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794" firstSheet="1" activeTab="10"/>
  </bookViews>
  <sheets>
    <sheet name="Define" sheetId="103" state="hidden" r:id="rId1"/>
    <sheet name="一般公共预算收入" sheetId="86" r:id="rId2"/>
    <sheet name="一般公共预算支出" sheetId="104" r:id="rId3"/>
    <sheet name="一般公共预算支出明细" sheetId="106" r:id="rId4"/>
    <sheet name="政府性基金收入" sheetId="99" r:id="rId5"/>
    <sheet name="政府性基金支出" sheetId="105" r:id="rId6"/>
    <sheet name="政府性基金支出明细" sheetId="101" r:id="rId7"/>
    <sheet name="国有资本经营预算收入" sheetId="100" r:id="rId8"/>
    <sheet name="国有资本经营预算支出" sheetId="102" r:id="rId9"/>
    <sheet name="社保基金收入" sheetId="107" r:id="rId10"/>
    <sheet name="社保基金支出" sheetId="108" r:id="rId11"/>
    <sheet name="Sheet1" sheetId="109" state="hidden" r:id="rId12"/>
    <sheet name="债务" sheetId="95" state="hidden" r:id="rId13"/>
    <sheet name="债务1" sheetId="94" state="hidden" r:id="rId14"/>
  </sheets>
  <externalReferences>
    <externalReference r:id="rId16"/>
    <externalReference r:id="rId17"/>
  </externalReferences>
  <definedNames>
    <definedName name="_xlnm._FilterDatabase" localSheetId="1" hidden="1">一般公共预算收入!$A$5:$H$51</definedName>
    <definedName name="_xlnm._FilterDatabase" localSheetId="2" hidden="1">一般公共预算支出!$A$5:$G$35</definedName>
    <definedName name="_xlnm._FilterDatabase" localSheetId="3" hidden="1">一般公共预算支出明细!$A$5:$L$1314</definedName>
    <definedName name="_xlnm._FilterDatabase" localSheetId="5" hidden="1">政府性基金支出!$A$5:$G$21</definedName>
    <definedName name="_xlnm._FilterDatabase" localSheetId="6" hidden="1">政府性基金支出明细!$A$5:$L$293</definedName>
    <definedName name="_xlnm._FilterDatabase" localSheetId="8" hidden="1">国有资本经营预算支出!$A$5:$K$17</definedName>
    <definedName name="_xlnm.Print_Area" localSheetId="7">国有资本经营预算收入!$B:$G</definedName>
    <definedName name="_xlnm.Print_Area" localSheetId="4">政府性基金收入!$B:$G</definedName>
    <definedName name="_xlnm.Print_Area" localSheetId="1">一般公共预算收入!$B:$G</definedName>
    <definedName name="_xlnm.Print_Titles" localSheetId="7">国有资本经营预算收入!$B:$G,国有资本经营预算收入!$1:$5</definedName>
    <definedName name="_xlnm.Print_Titles" localSheetId="8">国有资本经营预算支出!$1:$5</definedName>
    <definedName name="_xlnm.Print_Titles" localSheetId="4">政府性基金收入!$B:$G,政府性基金收入!$1:$5</definedName>
    <definedName name="_xlnm.Print_Titles" localSheetId="6">政府性基金支出明细!$1:$5</definedName>
    <definedName name="_xlnm.Print_Titles" localSheetId="1">一般公共预算收入!$B:$G,一般公共预算收入!$1:$5</definedName>
    <definedName name="_xlnm.Print_Area" localSheetId="6">政府性基金支出明细!$B:$G</definedName>
    <definedName name="_xlnm.Print_Area" localSheetId="8">国有资本经营预算支出!$B:$G</definedName>
    <definedName name="_xlnm.Print_Area" localSheetId="2">一般公共预算支出!$B:$G</definedName>
    <definedName name="_xlnm.Print_Area" localSheetId="5">政府性基金支出!$B:$G</definedName>
    <definedName name="_xlnm.Print_Titles" localSheetId="3">一般公共预算支出明细!$1:$5</definedName>
    <definedName name="_xlnm.Print_Area" localSheetId="3">一般公共预算支出明细!$B:$G</definedName>
    <definedName name="_lst_r_地方财政预算表2015年全省汇总_10_科目编码名称">[1]_ESList!$A$1:$A$27</definedName>
    <definedName name="专项收入年初预算数">#REF!</definedName>
    <definedName name="_xlnm.Print_Area" localSheetId="9">社保基金收入!$A:$F</definedName>
    <definedName name="_xlnm.Print_Titles" localSheetId="9">社保基金收入!$1:$5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<sst xmlns="http://schemas.openxmlformats.org/spreadsheetml/2006/main" count="2383" uniqueCount="1874">
  <si>
    <t>SWPOINT=</t>
  </si>
  <si>
    <t>SWSHEET=</t>
  </si>
  <si>
    <t>一般支出</t>
  </si>
  <si>
    <t>ERRANGE_O=</t>
  </si>
  <si>
    <t>C9:D48</t>
  </si>
  <si>
    <t>ERLINESTART_O=</t>
  </si>
  <si>
    <t>ERCOLUMNSTART_O=</t>
  </si>
  <si>
    <t>ERLINEEND_O=</t>
  </si>
  <si>
    <t>ERCOLUMNEND_O=</t>
  </si>
  <si>
    <r>
      <rPr>
        <sz val="10"/>
        <rFont val="黑体"/>
        <charset val="134"/>
      </rPr>
      <t>附件</t>
    </r>
    <r>
      <rPr>
        <sz val="10"/>
        <rFont val="Times New Roman"/>
        <charset val="134"/>
      </rPr>
      <t>1</t>
    </r>
  </si>
  <si>
    <t>东川区2025年上半年一般公共预算收入情况表</t>
  </si>
  <si>
    <t>单位：万元</t>
  </si>
  <si>
    <t>科目编码</t>
  </si>
  <si>
    <t>科目名称</t>
  </si>
  <si>
    <t>年初预算</t>
  </si>
  <si>
    <t>累计收入</t>
  </si>
  <si>
    <t>去年同期</t>
  </si>
  <si>
    <t>年初预算完成率</t>
  </si>
  <si>
    <t>打印</t>
  </si>
  <si>
    <t>金额</t>
  </si>
  <si>
    <t>增幅</t>
  </si>
  <si>
    <t>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</si>
  <si>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</si>
  <si>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</si>
  <si>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</si>
  <si>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</si>
  <si>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</si>
  <si>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</si>
  <si>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</si>
  <si>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</si>
  <si>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</si>
  <si>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</si>
  <si>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</si>
  <si>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</si>
  <si>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</si>
  <si>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</si>
  <si>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</si>
  <si>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</si>
  <si>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</si>
  <si>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</si>
  <si>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</si>
  <si>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</si>
  <si>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</si>
  <si>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</si>
  <si>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</si>
  <si>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</si>
  <si>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</si>
  <si>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</si>
  <si>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</si>
  <si>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</si>
  <si>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</si>
  <si>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</si>
  <si>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</si>
  <si>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</si>
  <si>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</si>
  <si>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</si>
  <si>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</si>
  <si>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</si>
  <si>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</si>
  <si>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一般公共预算收入合计</t>
  </si>
  <si>
    <t>附：一般公共预算收入分部门</t>
  </si>
  <si>
    <t xml:space="preserve">  税务部门完成</t>
  </si>
  <si>
    <t xml:space="preserve">  财政部门完成</t>
  </si>
  <si>
    <t xml:space="preserve">上划中央“四税”收入          </t>
  </si>
  <si>
    <t xml:space="preserve">  增值税</t>
  </si>
  <si>
    <t xml:space="preserve">  消费税               </t>
  </si>
  <si>
    <t xml:space="preserve">  企业所得税</t>
  </si>
  <si>
    <t xml:space="preserve">  个人所得税</t>
  </si>
  <si>
    <t>上划省级收入</t>
  </si>
  <si>
    <t>　企业所得税</t>
  </si>
  <si>
    <t>　个人所得税</t>
  </si>
  <si>
    <t>　耕地占用税</t>
  </si>
  <si>
    <t>地方财政总收入分部门完成</t>
  </si>
  <si>
    <t>　财政部门完成</t>
  </si>
  <si>
    <r>
      <rPr>
        <sz val="10"/>
        <rFont val="黑体"/>
        <charset val="134"/>
      </rPr>
      <t>附件</t>
    </r>
    <r>
      <rPr>
        <sz val="10"/>
        <rFont val="Times New Roman"/>
        <charset val="134"/>
      </rPr>
      <t>2</t>
    </r>
  </si>
  <si>
    <t>东川区2025年上半年一般公共预算支出情况表</t>
  </si>
  <si>
    <t>科目
编码</t>
  </si>
  <si>
    <t>年初预算数</t>
  </si>
  <si>
    <t>累计支出</t>
  </si>
  <si>
    <t>201</t>
  </si>
  <si>
    <t>一、一般公共服务支出</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</si>
  <si>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</si>
  <si>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</si>
  <si>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</si>
  <si>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</si>
  <si>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</si>
  <si>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</si>
  <si>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</si>
  <si>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</si>
  <si>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</si>
  <si>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</si>
  <si>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</si>
  <si>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</si>
  <si>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</si>
  <si>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</si>
  <si>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</si>
  <si>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</si>
  <si>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</si>
  <si>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</si>
  <si>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</si>
  <si>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</si>
  <si>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</si>
  <si>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</si>
  <si>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</si>
  <si>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</si>
  <si>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</si>
  <si>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</si>
  <si>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</si>
  <si>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</si>
  <si>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</si>
  <si>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</si>
  <si>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</si>
  <si>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</si>
  <si>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</si>
  <si>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</si>
  <si>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</si>
  <si>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</si>
  <si>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</si>
  <si>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</si>
  <si>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</si>
  <si>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</si>
  <si>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</si>
  <si>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</si>
  <si>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</si>
  <si>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</si>
  <si>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</si>
  <si>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</si>
  <si>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</si>
  <si>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</si>
  <si>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一般公共预算支出小计</t>
  </si>
  <si>
    <t>转移性支出</t>
  </si>
  <si>
    <t>债务还本支出</t>
  </si>
  <si>
    <t>支 出 合 计</t>
  </si>
  <si>
    <r>
      <rPr>
        <sz val="10"/>
        <rFont val="黑体"/>
        <charset val="134"/>
      </rPr>
      <t>附件</t>
    </r>
    <r>
      <rPr>
        <sz val="10"/>
        <rFont val="Times New Roman"/>
        <charset val="134"/>
      </rPr>
      <t>3</t>
    </r>
  </si>
  <si>
    <t>东川区2025年上半年一般公共预算支出情况明细表</t>
  </si>
  <si>
    <t>类-款-项</t>
  </si>
  <si>
    <t>类</t>
  </si>
  <si>
    <t>款</t>
  </si>
  <si>
    <t>项</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</si>
  <si>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</si>
  <si>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</si>
  <si>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</si>
  <si>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</si>
  <si>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</si>
  <si>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</si>
  <si>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</si>
  <si>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</si>
  <si>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</si>
  <si>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</si>
  <si>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</si>
  <si>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</si>
  <si>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</si>
  <si>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</si>
  <si>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</si>
  <si>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</si>
  <si>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</si>
  <si>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</si>
  <si>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</si>
  <si>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</si>
  <si>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</si>
  <si>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</si>
  <si>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</si>
  <si>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</si>
  <si>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</si>
  <si>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</si>
  <si>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</si>
  <si>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</si>
  <si>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</si>
  <si>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</si>
  <si>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</si>
  <si>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</si>
  <si>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</si>
  <si>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</si>
  <si>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</si>
  <si>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</si>
  <si>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</si>
  <si>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</si>
  <si>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</si>
  <si>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</si>
  <si>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</si>
  <si>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</si>
  <si>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</si>
  <si>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</si>
  <si>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</si>
  <si>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</si>
  <si>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</si>
  <si>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</si>
  <si>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</si>
  <si>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</si>
  <si>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</si>
  <si>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</si>
  <si>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</si>
  <si>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</si>
  <si>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</si>
  <si>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</si>
  <si>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</si>
  <si>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</si>
  <si>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</si>
  <si>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</si>
  <si>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</si>
  <si>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</si>
  <si>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</si>
  <si>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</si>
  <si>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</si>
  <si>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</si>
  <si>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</si>
  <si>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</si>
  <si>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</si>
  <si>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</si>
  <si>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</si>
  <si>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</si>
  <si>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</si>
  <si>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</si>
  <si>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</si>
  <si>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</si>
  <si>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</si>
  <si>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</si>
  <si>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</si>
  <si>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</si>
  <si>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</si>
  <si>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</si>
  <si>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</si>
  <si>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</si>
  <si>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</si>
  <si>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</si>
  <si>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</si>
  <si>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</si>
  <si>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</si>
  <si>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</si>
  <si>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</si>
  <si>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</si>
  <si>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</si>
  <si>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</si>
  <si>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</si>
  <si>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</si>
  <si>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</si>
  <si>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</si>
  <si>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</si>
  <si>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</si>
  <si>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</si>
  <si>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</si>
  <si>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</si>
  <si>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</si>
  <si>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</si>
  <si>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</si>
  <si>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</si>
  <si>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</si>
  <si>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</si>
  <si>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</si>
  <si>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</si>
  <si>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</si>
  <si>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</si>
  <si>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</si>
  <si>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</si>
  <si>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</si>
  <si>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</si>
  <si>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</si>
  <si>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</si>
  <si>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</si>
  <si>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</si>
  <si>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</si>
  <si>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</si>
  <si>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</si>
  <si>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</si>
  <si>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社会工作事务</t>
  </si>
  <si>
    <t xml:space="preserve">    行政运行</t>
  </si>
  <si>
    <t xml:space="preserve">    一般行政管理事务</t>
  </si>
  <si>
    <t xml:space="preserve">    机关服务</t>
  </si>
  <si>
    <t xml:space="preserve">    专项业务</t>
  </si>
  <si>
    <t xml:space="preserve">    事业运行</t>
  </si>
  <si>
    <t xml:space="preserve">    其他社会工作事务支出</t>
  </si>
  <si>
    <t>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</si>
  <si>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</si>
  <si>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</si>
  <si>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</si>
  <si>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</si>
  <si>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</si>
  <si>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对外合作与交流</t>
  </si>
  <si>
    <t xml:space="preserve">   其他外交支出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</si>
  <si>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</si>
  <si>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</si>
  <si>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</si>
  <si>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</si>
  <si>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</si>
  <si>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</si>
  <si>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</si>
  <si>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</si>
  <si>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</si>
  <si>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</si>
  <si>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</si>
  <si>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</si>
  <si>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</si>
  <si>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</si>
  <si>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</si>
  <si>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</si>
  <si>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</si>
  <si>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</si>
  <si>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</si>
  <si>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</si>
  <si>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</si>
  <si>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</si>
  <si>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</si>
  <si>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</si>
  <si>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</si>
  <si>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</si>
  <si>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</si>
  <si>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</si>
  <si>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</si>
  <si>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</si>
  <si>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</si>
  <si>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</si>
  <si>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</si>
  <si>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</si>
  <si>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</si>
  <si>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</si>
  <si>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</si>
  <si>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</si>
  <si>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</si>
  <si>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</si>
  <si>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</si>
  <si>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</si>
  <si>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</si>
  <si>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</si>
  <si>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</si>
  <si>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</si>
  <si>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</si>
  <si>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</si>
  <si>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</si>
  <si>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</si>
  <si>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</si>
  <si>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</si>
  <si>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</si>
  <si>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</si>
  <si>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</si>
  <si>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</si>
  <si>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</si>
  <si>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</si>
  <si>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</si>
  <si>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</si>
  <si>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</si>
  <si>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</si>
  <si>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</si>
  <si>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</si>
  <si>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</si>
  <si>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</si>
  <si>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</si>
  <si>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</si>
  <si>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</si>
  <si>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</si>
  <si>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</si>
  <si>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</si>
  <si>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</si>
  <si>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</si>
  <si>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</si>
  <si>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</si>
  <si>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</si>
  <si>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</si>
  <si>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</si>
  <si>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</si>
  <si>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</si>
  <si>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</si>
  <si>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</si>
  <si>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</si>
  <si>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</si>
  <si>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</si>
  <si>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</si>
  <si>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</si>
  <si>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</si>
  <si>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</si>
  <si>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</si>
  <si>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</si>
  <si>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</si>
  <si>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</si>
  <si>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</si>
  <si>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</si>
  <si>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</si>
  <si>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</si>
  <si>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</si>
  <si>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</si>
  <si>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</si>
  <si>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</si>
  <si>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</si>
  <si>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</si>
  <si>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</si>
  <si>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</si>
  <si>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</si>
  <si>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</si>
  <si>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</si>
  <si>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</si>
  <si>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</si>
  <si>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</si>
  <si>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</si>
  <si>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</si>
  <si>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</si>
  <si>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</si>
  <si>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</si>
  <si>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</si>
  <si>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</si>
  <si>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</si>
  <si>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</si>
  <si>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</si>
  <si>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</si>
  <si>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</si>
  <si>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</si>
  <si>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</si>
  <si>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</si>
  <si>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</si>
  <si>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</si>
  <si>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</si>
  <si>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</si>
  <si>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</si>
  <si>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</si>
  <si>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</si>
  <si>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</si>
  <si>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</si>
  <si>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</si>
  <si>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</si>
  <si>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</si>
  <si>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</si>
  <si>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</si>
  <si>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</si>
  <si>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</si>
  <si>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</si>
  <si>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</si>
  <si>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</si>
  <si>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</si>
  <si>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</si>
  <si>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</si>
  <si>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</si>
  <si>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</si>
  <si>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</si>
  <si>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</si>
  <si>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</si>
  <si>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</si>
  <si>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</si>
  <si>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</si>
  <si>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</si>
  <si>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</si>
  <si>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</si>
  <si>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</si>
  <si>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</si>
  <si>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</si>
  <si>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</si>
  <si>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</si>
  <si>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</si>
  <si>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</si>
  <si>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</si>
  <si>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</si>
  <si>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</si>
  <si>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</si>
  <si>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</si>
  <si>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</si>
  <si>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</si>
  <si>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</si>
  <si>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</si>
  <si>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</si>
  <si>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</si>
  <si>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</si>
  <si>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</si>
  <si>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</si>
  <si>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</si>
  <si>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</si>
  <si>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</si>
  <si>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</si>
  <si>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</si>
  <si>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</si>
  <si>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</si>
  <si>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</si>
  <si>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</si>
  <si>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</si>
  <si>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</si>
  <si>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</si>
  <si>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</si>
  <si>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</si>
  <si>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</si>
  <si>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</si>
  <si>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</si>
  <si>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</si>
  <si>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</si>
  <si>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</si>
  <si>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</si>
  <si>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</si>
  <si>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</si>
  <si>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</si>
  <si>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</si>
  <si>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</si>
  <si>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</si>
  <si>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</si>
  <si>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</si>
  <si>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</si>
  <si>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</si>
  <si>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</si>
  <si>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</si>
  <si>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</si>
  <si>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</si>
  <si>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</si>
  <si>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</si>
  <si>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</si>
  <si>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</si>
  <si>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</si>
  <si>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</si>
  <si>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</si>
  <si>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</si>
  <si>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</si>
  <si>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</si>
  <si>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</si>
  <si>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</si>
  <si>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</si>
  <si>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</si>
  <si>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</si>
  <si>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</si>
  <si>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</si>
  <si>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</si>
  <si>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</si>
  <si>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</si>
  <si>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</si>
  <si>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</si>
  <si>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</si>
  <si>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</si>
  <si>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</si>
  <si>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</si>
  <si>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</si>
  <si>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</si>
  <si>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</si>
  <si>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</si>
  <si>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</si>
  <si>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</si>
  <si>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</si>
  <si>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</si>
  <si>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</si>
  <si>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</si>
  <si>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</si>
  <si>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</si>
  <si>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</si>
  <si>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</si>
  <si>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</si>
  <si>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</si>
  <si>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</si>
  <si>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</si>
  <si>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</si>
  <si>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</si>
  <si>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</si>
  <si>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</si>
  <si>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</si>
  <si>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</si>
  <si>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</si>
  <si>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</si>
  <si>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</si>
  <si>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</si>
  <si>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</si>
  <si>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</si>
  <si>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</si>
  <si>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</si>
  <si>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</si>
  <si>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</si>
  <si>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</si>
  <si>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</si>
  <si>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</si>
  <si>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</si>
  <si>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</si>
  <si>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</si>
  <si>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</si>
  <si>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</si>
  <si>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</si>
  <si>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</si>
  <si>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</si>
  <si>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</si>
  <si>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</si>
  <si>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</si>
  <si>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</si>
  <si>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</si>
  <si>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</si>
  <si>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</si>
  <si>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</si>
  <si>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</si>
  <si>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</si>
  <si>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</si>
  <si>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</si>
  <si>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</si>
  <si>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</si>
  <si>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</si>
  <si>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</si>
  <si>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</si>
  <si>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</si>
  <si>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</si>
  <si>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</si>
  <si>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</si>
  <si>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</si>
  <si>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</si>
  <si>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</si>
  <si>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</si>
  <si>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</si>
  <si>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2089999</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</si>
  <si>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</si>
  <si>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</si>
  <si>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</si>
  <si>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</si>
  <si>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</si>
  <si>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</si>
  <si>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</si>
  <si>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</si>
  <si>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</si>
  <si>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</si>
  <si>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</si>
  <si>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</si>
  <si>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</si>
  <si>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</si>
  <si>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</si>
  <si>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</si>
  <si>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</si>
  <si>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</si>
  <si>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</si>
  <si>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</si>
  <si>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</si>
  <si>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</si>
  <si>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</si>
  <si>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</si>
  <si>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</si>
  <si>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</si>
  <si>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</si>
  <si>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</si>
  <si>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</si>
  <si>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</si>
  <si>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</si>
  <si>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</si>
  <si>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</si>
  <si>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</si>
  <si>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</si>
  <si>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</si>
  <si>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</si>
  <si>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</si>
  <si>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</si>
  <si>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</si>
  <si>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</si>
  <si>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</si>
  <si>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</si>
  <si>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</si>
  <si>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</si>
  <si>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</si>
  <si>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</si>
  <si>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</si>
  <si>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</si>
  <si>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</si>
  <si>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</si>
  <si>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</si>
  <si>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</si>
  <si>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</si>
  <si>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</si>
  <si>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</si>
  <si>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</si>
  <si>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</si>
  <si>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</si>
  <si>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</si>
  <si>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</si>
  <si>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</si>
  <si>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</si>
  <si>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</si>
  <si>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</si>
  <si>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疾病预防控制事务支出</t>
  </si>
  <si>
    <t xml:space="preserve">     其他疾病预防控制事务支出</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</si>
  <si>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</si>
  <si>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</si>
  <si>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</si>
  <si>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</si>
  <si>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</si>
  <si>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</si>
  <si>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</si>
  <si>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</si>
  <si>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</si>
  <si>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</si>
  <si>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</si>
  <si>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</si>
  <si>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</si>
  <si>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</si>
  <si>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</si>
  <si>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</si>
  <si>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</si>
  <si>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</si>
  <si>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</si>
  <si>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</si>
  <si>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</si>
  <si>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</si>
  <si>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</si>
  <si>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</si>
  <si>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</si>
  <si>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</si>
  <si>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</si>
  <si>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</si>
  <si>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</si>
  <si>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</si>
  <si>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</si>
  <si>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</si>
  <si>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</si>
  <si>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</si>
  <si>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</si>
  <si>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</si>
  <si>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</si>
  <si>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</si>
  <si>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</si>
  <si>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</si>
  <si>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</si>
  <si>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</si>
  <si>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</si>
  <si>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</si>
  <si>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</si>
  <si>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</si>
  <si>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</si>
  <si>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</si>
  <si>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</si>
  <si>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</si>
  <si>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</si>
  <si>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</si>
  <si>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</si>
  <si>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</si>
  <si>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</si>
  <si>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</si>
  <si>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</si>
  <si>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</si>
  <si>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</si>
  <si>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</si>
  <si>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</si>
  <si>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</si>
  <si>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</si>
  <si>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</si>
  <si>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</si>
  <si>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</si>
  <si>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</si>
  <si>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</si>
  <si>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</si>
  <si>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2119999</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</si>
  <si>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</si>
  <si>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</si>
  <si>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</si>
  <si>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</si>
  <si>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</si>
  <si>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</si>
  <si>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</si>
  <si>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</si>
  <si>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</si>
  <si>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</si>
  <si>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</si>
  <si>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</si>
  <si>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</si>
  <si>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</si>
  <si>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</si>
  <si>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</si>
  <si>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</si>
  <si>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</si>
  <si>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</si>
  <si>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</si>
  <si>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</si>
  <si>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</si>
  <si>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</si>
  <si>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</si>
  <si>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</si>
  <si>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</si>
  <si>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</si>
  <si>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</si>
  <si>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</si>
  <si>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</si>
  <si>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</si>
  <si>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</si>
  <si>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</si>
  <si>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</si>
  <si>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</si>
  <si>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</si>
  <si>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</si>
  <si>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</si>
  <si>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</si>
  <si>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</si>
  <si>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</si>
  <si>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</si>
  <si>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</si>
  <si>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</si>
  <si>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</si>
  <si>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</si>
  <si>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</si>
  <si>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</si>
  <si>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</si>
  <si>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</si>
  <si>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</si>
  <si>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</si>
  <si>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</si>
  <si>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</si>
  <si>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</si>
  <si>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</si>
  <si>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</si>
  <si>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</si>
  <si>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</si>
  <si>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2130238</t>
  </si>
  <si>
    <t xml:space="preserve">     退耕还林草原</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</si>
  <si>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</si>
  <si>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</si>
  <si>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</si>
  <si>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</si>
  <si>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</si>
  <si>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</si>
  <si>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</si>
  <si>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</si>
  <si>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</si>
  <si>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</si>
  <si>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</si>
  <si>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</si>
  <si>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</si>
  <si>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</si>
  <si>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</si>
  <si>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</si>
  <si>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</si>
  <si>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</si>
  <si>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</si>
  <si>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</si>
  <si>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</si>
  <si>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</si>
  <si>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</si>
  <si>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</si>
  <si>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</si>
  <si>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</si>
  <si>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</si>
  <si>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</si>
  <si>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</si>
  <si>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</si>
  <si>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</si>
  <si>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</si>
  <si>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</si>
  <si>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</si>
  <si>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</si>
  <si>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</si>
  <si>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</si>
  <si>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</si>
  <si>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</si>
  <si>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</si>
  <si>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</si>
  <si>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</si>
  <si>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</si>
  <si>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</si>
  <si>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</si>
  <si>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</si>
  <si>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</si>
  <si>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</si>
  <si>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</si>
  <si>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</si>
  <si>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</si>
  <si>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</si>
  <si>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</si>
  <si>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</si>
  <si>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</si>
  <si>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</si>
  <si>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</si>
  <si>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</si>
  <si>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</si>
  <si>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</si>
  <si>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</si>
  <si>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</si>
  <si>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</si>
  <si>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</si>
  <si>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</si>
  <si>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</si>
  <si>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</si>
  <si>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</si>
  <si>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</si>
  <si>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</si>
  <si>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</si>
  <si>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</si>
  <si>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</si>
  <si>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</si>
  <si>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</si>
  <si>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</si>
  <si>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</si>
  <si>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</si>
  <si>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</si>
  <si>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</si>
  <si>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</si>
  <si>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</si>
  <si>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</si>
  <si>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</si>
  <si>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</si>
  <si>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</si>
  <si>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</si>
  <si>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</si>
  <si>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</si>
  <si>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</si>
  <si>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</si>
  <si>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</si>
  <si>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</si>
  <si>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</si>
  <si>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</si>
  <si>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</si>
  <si>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</si>
  <si>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</si>
  <si>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</si>
  <si>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</si>
  <si>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</si>
  <si>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</si>
  <si>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</si>
  <si>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</si>
  <si>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</si>
  <si>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</si>
  <si>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</si>
  <si>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</si>
  <si>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</si>
  <si>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</si>
  <si>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</si>
  <si>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</si>
  <si>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</si>
  <si>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</si>
  <si>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</si>
  <si>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</si>
  <si>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</si>
  <si>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</si>
  <si>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</si>
  <si>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</si>
  <si>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</si>
  <si>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</si>
  <si>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</si>
  <si>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</si>
  <si>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</si>
  <si>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</si>
  <si>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</si>
  <si>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</si>
  <si>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</si>
  <si>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</si>
  <si>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</si>
  <si>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</si>
  <si>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</si>
  <si>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</si>
  <si>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</si>
  <si>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</si>
  <si>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</si>
  <si>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</si>
  <si>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</si>
  <si>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</si>
  <si>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</si>
  <si>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</si>
  <si>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</si>
  <si>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</si>
  <si>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</si>
  <si>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</si>
  <si>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</si>
  <si>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</si>
  <si>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</si>
  <si>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</si>
  <si>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</si>
  <si>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</si>
  <si>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</si>
  <si>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</si>
  <si>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</si>
  <si>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</si>
  <si>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</si>
  <si>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</si>
  <si>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</si>
  <si>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</si>
  <si>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</si>
  <si>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</si>
  <si>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</si>
  <si>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</si>
  <si>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</si>
  <si>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</si>
  <si>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</si>
  <si>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</si>
  <si>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</si>
  <si>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</si>
  <si>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</si>
  <si>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</si>
  <si>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</si>
  <si>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</si>
  <si>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</si>
  <si>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</si>
  <si>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</si>
  <si>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</si>
  <si>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</si>
  <si>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</si>
  <si>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</si>
  <si>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</si>
  <si>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</si>
  <si>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</si>
  <si>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</si>
  <si>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</si>
  <si>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</si>
  <si>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</si>
  <si>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</si>
  <si>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</si>
  <si>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</si>
  <si>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</si>
  <si>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</si>
  <si>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</si>
  <si>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</si>
  <si>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</si>
  <si>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</si>
  <si>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</si>
  <si>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</si>
  <si>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</si>
  <si>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</si>
  <si>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</si>
  <si>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</si>
  <si>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</si>
  <si>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</si>
  <si>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</si>
  <si>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</si>
  <si>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</si>
  <si>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</si>
  <si>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</si>
  <si>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</si>
  <si>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</si>
  <si>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</si>
  <si>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</si>
  <si>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</si>
  <si>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</si>
  <si>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</si>
  <si>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</si>
  <si>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</si>
  <si>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</si>
  <si>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</si>
  <si>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</si>
  <si>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</si>
  <si>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</si>
  <si>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</si>
  <si>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</si>
  <si>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</si>
  <si>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</si>
  <si>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</si>
  <si>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</si>
  <si>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</si>
  <si>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</si>
  <si>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</si>
  <si>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</si>
  <si>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</si>
  <si>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</si>
  <si>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</si>
  <si>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</si>
  <si>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</si>
  <si>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</si>
  <si>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</si>
  <si>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</si>
  <si>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</si>
  <si>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</si>
  <si>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</si>
  <si>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</si>
  <si>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</si>
  <si>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</si>
  <si>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</si>
  <si>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</si>
  <si>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</si>
  <si>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</si>
  <si>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</si>
  <si>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</si>
  <si>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</si>
  <si>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</si>
  <si>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</si>
  <si>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</si>
  <si>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</si>
  <si>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</si>
  <si>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</si>
  <si>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</si>
  <si>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</si>
  <si>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</si>
  <si>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</si>
  <si>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</si>
  <si>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</si>
  <si>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</si>
  <si>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</si>
  <si>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</si>
  <si>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</si>
  <si>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</si>
  <si>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</si>
  <si>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</si>
  <si>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</si>
  <si>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</si>
  <si>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</si>
  <si>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</si>
  <si>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</si>
  <si>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</si>
  <si>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</si>
  <si>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</si>
  <si>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</si>
  <si>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</si>
  <si>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</si>
  <si>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</si>
  <si>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</si>
  <si>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</si>
  <si>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</si>
  <si>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</si>
  <si>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</si>
  <si>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</si>
  <si>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</si>
  <si>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</si>
  <si>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</si>
  <si>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</si>
  <si>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</si>
  <si>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</si>
  <si>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</si>
  <si>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</si>
  <si>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</si>
  <si>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</si>
  <si>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</si>
  <si>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</si>
  <si>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</si>
  <si>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</si>
  <si>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</si>
  <si>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</si>
  <si>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</si>
  <si>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</si>
  <si>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</si>
  <si>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二十三、其他支出</t>
  </si>
  <si>
    <t xml:space="preserve">   年初预留</t>
  </si>
  <si>
    <t xml:space="preserve">      年初预留</t>
  </si>
  <si>
    <t>2299999</t>
  </si>
  <si>
    <t xml:space="preserve">      其他支出</t>
  </si>
  <si>
    <t>二十四、债务付息支出</t>
  </si>
  <si>
    <t xml:space="preserve">   地方政府一般债务付息支出</t>
  </si>
  <si>
    <t>2320301</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</si>
  <si>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</si>
  <si>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</si>
  <si>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</si>
  <si>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</si>
  <si>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二十五、债务发行费用支出</t>
  </si>
  <si>
    <t xml:space="preserve">   地方政府一般债务发行费用支出</t>
  </si>
  <si>
    <t>2330301</t>
  </si>
  <si>
    <t xml:space="preserve">     地方政府一般债务发行费用支出</t>
  </si>
  <si>
    <t>一般公共预算支出合计</t>
  </si>
  <si>
    <t>二十六、转移性支出</t>
  </si>
  <si>
    <t xml:space="preserve">   上解支出</t>
  </si>
  <si>
    <t>2300601</t>
  </si>
  <si>
    <t xml:space="preserve">     体制上解支出</t>
  </si>
  <si>
    <t xml:space="preserve">     专项上解支出</t>
  </si>
  <si>
    <t>23008</t>
  </si>
  <si>
    <t xml:space="preserve">     调出资金</t>
  </si>
  <si>
    <t>23015</t>
  </si>
  <si>
    <t xml:space="preserve">     安排预算稳定调节基金</t>
  </si>
  <si>
    <t>23016</t>
  </si>
  <si>
    <t xml:space="preserve">     补充预算周转金</t>
  </si>
  <si>
    <t>23021</t>
  </si>
  <si>
    <t xml:space="preserve">     区域间转移性支出</t>
  </si>
  <si>
    <t>2302103</t>
  </si>
  <si>
    <t xml:space="preserve">     土地指标调剂转移性支出</t>
  </si>
  <si>
    <t>二十七、债务还本支出</t>
  </si>
  <si>
    <t xml:space="preserve">   地方政府一般债务还本支出</t>
  </si>
  <si>
    <t xml:space="preserve">     地方政府一般债券还本支出</t>
  </si>
  <si>
    <t>年终结余</t>
  </si>
  <si>
    <t>支出合计</t>
  </si>
  <si>
    <t>附件4</t>
  </si>
  <si>
    <t>东川区2025年上半年政府性基金预算收入情况表</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</si>
  <si>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</si>
  <si>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</si>
  <si>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</si>
  <si>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</si>
  <si>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</si>
  <si>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</si>
  <si>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</si>
  <si>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</si>
  <si>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</si>
  <si>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</si>
  <si>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</si>
  <si>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七、大中型水库库区基金收入</t>
  </si>
  <si>
    <t>八、彩票公益金收入</t>
  </si>
  <si>
    <t xml:space="preserve">  福利彩票公益金收入</t>
  </si>
  <si>
    <t xml:space="preserve">  体育彩票公益金收入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</si>
  <si>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</si>
  <si>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</si>
  <si>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</si>
  <si>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</si>
  <si>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</si>
  <si>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</si>
  <si>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</si>
  <si>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十六、专项债务对应项目专项收入</t>
  </si>
  <si>
    <t>本年收入小计</t>
  </si>
  <si>
    <t>附件5</t>
  </si>
  <si>
    <t>东川区2025年上半年政府性基金预算支出情况表</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</si>
  <si>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</si>
  <si>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</si>
  <si>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</si>
  <si>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</si>
  <si>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</si>
  <si>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</si>
  <si>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</si>
  <si>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</si>
  <si>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</si>
  <si>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</si>
  <si>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</si>
  <si>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 xml:space="preserve">政府性基金预算支出小计   </t>
  </si>
  <si>
    <t>附件6</t>
  </si>
  <si>
    <t>东川区2025年上半年政府性基金预算支出情况明细表</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</si>
  <si>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</si>
  <si>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</si>
  <si>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</si>
  <si>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</si>
  <si>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</si>
  <si>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</si>
  <si>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</si>
  <si>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</si>
  <si>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</si>
  <si>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</si>
  <si>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</si>
  <si>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</si>
  <si>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</si>
  <si>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</si>
  <si>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</si>
  <si>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</si>
  <si>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</si>
  <si>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</si>
  <si>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</si>
  <si>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</si>
  <si>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</si>
  <si>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</si>
  <si>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</si>
  <si>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</si>
  <si>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</si>
  <si>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</si>
  <si>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专项转移支付收入</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</si>
  <si>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</si>
  <si>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</si>
  <si>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</si>
  <si>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</si>
  <si>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</si>
  <si>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</si>
  <si>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</si>
  <si>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</si>
  <si>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</si>
  <si>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</si>
  <si>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</si>
  <si>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</si>
  <si>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</si>
  <si>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</si>
  <si>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</si>
  <si>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</si>
  <si>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</si>
  <si>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</si>
  <si>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</si>
  <si>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</si>
  <si>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</si>
  <si>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</si>
  <si>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</si>
  <si>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</si>
  <si>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</si>
  <si>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</si>
  <si>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</si>
  <si>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</si>
  <si>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</si>
  <si>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</si>
  <si>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</si>
  <si>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</si>
  <si>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</si>
  <si>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</si>
  <si>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</si>
  <si>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</si>
  <si>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</si>
  <si>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</si>
  <si>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</si>
  <si>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</si>
  <si>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</si>
  <si>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</si>
  <si>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</si>
  <si>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</si>
  <si>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21298</t>
  </si>
  <si>
    <t xml:space="preserve">    超长期特别国债安排的支出</t>
  </si>
  <si>
    <t xml:space="preserve">      城乡社区公共设施</t>
  </si>
  <si>
    <t>2129899</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</si>
  <si>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</si>
  <si>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</si>
  <si>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</si>
  <si>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</si>
  <si>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</si>
  <si>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</si>
  <si>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</si>
  <si>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</si>
  <si>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</si>
  <si>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</si>
  <si>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</si>
  <si>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</si>
  <si>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</si>
  <si>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</si>
  <si>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</si>
  <si>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</si>
  <si>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</si>
  <si>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21372</t>
  </si>
  <si>
    <t xml:space="preserve">  大中型水库移民后期扶持基金支出</t>
  </si>
  <si>
    <t>2137201</t>
  </si>
  <si>
    <t xml:space="preserve">     移民补助</t>
  </si>
  <si>
    <t>2137202</t>
  </si>
  <si>
    <t xml:space="preserve">     基础设施建设和经济发展</t>
  </si>
  <si>
    <t>2137299</t>
  </si>
  <si>
    <t xml:space="preserve">     其他大中型水库移民后期扶持基金支出</t>
  </si>
  <si>
    <t>21373</t>
  </si>
  <si>
    <t xml:space="preserve">  小型水库移民扶助基金安排的支出</t>
  </si>
  <si>
    <t>2137301</t>
  </si>
  <si>
    <t>2137302</t>
  </si>
  <si>
    <t>2137399</t>
  </si>
  <si>
    <t xml:space="preserve">     其他小型水库移民扶助基金支出</t>
  </si>
  <si>
    <t>21374</t>
  </si>
  <si>
    <t xml:space="preserve">   小型水库移民扶助基金对应专项债务收入安排的支出</t>
  </si>
  <si>
    <t>2137401</t>
  </si>
  <si>
    <t>2137499</t>
  </si>
  <si>
    <t xml:space="preserve">     其他小型水库移民扶助基金对应专项债务收入安排的支出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</si>
  <si>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</si>
  <si>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</si>
  <si>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</si>
  <si>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</si>
  <si>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</si>
  <si>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</si>
  <si>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</si>
  <si>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</si>
  <si>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</si>
  <si>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</si>
  <si>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</si>
  <si>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</si>
  <si>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</si>
  <si>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</si>
  <si>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</si>
  <si>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</si>
  <si>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</si>
  <si>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</si>
  <si>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</si>
  <si>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</si>
  <si>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</si>
  <si>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</si>
  <si>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</si>
  <si>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</si>
  <si>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</si>
  <si>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</si>
  <si>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</si>
  <si>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</si>
  <si>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</si>
  <si>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</si>
  <si>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</si>
  <si>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</si>
  <si>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</si>
  <si>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</si>
  <si>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</si>
  <si>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</si>
  <si>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</si>
  <si>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</si>
  <si>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</si>
  <si>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</si>
  <si>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</si>
  <si>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</si>
  <si>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</si>
  <si>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</si>
  <si>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</si>
  <si>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</si>
  <si>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</si>
  <si>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</si>
  <si>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</si>
  <si>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</si>
  <si>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</si>
  <si>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</si>
  <si>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</si>
  <si>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</si>
  <si>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</si>
  <si>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</si>
  <si>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</si>
  <si>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</si>
  <si>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</si>
  <si>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</si>
  <si>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</si>
  <si>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</si>
  <si>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</si>
  <si>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</si>
  <si>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</si>
  <si>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</si>
  <si>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</si>
  <si>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</si>
  <si>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</si>
  <si>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</si>
  <si>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</si>
  <si>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</si>
  <si>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</si>
  <si>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</si>
  <si>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22998</t>
  </si>
  <si>
    <t xml:space="preserve">    超长期特别国债安排的其他支出</t>
  </si>
  <si>
    <t>23204</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</si>
  <si>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</si>
  <si>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</si>
  <si>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</si>
  <si>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</si>
  <si>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</si>
  <si>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</si>
  <si>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</si>
  <si>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</si>
  <si>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</si>
  <si>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</si>
  <si>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</si>
  <si>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</si>
  <si>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</si>
  <si>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</si>
  <si>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</si>
  <si>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</si>
  <si>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</si>
  <si>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</si>
  <si>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</si>
  <si>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</si>
  <si>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</si>
  <si>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</si>
  <si>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</si>
  <si>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</si>
  <si>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</si>
  <si>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</si>
  <si>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</si>
  <si>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</si>
  <si>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</si>
  <si>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</si>
  <si>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</si>
  <si>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</si>
  <si>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</si>
  <si>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</si>
  <si>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</si>
  <si>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</si>
  <si>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</si>
  <si>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</si>
  <si>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</si>
  <si>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</si>
  <si>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</si>
  <si>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</si>
  <si>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</si>
  <si>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</si>
  <si>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</si>
  <si>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</si>
  <si>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</si>
  <si>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</si>
  <si>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</si>
  <si>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</si>
  <si>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</si>
  <si>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</si>
  <si>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</si>
  <si>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</si>
  <si>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</si>
  <si>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23006</t>
  </si>
  <si>
    <t xml:space="preserve">   调出资金</t>
  </si>
  <si>
    <t>地方政府专项债务还本支出</t>
  </si>
  <si>
    <t xml:space="preserve">   地方政府专项债务还本支出</t>
  </si>
  <si>
    <t xml:space="preserve">      国有土地使用权出让金债务还本支出</t>
  </si>
  <si>
    <t xml:space="preserve">      土地储备专项债券还本支出</t>
  </si>
  <si>
    <t xml:space="preserve">      其他地方自行试点项目收益专项债券还本支出</t>
  </si>
  <si>
    <t xml:space="preserve">      其他政府基金债务还本支出</t>
  </si>
  <si>
    <t xml:space="preserve">   年终结余</t>
  </si>
  <si>
    <r>
      <rPr>
        <sz val="10"/>
        <rFont val="黑体"/>
        <charset val="134"/>
      </rPr>
      <t>附件</t>
    </r>
    <r>
      <rPr>
        <sz val="10"/>
        <rFont val="Times New Roman"/>
        <charset val="134"/>
      </rPr>
      <t>7</t>
    </r>
  </si>
  <si>
    <t>东川区2025年上半年国有资本经营预算收入情况表</t>
  </si>
  <si>
    <t>国有资本经营收入</t>
  </si>
  <si>
    <t>1030601</t>
  </si>
  <si>
    <t xml:space="preserve">  利润收入</t>
  </si>
  <si>
    <t>1030602</t>
  </si>
  <si>
    <t xml:space="preserve">  股利、股息收入</t>
  </si>
  <si>
    <t>1030603</t>
  </si>
  <si>
    <t xml:space="preserve">  产权转让收入</t>
  </si>
  <si>
    <t>1030698</t>
  </si>
  <si>
    <t xml:space="preserve">  其他国有资本经营预算收入</t>
  </si>
  <si>
    <t>国有资本经营预算收入合计</t>
  </si>
  <si>
    <t>附件8</t>
  </si>
  <si>
    <t>东川区2025年上半年国有资本经营预算支出情况表</t>
  </si>
  <si>
    <t>223</t>
  </si>
  <si>
    <t>国有资本经营预算支出</t>
  </si>
  <si>
    <t>22301</t>
  </si>
  <si>
    <t>解决历史遗留问题及改革成本支出</t>
  </si>
  <si>
    <t xml:space="preserve">  国有企业退休人员社会化管理补助支出</t>
  </si>
  <si>
    <t xml:space="preserve">  其他解决历史遗留问题及改革成本支出</t>
  </si>
  <si>
    <t>国有企业资本金注入</t>
  </si>
  <si>
    <t xml:space="preserve">  其他国有企业资本金注入</t>
  </si>
  <si>
    <t>22399</t>
  </si>
  <si>
    <t>其他国有资本经营预算支出</t>
  </si>
  <si>
    <t>2239999</t>
  </si>
  <si>
    <t xml:space="preserve">  其他国有资本经营预算支出</t>
  </si>
  <si>
    <t>国有资本经营预算支出合计</t>
  </si>
  <si>
    <t>调出资金</t>
  </si>
  <si>
    <t>附件9</t>
  </si>
  <si>
    <t>东川区2025年上半年社会保险基金收入情况表</t>
  </si>
  <si>
    <t>项目</t>
  </si>
  <si>
    <t>备注</t>
  </si>
  <si>
    <t>一、企业职工基本养老保险基金收入</t>
  </si>
  <si>
    <t xml:space="preserve">    其中:基本养老保险费收入</t>
  </si>
  <si>
    <t xml:space="preserve">         财政补贴收入</t>
  </si>
  <si>
    <t xml:space="preserve">         利息收入</t>
  </si>
  <si>
    <t>保费收入减少故利息减少。</t>
  </si>
  <si>
    <t xml:space="preserve">         委托投资收益</t>
  </si>
  <si>
    <t xml:space="preserve">         转移收入</t>
  </si>
  <si>
    <t>转入人员减少，转移收入减少</t>
  </si>
  <si>
    <t xml:space="preserve">         其他收入</t>
  </si>
  <si>
    <t>收回历史欠费减少。</t>
  </si>
  <si>
    <t xml:space="preserve">         全国统筹调剂资金收入（上级补助）</t>
  </si>
  <si>
    <t>二、失业保险基金收入</t>
  </si>
  <si>
    <t>按《云南省人民政府办公厅关于建立失业保险省级统筹制度的意见》云政办发 〔2023 〕37号文件规定，各级税务部门按月征收失业保险费并缴入中国人民银行国库,各级财政部门将失业保险费从国库划入同级社会保障基金财政专户。按要求县（市、区）不开设失业保险保险基金财政专户，故区级未编制征缴收入预算，由市级统一编制。</t>
  </si>
  <si>
    <t xml:space="preserve">    其中:失业保险费收入</t>
  </si>
  <si>
    <t xml:space="preserve">          财政补贴收入</t>
  </si>
  <si>
    <t>三、城镇职工基本医疗保险基金收入</t>
  </si>
  <si>
    <t xml:space="preserve">    其中:基本医疗保险费收入</t>
  </si>
  <si>
    <t>相对上年增长的原因分析：因随着社会的发展，工资收入增长，随之缴费基数增长，故保费相对上年有所增长。</t>
  </si>
  <si>
    <t>四、工伤保险基金收入</t>
  </si>
  <si>
    <t>按《云南省人力资源和社会保障厅 云南省财政厅关于印发云南省工伤保险基金省级统筹实施办法的通知》（云人社发〔2020 〕14号文规定，县（市、区）级撤销工伤保险基金财政专户，保留基金支出户，各县（市、区）税务部门征缴的工伤保险费收入缴入国库后，由财政部门划入州（市）基金财政专户。故区级未编制征缴收入预算，由市级统一编制。</t>
  </si>
  <si>
    <t xml:space="preserve">    其中：保险费收入</t>
  </si>
  <si>
    <t xml:space="preserve">          利息收入</t>
  </si>
  <si>
    <t xml:space="preserve">          其他收入</t>
  </si>
  <si>
    <t>五、城乡居民基本养老保险基金收入</t>
  </si>
  <si>
    <t xml:space="preserve">    其中:个人缴费收入</t>
  </si>
  <si>
    <t>为截至2025年6月26日收到的银行回单数据。2025年上半年保费收入较去年同期因缴费人数变化会有正常的数据变动。</t>
  </si>
  <si>
    <t>去年同期应为360万元，填报错误。</t>
  </si>
  <si>
    <t>为截至2025年6月26日收到的银行回单数据。2025年上半年外地转移到东川人数较去年同期减少。</t>
  </si>
  <si>
    <t>2025年上半年往年基金追缴较去年同期大幅下降。</t>
  </si>
  <si>
    <t>六、机关事业单位基本养老保险基金收入</t>
  </si>
  <si>
    <t>单位缴费到账时间差异。（去年同期保费收入部分单位6月应缴于7月才实际到账）</t>
  </si>
  <si>
    <t>区级财政按缺口拨入补助较去年同期减少。</t>
  </si>
  <si>
    <t>收入减少故利息减少。</t>
  </si>
  <si>
    <t>转入人员减少</t>
  </si>
  <si>
    <t>追回往年多领、冒领的待遇</t>
  </si>
  <si>
    <t>七、城乡居民基本医疗保险基金收入</t>
  </si>
  <si>
    <t>相对上年增长的原因分析：因随着社会的发展，居民医保筹资金额增长，故相对上年有所增长。</t>
  </si>
  <si>
    <t xml:space="preserve">         专户利息收入</t>
  </si>
  <si>
    <t xml:space="preserve">         支出户利息收入</t>
  </si>
  <si>
    <t>减少原因分析：因支出户资金收支周期缩短，银行存款利息减少，故相对上年减少。</t>
  </si>
  <si>
    <t>收入小计</t>
  </si>
  <si>
    <t xml:space="preserve">  其中：保险费收入</t>
  </si>
  <si>
    <t xml:space="preserve">        利息收入</t>
  </si>
  <si>
    <t xml:space="preserve">        财政补贴收入</t>
  </si>
  <si>
    <t xml:space="preserve">        全国统筹调剂资金收入</t>
  </si>
  <si>
    <t xml:space="preserve">        基金其他收入</t>
  </si>
  <si>
    <t>社保基金收入小计</t>
  </si>
  <si>
    <t>上级补助收入</t>
  </si>
  <si>
    <t xml:space="preserve">   其中：企业职工基本养老保险基金补助收入</t>
  </si>
  <si>
    <t xml:space="preserve">         失业保险基金补助收入</t>
  </si>
  <si>
    <t>灵活从业人员领取失业保险金人数减少，失业保险基金支出减少故上级补助减少。</t>
  </si>
  <si>
    <t xml:space="preserve">         职工基本医疗保险基金补助收入</t>
  </si>
  <si>
    <t>相对上年增长的原因分析：因随着社会的发展，就医增加，上级下拨就医保障费用增加，故相对上年有所增长。</t>
  </si>
  <si>
    <t xml:space="preserve">         城乡居民基本养老保险基金补助收入</t>
  </si>
  <si>
    <t xml:space="preserve">         工伤保险基金补助收入</t>
  </si>
  <si>
    <t>工亡人员增加以及享受工伤待遇人数增加。</t>
  </si>
  <si>
    <t xml:space="preserve">       机关事业单位基本养老保险基金补助收入</t>
  </si>
  <si>
    <t xml:space="preserve">        城乡居民基本医疗保险基金补助收入</t>
  </si>
  <si>
    <t>社保基金收入合计</t>
  </si>
  <si>
    <t>附件10</t>
  </si>
  <si>
    <t>东川区2025年上半年社会保险基金支出情况表</t>
  </si>
  <si>
    <t xml:space="preserve"> 单位：万元</t>
  </si>
  <si>
    <t>一、企业职工基本养老保险基金支出</t>
  </si>
  <si>
    <t>二、失业保险基金支出</t>
  </si>
  <si>
    <t>灵活从业人员领取失业保险金人数减少。</t>
  </si>
  <si>
    <t>三、城镇职工基本医疗保险基金支出</t>
  </si>
  <si>
    <t>相对上年增长的原因分析：因随着社会的发展，就医增加，医保障待遇支出增加，故相对上年有所增长。</t>
  </si>
  <si>
    <t>四、工伤保险基金支出</t>
  </si>
  <si>
    <t>五、城乡居民基本养老保险基金支出</t>
  </si>
  <si>
    <t>增加原因：2025年上半年领待人数较去年同期增加，2025年上半年基础养老金较去年同期提档补差。</t>
  </si>
  <si>
    <t>六、机关事业单位基本养老保险基金支出</t>
  </si>
  <si>
    <t>领取待遇人员增加</t>
  </si>
  <si>
    <t>七、城乡居民基本医疗保险基金支出</t>
  </si>
  <si>
    <t>上解上级支出</t>
  </si>
  <si>
    <t xml:space="preserve">   其中：企业职工基本养老保险基金支出</t>
  </si>
  <si>
    <t>本年收往年欠费减少故上解上级支出减少</t>
  </si>
  <si>
    <t xml:space="preserve">        工伤保险基金支出</t>
  </si>
  <si>
    <t xml:space="preserve">         职工基本医疗保险基金补助支出</t>
  </si>
  <si>
    <t xml:space="preserve">         城乡居民基本养老保险基金补助支出</t>
  </si>
  <si>
    <t xml:space="preserve">         失业保险基金补助支出</t>
  </si>
  <si>
    <t xml:space="preserve">        城乡居民基本医疗保险基金补助支出</t>
  </si>
  <si>
    <t>利息收入减少，所以上解资金也减少</t>
  </si>
  <si>
    <t>社保基金支出合计</t>
  </si>
  <si>
    <t>附表九</t>
  </si>
  <si>
    <t>东川区2019年上半年化解地方政府债务预算执行情况汇总表</t>
  </si>
  <si>
    <t>序号</t>
  </si>
  <si>
    <t>债务单位</t>
  </si>
  <si>
    <t>2019年政府性债务偿还计划</t>
  </si>
  <si>
    <t>2019年政府性债务偿还计划执行情况</t>
  </si>
  <si>
    <t>合计</t>
  </si>
  <si>
    <t>本金</t>
  </si>
  <si>
    <t>利息</t>
  </si>
  <si>
    <t>小计</t>
  </si>
  <si>
    <t>置换债券</t>
  </si>
  <si>
    <t>新增债券</t>
  </si>
  <si>
    <t>其他资金</t>
  </si>
  <si>
    <t>总   计</t>
  </si>
  <si>
    <t>附表四</t>
  </si>
  <si>
    <t>东川区2016年上半年化解地方政府债务预算执行情况表</t>
  </si>
  <si>
    <t>单位名称</t>
  </si>
  <si>
    <t>项目名称</t>
  </si>
  <si>
    <t>2016年年初预算</t>
  </si>
  <si>
    <t>2016年上半年支出情况</t>
  </si>
  <si>
    <t>完成率</t>
  </si>
  <si>
    <t>其中：一般公共预算</t>
  </si>
  <si>
    <t>其中：一般公共预算完成率</t>
  </si>
  <si>
    <t>国资局</t>
  </si>
  <si>
    <t>2016年预计置换债券4亿元及利息</t>
  </si>
  <si>
    <t>2015年已置换债券资金45260万元应还利息</t>
  </si>
  <si>
    <t>国资局合计</t>
  </si>
  <si>
    <t>建投公司</t>
  </si>
  <si>
    <t>东格公路（东川至格勒公路）</t>
  </si>
  <si>
    <t>东起路</t>
  </si>
  <si>
    <t>职成教中心</t>
  </si>
  <si>
    <t>污水处理厂</t>
  </si>
  <si>
    <t>桂宇流动金</t>
  </si>
  <si>
    <t>政和流动金</t>
  </si>
  <si>
    <t>东川区腊利片区农村土地整治项目一级开发整理</t>
  </si>
  <si>
    <t>尼拉姑土地整治</t>
  </si>
  <si>
    <t>起嘎土地整治</t>
  </si>
  <si>
    <t>建投流动金</t>
  </si>
  <si>
    <t>政通流动金</t>
  </si>
  <si>
    <t>汇川流动金</t>
  </si>
  <si>
    <t>广电局</t>
  </si>
  <si>
    <t>因民新区BT</t>
  </si>
  <si>
    <t>水井山建设项目</t>
  </si>
  <si>
    <t>易地扶贫搬迁第一期建设项目</t>
  </si>
  <si>
    <t>建投公司合计</t>
  </si>
  <si>
    <t>政府办</t>
  </si>
  <si>
    <t>东川区视频会议系统建设费及网络使用费</t>
  </si>
  <si>
    <t>矿管办</t>
  </si>
  <si>
    <t>东川区矿产资源出入境监控计量站建设工程</t>
  </si>
  <si>
    <t>东川区矿产资源信息化管理系统设备采购安装工程</t>
  </si>
  <si>
    <t>东川区矿产资源信息化管理系统电路租用协议</t>
  </si>
  <si>
    <t>矿管办合计</t>
  </si>
  <si>
    <t>公安局</t>
  </si>
  <si>
    <t>东川区看守所重建工程</t>
  </si>
  <si>
    <t>东川区平安城市智能监控系统</t>
  </si>
  <si>
    <t>公安局合计</t>
  </si>
  <si>
    <t>消防队</t>
  </si>
  <si>
    <t>二中队建设资金</t>
  </si>
  <si>
    <t>东川区消防大队二中队30%防护装备、灭火、救援器材缺额经费</t>
  </si>
  <si>
    <t>消防队合计</t>
  </si>
  <si>
    <t>档案局</t>
  </si>
  <si>
    <t>档案信息管理系统平台
建设项目</t>
  </si>
  <si>
    <t>防震减灾局</t>
  </si>
  <si>
    <t>昆明市东川区防震减灾局10kv临时施工用电工程</t>
  </si>
  <si>
    <t>职教中心</t>
  </si>
  <si>
    <t>东川职教中心改扩建项目工程</t>
  </si>
  <si>
    <t>卫生局</t>
  </si>
  <si>
    <t>幸福家园工程款</t>
  </si>
  <si>
    <t>检验楼</t>
  </si>
  <si>
    <t>传染病楼装修改造工程</t>
  </si>
  <si>
    <t>新购美沙酮业务用房</t>
  </si>
  <si>
    <t>卫生局合计</t>
  </si>
  <si>
    <t>交通局</t>
  </si>
  <si>
    <t>东倘二级公路项目建设</t>
  </si>
  <si>
    <t>东倘二级公路</t>
  </si>
  <si>
    <t>东川区2009年建制村公路</t>
  </si>
  <si>
    <t>道口绿化</t>
  </si>
  <si>
    <t>因民镇通乡油路工程</t>
  </si>
  <si>
    <t>2008年通畅工程</t>
  </si>
  <si>
    <t>沿江公路一期</t>
  </si>
  <si>
    <t>东川区2010年建制村公路</t>
  </si>
  <si>
    <t>东川区2011年建制村公路</t>
  </si>
  <si>
    <t>东川区2013年建制村公路</t>
  </si>
  <si>
    <t>东川区2014年建制村公路</t>
  </si>
  <si>
    <t>金东大桥项目建设</t>
  </si>
  <si>
    <t>金东大桥</t>
  </si>
  <si>
    <t>龙东格公路（锁定的政府还贷40%部分）</t>
  </si>
  <si>
    <t>龙东格公路（锁定的政府还贷60%部分）</t>
  </si>
  <si>
    <t>东川区2015年建制村公路</t>
  </si>
  <si>
    <t>溜索改桥项目</t>
  </si>
  <si>
    <t>龙东格公路安保工程尾款资金</t>
  </si>
  <si>
    <t>汤丹至小江桥2.5公里公路改线</t>
  </si>
  <si>
    <t>交运局合计</t>
  </si>
  <si>
    <t>公路管理段</t>
  </si>
  <si>
    <t>2012年农村公路小修保养工程</t>
  </si>
  <si>
    <t>2013年农村公路小修保养工程</t>
  </si>
  <si>
    <t>2014年农村公路小修保养工程</t>
  </si>
  <si>
    <t>公路管理段合计</t>
  </si>
  <si>
    <t>海事处</t>
  </si>
  <si>
    <t>东格云川渡口示范码头建设、长亭工程</t>
  </si>
  <si>
    <t>路政大队</t>
  </si>
  <si>
    <t>东川区公路路政管理大队大石头治超站场地混凝土工程</t>
  </si>
  <si>
    <t>东川区公路路政管理大队大石头治超站过磅秤购置</t>
  </si>
  <si>
    <t>东川区路政大队小江站路政检查点6KV供电工程</t>
  </si>
  <si>
    <t>路政大队合计</t>
  </si>
  <si>
    <t>文体广电旅游局</t>
  </si>
  <si>
    <t>东川区广播电视中心</t>
  </si>
  <si>
    <t>东川区体育场升级改造工程</t>
  </si>
  <si>
    <t>东川区公共体育场建设工程</t>
  </si>
  <si>
    <t>文体广电旅游局合计</t>
  </si>
  <si>
    <t>农业局</t>
  </si>
  <si>
    <t>农机监理所办证厅、车库工程款</t>
  </si>
  <si>
    <t>东川高效经济作物园区建设</t>
  </si>
  <si>
    <t>农业局合计</t>
  </si>
  <si>
    <t>新村林场</t>
  </si>
  <si>
    <t>东川区新村林场天保工程中心管护站点建设（业务用房、应急队营房）项目</t>
  </si>
  <si>
    <t>二二二林场</t>
  </si>
  <si>
    <t>东川区二二二林场场部搬迁及苗圃采穗圃基地建设</t>
  </si>
  <si>
    <t>坝塘水库</t>
  </si>
  <si>
    <t>坝塘水库枢纽工程</t>
  </si>
  <si>
    <t>住建局</t>
  </si>
  <si>
    <t>昆明市东川区城市生活垃圾处理厂</t>
  </si>
  <si>
    <t>东川区新村路改造工程</t>
  </si>
  <si>
    <t>住建局合计</t>
  </si>
  <si>
    <t>重点工程指挥部</t>
  </si>
  <si>
    <t>凯通路北延线道路工程BT项目</t>
  </si>
  <si>
    <t>东起路工程</t>
  </si>
  <si>
    <t>南片区改造工程</t>
  </si>
  <si>
    <t>湿地公园二期建设项目</t>
  </si>
  <si>
    <t>石头公园工程</t>
  </si>
  <si>
    <t>清真寺搬迁主体建设工程</t>
  </si>
  <si>
    <t>东川区团结路东段市政道路工程</t>
  </si>
  <si>
    <t>昆明市东川区祥和家园2009年第二批廉租住房</t>
  </si>
  <si>
    <t>东川区祥和家园五期廉租住房</t>
  </si>
  <si>
    <t>重点工程指挥部合计</t>
  </si>
  <si>
    <t>昆明铜都城市建设投资有限公司</t>
  </si>
  <si>
    <t>东川至格勒公路</t>
  </si>
  <si>
    <t>城乡发展公司</t>
  </si>
  <si>
    <t>达贝（249亩）、腊利2（680亩）土地一级开发整理</t>
  </si>
  <si>
    <t>东起路南延线道路修建项目</t>
  </si>
  <si>
    <t xml:space="preserve"> </t>
  </si>
  <si>
    <t>城乡发展公司合计</t>
  </si>
  <si>
    <t>管委会</t>
  </si>
  <si>
    <t>碧谷园区防洪沟（华新水泥-大桥河）</t>
  </si>
  <si>
    <t>天生桥特色产业园区一期主次干道（东川路）</t>
  </si>
  <si>
    <t xml:space="preserve">天生桥园区一期供水 </t>
  </si>
  <si>
    <t>碧谷园区标准化厂房</t>
  </si>
  <si>
    <t>太阳谷生物科技产业园区一期道路</t>
  </si>
  <si>
    <t>天生桥园区一期主次干道（天四路）</t>
  </si>
  <si>
    <t>碧谷园区第二期公租房项目</t>
  </si>
  <si>
    <t>四方地园区和碧谷园区污水处理厂</t>
  </si>
  <si>
    <t>碧谷工业园区一期主次干道</t>
  </si>
  <si>
    <t>四方地园区入园主干道改造工程</t>
  </si>
  <si>
    <t>四方地园区次干道没路面铺设工程</t>
  </si>
  <si>
    <t>四方地园区北片区污水检查井改造工程</t>
  </si>
  <si>
    <t xml:space="preserve">四方地园区工业弃渣场工程设计 </t>
  </si>
  <si>
    <t>碧谷园区污水处理厂地灾、水保可研报告</t>
  </si>
  <si>
    <t>四主地园区北片区麻地梁子1：500地形测量</t>
  </si>
  <si>
    <t>第二期公租房碧谷片区工程勘察、设计</t>
  </si>
  <si>
    <t>四方地北片区主干道太阳能路灯</t>
  </si>
  <si>
    <t>10KV绿茂58#-62#杆线路改造工程</t>
  </si>
  <si>
    <t>昆明中恒金属粉业有限公司施工用电</t>
  </si>
  <si>
    <t>泰隆商务大酒店10KV线路架设工程</t>
  </si>
  <si>
    <t>昆钢铁合金有限公司35KV开关站进出线工程</t>
  </si>
  <si>
    <t>10KV东木线改造工程</t>
  </si>
  <si>
    <t>10KV东木线27#-37#杆线路工程</t>
  </si>
  <si>
    <t>昆明金平福建筑陶瓷制造有限公司10KV临时施工用电工程</t>
  </si>
  <si>
    <t>低丘缓坡一期土地报件费用</t>
  </si>
  <si>
    <t>碧谷园区防洪沟南侧绿化工程</t>
  </si>
  <si>
    <t>四方地园区绿化隔离造林项目</t>
  </si>
  <si>
    <t>碧谷园区腾龙路1标段工程</t>
  </si>
  <si>
    <t>碧谷园区碧龙路工程</t>
  </si>
  <si>
    <t>太阳谷南片区土地收储</t>
  </si>
  <si>
    <t xml:space="preserve">太阳谷生物科技产业园区一期供水 </t>
  </si>
  <si>
    <t xml:space="preserve">太阳谷生物科技产业园区弱电迁改 </t>
  </si>
  <si>
    <t>四方地主次干道破损路面修复工程</t>
  </si>
  <si>
    <t>四方地园区德伟场地平整工程</t>
  </si>
  <si>
    <t>碧谷园区第二期公租房亮化项目</t>
  </si>
  <si>
    <t>碧谷园区第二期公租房绿化项目</t>
  </si>
  <si>
    <t>碧谷园区第二期公租房永久性用电项目</t>
  </si>
  <si>
    <t>碧谷园区标准化厂房亮化项目</t>
  </si>
  <si>
    <t>碧谷园区标准化厂房绿化项目</t>
  </si>
  <si>
    <t>低丘缓坡二期土地报件费用</t>
  </si>
  <si>
    <t>管委会合计</t>
  </si>
  <si>
    <t>粮食局</t>
  </si>
  <si>
    <t>粮食企业政策性挂账</t>
  </si>
  <si>
    <t>供销社</t>
  </si>
  <si>
    <t>供销企业债务政策性挂账</t>
  </si>
  <si>
    <t>经科信局</t>
  </si>
  <si>
    <t>企业改制历史挂账</t>
  </si>
  <si>
    <t>教育局</t>
  </si>
  <si>
    <t>东川区因民镇红山小学建设项目</t>
  </si>
  <si>
    <t>东川区铜都镇集义小学建设项目</t>
  </si>
  <si>
    <t>东川区铜都镇沙坝小学建设项目</t>
  </si>
  <si>
    <t>阿旺镇中心学校龙头小学主体工程建设</t>
  </si>
  <si>
    <t>东川区铜都镇石羊小学建设项目</t>
  </si>
  <si>
    <t>东川区铜都镇炎山小学建设项目</t>
  </si>
  <si>
    <t>东川区绿茂中学标准化建设项目</t>
  </si>
  <si>
    <t>东川区第一中学标准化建设改扩建工程</t>
  </si>
  <si>
    <t>东川区第二中学标准化建设项目工程</t>
  </si>
  <si>
    <t>东川区第一中学改扩建项目工程</t>
  </si>
  <si>
    <t>东川区高级中学实验楼建设项目</t>
  </si>
  <si>
    <t>东川区第二小学改扩建校安工程</t>
  </si>
  <si>
    <t>东川区铜都镇梨坪小学标准化建设项目</t>
  </si>
  <si>
    <t>东川区汤丹镇中心小学标准化建设工程项目</t>
  </si>
  <si>
    <t>昆明市东川区汤丹中学标准化建设项目农村中小学工程</t>
  </si>
  <si>
    <t>阿旺镇芋头塘小学标准化建设改扩建项目</t>
  </si>
  <si>
    <t>东川区拖布卡镇播卡小学标准化建设项目</t>
  </si>
  <si>
    <t>东川区铜都镇姑海小学标准化建设项目</t>
  </si>
  <si>
    <t>昆明市东川区乌龙中学建设项目</t>
  </si>
  <si>
    <t>东川区因民九年制学校建设项目</t>
  </si>
  <si>
    <t>东川区铜都镇绿茂小学标准化建设项目</t>
  </si>
  <si>
    <t>东川区铜都镇洗尾嘎小学标准化建设项目</t>
  </si>
  <si>
    <t>东川区拖布卡镇布卡小学标准化建设项目</t>
  </si>
  <si>
    <t>东川区第四小学标准化建设项目工程</t>
  </si>
  <si>
    <t>东川区铜都镇大寨小学建设项目</t>
  </si>
  <si>
    <t>东川区铜都中学标准化学校建设项目工程</t>
  </si>
  <si>
    <t>拖布卡中学附属一、二期</t>
  </si>
  <si>
    <t>东川区阿旺镇中心小学标准化建设项目</t>
  </si>
  <si>
    <t>昆明市东川区乌龙镇中心小学2008年标准化建设项目</t>
  </si>
  <si>
    <t>东川区阿旺中学标准化建设改扩建工程</t>
  </si>
  <si>
    <t>东川区拖布卡中学标准化建设项目</t>
  </si>
  <si>
    <t>东川区第一小学标准化建设项目</t>
  </si>
  <si>
    <t>东川区阿旺镇新碧嘎小学校舍工程</t>
  </si>
  <si>
    <t>东川区铜都镇木树朗小学建设项目</t>
  </si>
  <si>
    <t>东川三小明德工程</t>
  </si>
  <si>
    <t>教育局合计</t>
  </si>
  <si>
    <t>水务局</t>
  </si>
  <si>
    <t>东川区2007年8000人市级小农水资金饮水安全项目</t>
  </si>
  <si>
    <t>团结渠尾部延伸工程</t>
  </si>
  <si>
    <t>东川区野牛水库移民搬迁工程</t>
  </si>
  <si>
    <t>东川区2006年第二批中央国债8300人农村饮水安全项目</t>
  </si>
  <si>
    <t>东川区2006年第三批中央国债2785人农村饮水安全</t>
  </si>
  <si>
    <t>东川区2007年市级5000人农村饮水安全项目</t>
  </si>
  <si>
    <t>东川区2010年“五小”水利工程</t>
  </si>
  <si>
    <t>东川区2012年“爱心水窖”项目</t>
  </si>
  <si>
    <t>东川区2013年“爱心水窖”项目</t>
  </si>
  <si>
    <t>东川区2008年北发资金12000人农村饮水安全项目</t>
  </si>
  <si>
    <t>东川区2007年第一批中央国债8671人农村饮水安全项目</t>
  </si>
  <si>
    <t>东川区2007年第一批中国债6464人农村饮水安全项目</t>
  </si>
  <si>
    <t>东川区铜都镇背冲水沟防渗工程</t>
  </si>
  <si>
    <t>东川区2008年第二批中央国债10798人农村饮水安全项目</t>
  </si>
  <si>
    <t>中央财政小型农田水利第二批重点县2010年项目</t>
  </si>
  <si>
    <t>中央财政小型农田水利第二批重点县2011项目</t>
  </si>
  <si>
    <t>中央财政小型农田水利第二批重点县2012年项目</t>
  </si>
  <si>
    <t>东川区2008年中央财政小型农田水利专项工程</t>
  </si>
  <si>
    <t>东川区团结渠首部延伸工程</t>
  </si>
  <si>
    <t>水务局合计</t>
  </si>
  <si>
    <t>铜都街道</t>
  </si>
  <si>
    <t>铜都街道办办公楼附属和绿化工程项目</t>
  </si>
  <si>
    <t>垃圾中转站项目</t>
  </si>
  <si>
    <t>2012年脱贫攻坚三年行动计划宜居房建设（易地搬迁）项目</t>
  </si>
  <si>
    <t>中低产开发</t>
  </si>
  <si>
    <t>中低产田改造</t>
  </si>
  <si>
    <t>酿酒葡萄种植</t>
  </si>
  <si>
    <t>大棚花卉种植</t>
  </si>
  <si>
    <t>经济林开发</t>
  </si>
  <si>
    <t>集义农贸市场建设</t>
  </si>
  <si>
    <t>防护林</t>
  </si>
  <si>
    <t>农户购买蒜种</t>
  </si>
  <si>
    <t>葡萄种植扶持贷款</t>
  </si>
  <si>
    <t>碧谷办公楼改造及道路建设</t>
  </si>
  <si>
    <t>酿酒葡萄产业</t>
  </si>
  <si>
    <t>葡萄种植</t>
  </si>
  <si>
    <t>酿酒葡萄</t>
  </si>
  <si>
    <t>职工住院费</t>
  </si>
  <si>
    <t>建碧海钢铁厂</t>
  </si>
  <si>
    <t>种植烤烟、养殖业（姑海）</t>
  </si>
  <si>
    <t>岩脚村修建乡村公路</t>
  </si>
  <si>
    <t>发展烤烟、水窖（绿茂）</t>
  </si>
  <si>
    <t>用于制水泥空心砖</t>
  </si>
  <si>
    <t>陷塘村种植果树</t>
  </si>
  <si>
    <t>铜都街道合计</t>
  </si>
  <si>
    <t>汤丹镇</t>
  </si>
  <si>
    <t>2009年廉租房（汤丹片区）建设</t>
  </si>
  <si>
    <t>汤丹镇五期廉租房附属工程</t>
  </si>
  <si>
    <t>汤丹镇六期廉租房建设</t>
  </si>
  <si>
    <t>铜山先锋党员党性教育基地</t>
  </si>
  <si>
    <t>昆明市东川区汤丹镇特色小镇规划调整修编</t>
  </si>
  <si>
    <t>汤丹镇村庄规划</t>
  </si>
  <si>
    <t>汤丹镇给排水专项规划</t>
  </si>
  <si>
    <t>历史文化名镇规划编制</t>
  </si>
  <si>
    <t>汤丹镇合计</t>
  </si>
  <si>
    <t>阿旺镇</t>
  </si>
  <si>
    <t>欠办公楼款</t>
  </si>
  <si>
    <t>新办公楼欠款</t>
  </si>
  <si>
    <t>磷矿公路贷款</t>
  </si>
  <si>
    <t>烤烟贷款</t>
  </si>
  <si>
    <t>欠办公楼利息款</t>
  </si>
  <si>
    <t>阿旺镇合计</t>
  </si>
  <si>
    <t>拖布卡镇</t>
  </si>
  <si>
    <t>拖布卡镇环镇路建设</t>
  </si>
  <si>
    <t>拖布卡镇为民服务中心大楼建设</t>
  </si>
  <si>
    <t>拖布卡镇第六期廉租房附属工程</t>
  </si>
  <si>
    <t>拖布卡镇合计</t>
  </si>
  <si>
    <t>乌龙</t>
  </si>
  <si>
    <t>集镇建设（转贷）</t>
  </si>
  <si>
    <t>东川区2011年第六期廉租房乌龙片期建设</t>
  </si>
  <si>
    <t>乌龙镇合计</t>
  </si>
  <si>
    <t>因民</t>
  </si>
  <si>
    <t>因民镇人民广场（绿化）工程（BT）</t>
  </si>
  <si>
    <t>因民镇新区建设征地补偿款</t>
  </si>
  <si>
    <t>因民镇人民政府综合楼工程</t>
  </si>
  <si>
    <t>集镇路网路基部分（BT）</t>
  </si>
  <si>
    <t>东川区因民镇敬老院建设项目</t>
  </si>
  <si>
    <t>农业建设发展资金</t>
  </si>
  <si>
    <t>东川区因民镇联盟等9个村引水管道工程</t>
  </si>
  <si>
    <t>输电线架设及小作坊（农网改造）</t>
  </si>
  <si>
    <t>因民镇合计</t>
  </si>
  <si>
    <t>移民局</t>
  </si>
  <si>
    <t>东川区“三区”移民搬迁（三期）项目</t>
  </si>
  <si>
    <t>金江路改造工程BT项目</t>
  </si>
  <si>
    <t>东川区入城通道工程</t>
  </si>
  <si>
    <t>东川区石羊路延长线工程</t>
  </si>
  <si>
    <t>东川区驼峰路改造工程</t>
  </si>
  <si>
    <t>东川区兴玉路市政道路工程</t>
  </si>
  <si>
    <t>东起路南延线工程【含环城南路（白云街南段、兴玉路南段)】</t>
  </si>
  <si>
    <t>昆明市东川区民安路东段道路工程</t>
  </si>
  <si>
    <t>玛瑙城规划道路工程</t>
  </si>
  <si>
    <t>古铜路改造工程</t>
  </si>
  <si>
    <t>湿地公园二期土建（建设项目）</t>
  </si>
  <si>
    <t>东川区“祥和家园”廉租房四期（2009年新建廉租房）</t>
  </si>
  <si>
    <t>东川区廉租房小区二期工程</t>
  </si>
  <si>
    <t>东川区祥和家园廉租房三期</t>
  </si>
  <si>
    <t>预算上报债券置换需求</t>
  </si>
  <si>
    <t>牯牛山开发旅游项目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</si>
</sst>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0.00_);[Red]\(0.00\)"/>
    <numFmt numFmtId="179" formatCode="0.000_);[Red]\(0.000\)"/>
    <numFmt numFmtId="180" formatCode="0.00_ "/>
    <numFmt numFmtId="181" formatCode="#,##0_ "/>
    <numFmt numFmtId="182" formatCode="#,##0.000"/>
    <numFmt numFmtId="183" formatCode="0.0%"/>
    <numFmt numFmtId="184" formatCode="0_ "/>
    <numFmt numFmtId="185" formatCode="0_);[Red]\(0\)"/>
  </numFmts>
  <fonts count="49">
    <font>
      <sz val="12"/>
      <name val="宋体"/>
      <charset val="134"/>
    </font>
    <font>
      <sz val="10"/>
      <name val="宋体"/>
      <charset val="134"/>
    </font>
    <font>
      <sz val="10"/>
      <color indexed="8"/>
      <name val="宋体"/>
      <charset val="134"/>
      <scheme val="minor"/>
    </font>
    <font>
      <sz val="10"/>
      <color theme="1"/>
      <name val="宋体"/>
      <charset val="134"/>
      <scheme val="minor"/>
    </font>
    <font>
      <sz val="10"/>
      <name val="宋体"/>
      <charset val="134"/>
      <scheme val="minor"/>
    </font>
    <font>
      <b/>
      <sz val="16"/>
      <color indexed="8"/>
      <name val="宋体"/>
      <charset val="134"/>
      <scheme val="minor"/>
    </font>
    <font>
      <b/>
      <sz val="9"/>
      <color theme="1"/>
      <name val="宋体"/>
      <charset val="134"/>
      <scheme val="minor"/>
    </font>
    <font>
      <sz val="9"/>
      <color theme="1"/>
      <name val="宋体"/>
      <charset val="134"/>
      <scheme val="minor"/>
    </font>
    <font>
      <b/>
      <sz val="16"/>
      <color theme="1"/>
      <name val="宋体"/>
      <charset val="134"/>
      <scheme val="minor"/>
    </font>
    <font>
      <b/>
      <sz val="10"/>
      <color theme="1"/>
      <name val="宋体"/>
      <charset val="134"/>
    </font>
    <font>
      <sz val="10"/>
      <color theme="1"/>
      <name val="宋体"/>
      <charset val="134"/>
    </font>
    <font>
      <sz val="9"/>
      <color theme="1"/>
      <name val="宋体"/>
      <charset val="134"/>
    </font>
    <font>
      <sz val="11"/>
      <name val="宋体"/>
      <charset val="134"/>
      <scheme val="minor"/>
    </font>
    <font>
      <sz val="11"/>
      <color theme="1"/>
      <name val="宋体"/>
      <charset val="134"/>
      <scheme val="minor"/>
    </font>
    <font>
      <sz val="10"/>
      <color indexed="8"/>
      <name val="宋体"/>
      <charset val="134"/>
    </font>
    <font>
      <b/>
      <sz val="10"/>
      <color indexed="8"/>
      <name val="宋体"/>
      <charset val="134"/>
    </font>
    <font>
      <sz val="16"/>
      <color indexed="8"/>
      <name val="方正小标宋简体"/>
      <charset val="134"/>
    </font>
    <font>
      <b/>
      <sz val="16"/>
      <color indexed="8"/>
      <name val="宋体"/>
      <charset val="134"/>
    </font>
    <font>
      <b/>
      <sz val="10"/>
      <name val="宋体"/>
      <charset val="134"/>
    </font>
    <font>
      <sz val="10"/>
      <color rgb="FFFF0000"/>
      <name val="宋体"/>
      <charset val="134"/>
    </font>
    <font>
      <sz val="16"/>
      <name val="方正小标宋简体"/>
      <charset val="134"/>
    </font>
    <font>
      <b/>
      <sz val="16"/>
      <name val="宋体"/>
      <charset val="134"/>
    </font>
    <font>
      <sz val="14"/>
      <name val="宋体"/>
      <charset val="134"/>
    </font>
    <font>
      <sz val="14"/>
      <color indexed="8"/>
      <name val="宋体"/>
      <charset val="134"/>
    </font>
    <font>
      <sz val="10"/>
      <name val="楷体_GB2312"/>
      <charset val="134"/>
    </font>
    <font>
      <sz val="10"/>
      <name val="黑体"/>
      <charset val="134"/>
    </font>
    <font>
      <b/>
      <sz val="12"/>
      <name val="宋体"/>
      <charset val="134"/>
    </font>
    <font>
      <b/>
      <sz val="11"/>
      <color indexed="8"/>
      <name val="宋体"/>
      <charset val="134"/>
    </font>
    <font>
      <b/>
      <sz val="11"/>
      <name val="宋体"/>
      <charset val="134"/>
    </font>
    <font>
      <sz val="11"/>
      <color indexed="8"/>
      <name val="宋体"/>
      <charset val="134"/>
    </font>
    <font>
      <b/>
      <sz val="10"/>
      <name val="黑体"/>
      <charset val="134"/>
    </font>
    <font>
      <u/>
      <sz val="12"/>
      <color indexed="12"/>
      <name val="宋体"/>
      <charset val="134"/>
    </font>
    <font>
      <u/>
      <sz val="12"/>
      <color theme="11"/>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name val="Times New Roman"/>
      <charset val="134"/>
    </font>
  </fonts>
  <fills count="29">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theme="5" tint="0.799981688894314"/>
        <bgColor indexed="64"/>
      </patternFill>
    </fill>
    <fill>
      <patternFill patternType="solid">
        <fgColor rgb="FFDAEEF3"/>
        <bgColor indexed="64"/>
      </patternFill>
    </fill>
    <fill>
      <patternFill patternType="solid">
        <fgColor theme="5" tint="0.8"/>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1">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0" fillId="7"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8" fillId="0" borderId="0" applyNumberFormat="0" applyFill="0" applyBorder="0" applyAlignment="0" applyProtection="0">
      <alignment vertical="center"/>
    </xf>
    <xf numFmtId="0" fontId="39" fillId="8" borderId="14" applyNumberFormat="0" applyAlignment="0" applyProtection="0">
      <alignment vertical="center"/>
    </xf>
    <xf numFmtId="0" fontId="40" fillId="9" borderId="15" applyNumberFormat="0" applyAlignment="0" applyProtection="0">
      <alignment vertical="center"/>
    </xf>
    <xf numFmtId="0" fontId="41" fillId="9" borderId="14" applyNumberFormat="0" applyAlignment="0" applyProtection="0">
      <alignment vertical="center"/>
    </xf>
    <xf numFmtId="0" fontId="42" fillId="10" borderId="16" applyNumberFormat="0" applyAlignment="0" applyProtection="0">
      <alignment vertical="center"/>
    </xf>
    <xf numFmtId="0" fontId="43" fillId="0" borderId="17" applyNumberFormat="0" applyFill="0" applyAlignment="0" applyProtection="0">
      <alignment vertical="center"/>
    </xf>
    <xf numFmtId="0" fontId="27" fillId="0" borderId="18"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29" fillId="12" borderId="0" applyNumberFormat="0" applyBorder="0" applyAlignment="0" applyProtection="0">
      <alignment vertical="center"/>
    </xf>
    <xf numFmtId="0" fontId="29" fillId="19"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29" fillId="11" borderId="0" applyNumberFormat="0" applyBorder="0" applyAlignment="0" applyProtection="0">
      <alignment vertical="center"/>
    </xf>
    <xf numFmtId="0" fontId="29" fillId="21"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47" fillId="22" borderId="0" applyNumberFormat="0" applyBorder="0" applyAlignment="0" applyProtection="0">
      <alignment vertical="center"/>
    </xf>
    <xf numFmtId="0" fontId="47" fillId="24" borderId="0" applyNumberFormat="0" applyBorder="0" applyAlignment="0" applyProtection="0">
      <alignment vertical="center"/>
    </xf>
    <xf numFmtId="0" fontId="29" fillId="25" borderId="0" applyNumberFormat="0" applyBorder="0" applyAlignment="0" applyProtection="0">
      <alignment vertical="center"/>
    </xf>
    <xf numFmtId="0" fontId="29" fillId="16" borderId="0" applyNumberFormat="0" applyBorder="0" applyAlignment="0" applyProtection="0">
      <alignment vertical="center"/>
    </xf>
    <xf numFmtId="0" fontId="47" fillId="24" borderId="0" applyNumberFormat="0" applyBorder="0" applyAlignment="0" applyProtection="0">
      <alignment vertical="center"/>
    </xf>
    <xf numFmtId="0" fontId="47" fillId="26" borderId="0" applyNumberFormat="0" applyBorder="0" applyAlignment="0" applyProtection="0">
      <alignment vertical="center"/>
    </xf>
    <xf numFmtId="0" fontId="29" fillId="8" borderId="0" applyNumberFormat="0" applyBorder="0" applyAlignment="0" applyProtection="0">
      <alignment vertical="center"/>
    </xf>
    <xf numFmtId="0" fontId="29" fillId="27" borderId="0" applyNumberFormat="0" applyBorder="0" applyAlignment="0" applyProtection="0">
      <alignment vertical="center"/>
    </xf>
    <xf numFmtId="0" fontId="47" fillId="28" borderId="0" applyNumberFormat="0" applyBorder="0" applyAlignment="0" applyProtection="0">
      <alignment vertical="center"/>
    </xf>
    <xf numFmtId="0" fontId="0" fillId="0" borderId="0"/>
    <xf numFmtId="0" fontId="29"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29" fillId="0" borderId="0">
      <alignment vertical="center"/>
    </xf>
    <xf numFmtId="0" fontId="0" fillId="0" borderId="0">
      <alignment vertical="center"/>
    </xf>
    <xf numFmtId="0" fontId="0" fillId="0" borderId="0">
      <alignment vertical="center"/>
    </xf>
    <xf numFmtId="0" fontId="1" fillId="0" borderId="0">
      <alignment vertical="center"/>
    </xf>
    <xf numFmtId="0" fontId="29" fillId="0" borderId="0">
      <alignment vertical="center"/>
    </xf>
    <xf numFmtId="0" fontId="29" fillId="0" borderId="0">
      <alignment vertical="center"/>
    </xf>
  </cellStyleXfs>
  <cellXfs count="387">
    <xf numFmtId="0" fontId="0" fillId="0" borderId="0" xfId="0">
      <alignment vertical="center"/>
    </xf>
    <xf numFmtId="0" fontId="1" fillId="0" borderId="0" xfId="0" applyFont="1" applyFill="1" applyAlignment="1"/>
    <xf numFmtId="0" fontId="2" fillId="0" borderId="0" xfId="53"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0" fillId="0" borderId="0" xfId="0" applyFill="1">
      <alignment vertical="center"/>
    </xf>
    <xf numFmtId="0" fontId="4" fillId="0" borderId="0" xfId="0" applyFont="1" applyFill="1" applyAlignment="1">
      <alignment horizontal="left"/>
    </xf>
    <xf numFmtId="0" fontId="4" fillId="0" borderId="0" xfId="0" applyFont="1" applyFill="1" applyAlignment="1"/>
    <xf numFmtId="0" fontId="5" fillId="0" borderId="0" xfId="53" applyFont="1" applyFill="1" applyAlignment="1">
      <alignment horizontal="center" vertical="center"/>
    </xf>
    <xf numFmtId="0" fontId="2" fillId="0" borderId="0" xfId="53" applyFont="1" applyFill="1" applyAlignment="1">
      <alignment horizontal="center" vertical="center"/>
    </xf>
    <xf numFmtId="0" fontId="4" fillId="0" borderId="1" xfId="52" applyFont="1" applyFill="1" applyBorder="1" applyAlignment="1">
      <alignment horizontal="center" vertical="center" wrapText="1"/>
    </xf>
    <xf numFmtId="178" fontId="2" fillId="0" borderId="1" xfId="53"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0" fontId="4" fillId="0" borderId="1" xfId="52" applyFont="1" applyFill="1" applyBorder="1" applyAlignment="1">
      <alignment horizontal="left" vertical="center" wrapText="1"/>
    </xf>
    <xf numFmtId="178"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178" fontId="3" fillId="0" borderId="1" xfId="0" applyNumberFormat="1" applyFont="1" applyFill="1" applyBorder="1">
      <alignment vertical="center"/>
    </xf>
    <xf numFmtId="0" fontId="3" fillId="0" borderId="1" xfId="0" applyFont="1" applyFill="1" applyBorder="1">
      <alignment vertical="center"/>
    </xf>
    <xf numFmtId="178" fontId="2" fillId="0" borderId="1" xfId="53" applyNumberFormat="1" applyFont="1" applyFill="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left" vertical="center"/>
    </xf>
    <xf numFmtId="178" fontId="3" fillId="2" borderId="1" xfId="0" applyNumberFormat="1" applyFont="1" applyFill="1" applyBorder="1">
      <alignment vertical="center"/>
    </xf>
    <xf numFmtId="178" fontId="3" fillId="2" borderId="1" xfId="0" applyNumberFormat="1" applyFont="1" applyFill="1" applyBorder="1" applyAlignment="1">
      <alignment horizontal="right" vertical="center" wrapText="1"/>
    </xf>
    <xf numFmtId="0" fontId="3" fillId="2" borderId="1" xfId="0" applyFont="1" applyFill="1" applyBorder="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xf>
    <xf numFmtId="179" fontId="4" fillId="0" borderId="1" xfId="0" applyNumberFormat="1" applyFont="1" applyFill="1" applyBorder="1" applyAlignment="1">
      <alignment horizontal="right" vertical="center"/>
    </xf>
    <xf numFmtId="0" fontId="2" fillId="2" borderId="1"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wrapText="1"/>
    </xf>
    <xf numFmtId="0" fontId="3" fillId="2" borderId="1" xfId="0" applyFont="1" applyFill="1" applyBorder="1" applyAlignment="1">
      <alignment vertical="center" wrapText="1"/>
    </xf>
    <xf numFmtId="0" fontId="3" fillId="0" borderId="1" xfId="0" applyNumberFormat="1" applyFont="1" applyFill="1" applyBorder="1" applyAlignment="1" applyProtection="1">
      <alignment horizontal="left" vertical="center" wrapText="1"/>
    </xf>
    <xf numFmtId="0" fontId="4" fillId="2" borderId="1" xfId="0" applyFont="1" applyFill="1" applyBorder="1" applyAlignment="1">
      <alignment horizontal="left" vertical="center" wrapText="1"/>
    </xf>
    <xf numFmtId="179" fontId="3" fillId="0" borderId="1" xfId="0" applyNumberFormat="1" applyFont="1" applyFill="1" applyBorder="1">
      <alignment vertical="center"/>
    </xf>
    <xf numFmtId="179" fontId="3" fillId="2" borderId="1" xfId="0" applyNumberFormat="1" applyFont="1" applyFill="1" applyBorder="1" applyAlignment="1">
      <alignment horizontal="right" vertical="center" wrapText="1"/>
    </xf>
    <xf numFmtId="179" fontId="3" fillId="2" borderId="1" xfId="0" applyNumberFormat="1" applyFont="1" applyFill="1" applyBorder="1">
      <alignment vertical="center"/>
    </xf>
    <xf numFmtId="178" fontId="2"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178"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wrapText="1"/>
    </xf>
    <xf numFmtId="178" fontId="3" fillId="0" borderId="1" xfId="0" applyNumberFormat="1" applyFont="1" applyFill="1" applyBorder="1" applyAlignment="1">
      <alignment vertical="center" wrapText="1"/>
    </xf>
    <xf numFmtId="179" fontId="2" fillId="0" borderId="1" xfId="0" applyNumberFormat="1" applyFont="1" applyFill="1" applyBorder="1" applyAlignment="1">
      <alignment horizontal="right" vertical="center" wrapText="1"/>
    </xf>
    <xf numFmtId="178" fontId="2" fillId="2" borderId="1" xfId="0" applyNumberFormat="1" applyFont="1" applyFill="1" applyBorder="1" applyAlignment="1">
      <alignment vertical="center" wrapText="1"/>
    </xf>
    <xf numFmtId="179" fontId="2" fillId="2" borderId="1" xfId="0" applyNumberFormat="1" applyFont="1" applyFill="1" applyBorder="1" applyAlignment="1">
      <alignment vertical="center" wrapText="1"/>
    </xf>
    <xf numFmtId="0" fontId="3" fillId="3" borderId="1" xfId="0" applyFont="1" applyFill="1" applyBorder="1" applyAlignment="1">
      <alignment horizontal="center" vertical="center" wrapText="1"/>
    </xf>
    <xf numFmtId="0" fontId="2" fillId="3" borderId="1" xfId="0" applyNumberFormat="1" applyFont="1" applyFill="1" applyBorder="1" applyAlignment="1" applyProtection="1">
      <alignment horizontal="left" vertical="center"/>
    </xf>
    <xf numFmtId="0" fontId="3" fillId="3" borderId="1" xfId="0" applyFont="1" applyFill="1" applyBorder="1">
      <alignment vertical="center"/>
    </xf>
    <xf numFmtId="178" fontId="2" fillId="3" borderId="1" xfId="0" applyNumberFormat="1" applyFont="1" applyFill="1" applyBorder="1" applyAlignment="1">
      <alignment vertical="center" wrapText="1"/>
    </xf>
    <xf numFmtId="179" fontId="3" fillId="3" borderId="1" xfId="0" applyNumberFormat="1" applyFont="1" applyFill="1" applyBorder="1">
      <alignment vertical="center"/>
    </xf>
    <xf numFmtId="0" fontId="3" fillId="0" borderId="1" xfId="0" applyFont="1" applyFill="1" applyBorder="1" applyAlignment="1">
      <alignment vertical="center" wrapText="1"/>
    </xf>
    <xf numFmtId="0" fontId="2" fillId="0" borderId="1" xfId="53" applyNumberFormat="1" applyFont="1" applyFill="1" applyBorder="1" applyAlignment="1" applyProtection="1">
      <alignment horizontal="left" vertical="center" wrapText="1"/>
      <protection locked="0"/>
    </xf>
    <xf numFmtId="178" fontId="4" fillId="0" borderId="1" xfId="53" applyNumberFormat="1" applyFont="1" applyFill="1" applyBorder="1" applyAlignment="1" applyProtection="1">
      <alignment horizontal="right" vertical="center" wrapText="1"/>
      <protection locked="0"/>
    </xf>
    <xf numFmtId="178" fontId="3" fillId="0" borderId="1" xfId="53" applyNumberFormat="1" applyFont="1" applyFill="1" applyBorder="1" applyAlignment="1" applyProtection="1">
      <alignment horizontal="right" vertical="center" wrapText="1"/>
      <protection locked="0"/>
    </xf>
    <xf numFmtId="0" fontId="2" fillId="2" borderId="1" xfId="53" applyNumberFormat="1" applyFont="1" applyFill="1" applyBorder="1" applyAlignment="1" applyProtection="1">
      <alignment horizontal="left" vertical="center" wrapText="1"/>
      <protection locked="0"/>
    </xf>
    <xf numFmtId="178" fontId="3" fillId="2" borderId="1" xfId="53" applyNumberFormat="1" applyFont="1" applyFill="1" applyBorder="1" applyAlignment="1" applyProtection="1">
      <alignment horizontal="right" vertical="center" wrapText="1"/>
      <protection locked="0"/>
    </xf>
    <xf numFmtId="179" fontId="3" fillId="2" borderId="1" xfId="53"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178" fontId="3"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179" fontId="3" fillId="0" borderId="1" xfId="0" applyNumberFormat="1" applyFont="1" applyFill="1" applyBorder="1" applyAlignment="1">
      <alignment horizontal="center" vertical="center" wrapText="1"/>
    </xf>
    <xf numFmtId="178" fontId="3" fillId="0" borderId="1" xfId="0" applyNumberFormat="1" applyFont="1" applyFill="1" applyBorder="1" applyAlignment="1" applyProtection="1">
      <alignment horizontal="right" vertical="center"/>
    </xf>
    <xf numFmtId="178"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0" fontId="4" fillId="0" borderId="1" xfId="54" applyFont="1" applyFill="1" applyBorder="1" applyAlignment="1">
      <alignment horizontal="left" vertical="center" wrapText="1"/>
    </xf>
    <xf numFmtId="0" fontId="2" fillId="0" borderId="1" xfId="52" applyFont="1" applyFill="1" applyBorder="1" applyAlignment="1">
      <alignment horizontal="left" vertical="center" wrapText="1"/>
    </xf>
    <xf numFmtId="178" fontId="2" fillId="0" borderId="1" xfId="52" applyNumberFormat="1" applyFont="1" applyFill="1" applyBorder="1" applyAlignment="1">
      <alignment horizontal="right" vertical="center" wrapText="1"/>
    </xf>
    <xf numFmtId="0" fontId="2" fillId="2" borderId="1" xfId="52" applyFont="1" applyFill="1" applyBorder="1" applyAlignment="1">
      <alignment horizontal="left" vertical="center" wrapText="1"/>
    </xf>
    <xf numFmtId="178" fontId="2" fillId="0" borderId="1" xfId="0" applyNumberFormat="1" applyFont="1" applyFill="1" applyBorder="1" applyAlignment="1" applyProtection="1">
      <alignment horizontal="right" vertical="center" wrapText="1"/>
    </xf>
    <xf numFmtId="178" fontId="2" fillId="2" borderId="1" xfId="0" applyNumberFormat="1" applyFont="1" applyFill="1" applyBorder="1" applyAlignment="1" applyProtection="1">
      <alignment horizontal="right" vertical="center" wrapText="1"/>
    </xf>
    <xf numFmtId="179" fontId="2" fillId="2" borderId="1" xfId="0" applyNumberFormat="1" applyFont="1" applyFill="1" applyBorder="1" applyAlignment="1" applyProtection="1">
      <alignment horizontal="right" vertical="center" wrapText="1"/>
    </xf>
    <xf numFmtId="178" fontId="3" fillId="2" borderId="1" xfId="0" applyNumberFormat="1" applyFont="1" applyFill="1" applyBorder="1" applyAlignment="1">
      <alignment vertical="center" wrapText="1"/>
    </xf>
    <xf numFmtId="0" fontId="3" fillId="2" borderId="1" xfId="0" applyFont="1" applyFill="1" applyBorder="1" applyAlignment="1"/>
    <xf numFmtId="0" fontId="2" fillId="2" borderId="1" xfId="0" applyNumberFormat="1" applyFont="1" applyFill="1" applyBorder="1" applyAlignment="1" applyProtection="1">
      <alignment horizontal="center" vertical="center" wrapText="1"/>
    </xf>
    <xf numFmtId="0" fontId="3" fillId="2" borderId="1" xfId="0" applyFont="1" applyFill="1" applyBorder="1" applyAlignment="1">
      <alignment vertical="center"/>
    </xf>
    <xf numFmtId="0" fontId="3" fillId="0" borderId="1" xfId="0" applyFont="1" applyFill="1" applyBorder="1" applyAlignment="1"/>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vertical="center"/>
    </xf>
    <xf numFmtId="0" fontId="4" fillId="2" borderId="1" xfId="0" applyFont="1" applyFill="1" applyBorder="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180" fontId="3" fillId="0" borderId="0" xfId="0" applyNumberFormat="1" applyFont="1" applyFill="1" applyAlignment="1">
      <alignment vertical="center" wrapText="1"/>
    </xf>
    <xf numFmtId="0" fontId="1" fillId="0" borderId="0" xfId="0" applyNumberFormat="1" applyFont="1" applyFill="1" applyAlignment="1" applyProtection="1">
      <alignment horizontal="left" vertical="center" wrapText="1"/>
      <protection locked="0"/>
    </xf>
    <xf numFmtId="0" fontId="8" fillId="0" borderId="0" xfId="0" applyFont="1" applyFill="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0" xfId="0" applyFont="1" applyFill="1" applyAlignment="1">
      <alignment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181" fontId="9" fillId="0" borderId="1" xfId="0" applyNumberFormat="1" applyFont="1" applyFill="1" applyBorder="1" applyAlignment="1">
      <alignment vertical="center"/>
    </xf>
    <xf numFmtId="0" fontId="9" fillId="0" borderId="0" xfId="0" applyFont="1" applyFill="1" applyAlignment="1">
      <alignment vertical="center"/>
    </xf>
    <xf numFmtId="0" fontId="10" fillId="0" borderId="1" xfId="0" applyFont="1" applyFill="1" applyBorder="1" applyAlignment="1">
      <alignment horizontal="center" vertical="center"/>
    </xf>
    <xf numFmtId="180" fontId="10" fillId="0" borderId="1" xfId="0" applyNumberFormat="1" applyFont="1" applyFill="1" applyBorder="1" applyAlignment="1">
      <alignment vertical="center" wrapText="1"/>
    </xf>
    <xf numFmtId="181" fontId="10" fillId="0" borderId="1" xfId="0" applyNumberFormat="1" applyFont="1" applyFill="1" applyBorder="1" applyAlignment="1">
      <alignment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180" fontId="3" fillId="0" borderId="1" xfId="0" applyNumberFormat="1" applyFont="1" applyFill="1" applyBorder="1" applyAlignment="1">
      <alignment vertical="center" wrapText="1"/>
    </xf>
    <xf numFmtId="0" fontId="12" fillId="0" borderId="0" xfId="54" applyFont="1" applyFill="1" applyBorder="1" applyAlignment="1"/>
    <xf numFmtId="0" fontId="13" fillId="0" borderId="0" xfId="54" applyFont="1" applyFill="1" applyBorder="1" applyAlignment="1"/>
    <xf numFmtId="0" fontId="13" fillId="0" borderId="0" xfId="54" applyFont="1" applyFill="1" applyBorder="1" applyAlignment="1">
      <alignment wrapText="1"/>
    </xf>
    <xf numFmtId="0" fontId="14" fillId="0" borderId="0" xfId="54" applyFont="1" applyFill="1" applyBorder="1" applyAlignment="1"/>
    <xf numFmtId="0" fontId="15" fillId="0" borderId="0" xfId="54" applyFont="1" applyFill="1" applyBorder="1" applyAlignment="1"/>
    <xf numFmtId="0" fontId="1" fillId="0" borderId="0" xfId="0" applyNumberFormat="1" applyFont="1" applyFill="1" applyBorder="1" applyAlignment="1" applyProtection="1">
      <alignment horizontal="left" vertical="center" wrapText="1"/>
      <protection locked="0"/>
    </xf>
    <xf numFmtId="0" fontId="12" fillId="0" borderId="0" xfId="54" applyFont="1" applyFill="1" applyBorder="1" applyAlignment="1">
      <alignment horizontal="left" vertical="center" wrapText="1"/>
    </xf>
    <xf numFmtId="0" fontId="16" fillId="0" borderId="0" xfId="54" applyFont="1" applyFill="1" applyBorder="1" applyAlignment="1">
      <alignment horizontal="center" vertical="center"/>
    </xf>
    <xf numFmtId="0" fontId="17" fillId="0" borderId="0" xfId="54" applyFont="1" applyFill="1" applyBorder="1" applyAlignment="1">
      <alignment horizontal="center" vertical="center"/>
    </xf>
    <xf numFmtId="0" fontId="15" fillId="0" borderId="0" xfId="54" applyFont="1" applyFill="1" applyBorder="1" applyAlignment="1">
      <alignment vertical="center"/>
    </xf>
    <xf numFmtId="0" fontId="14" fillId="0" borderId="0" xfId="54" applyFont="1" applyFill="1" applyBorder="1" applyAlignment="1">
      <alignment horizontal="right" vertical="center"/>
    </xf>
    <xf numFmtId="0" fontId="15" fillId="0" borderId="1" xfId="54"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8" fontId="18" fillId="0" borderId="0" xfId="0" applyNumberFormat="1" applyFont="1" applyFill="1" applyBorder="1" applyAlignment="1">
      <alignment horizontal="left" vertical="center" wrapText="1"/>
    </xf>
    <xf numFmtId="10" fontId="18" fillId="0" borderId="1" xfId="0" applyNumberFormat="1" applyFont="1" applyFill="1" applyBorder="1" applyAlignment="1">
      <alignment horizontal="center" vertical="center" wrapText="1"/>
    </xf>
    <xf numFmtId="0" fontId="15" fillId="0" borderId="1" xfId="54" applyFont="1" applyFill="1" applyBorder="1" applyAlignment="1">
      <alignment horizontal="left" vertical="center" wrapText="1"/>
    </xf>
    <xf numFmtId="3" fontId="14" fillId="0" borderId="1" xfId="54" applyNumberFormat="1" applyFont="1" applyFill="1" applyBorder="1" applyAlignment="1">
      <alignment horizontal="right" vertical="center"/>
    </xf>
    <xf numFmtId="3" fontId="1" fillId="0" borderId="1" xfId="54" applyNumberFormat="1" applyFont="1" applyFill="1" applyBorder="1" applyAlignment="1">
      <alignment horizontal="right" vertical="center"/>
    </xf>
    <xf numFmtId="9" fontId="18" fillId="0" borderId="1" xfId="0" applyNumberFormat="1" applyFont="1" applyFill="1" applyBorder="1" applyAlignment="1">
      <alignment horizontal="center" vertical="center"/>
    </xf>
    <xf numFmtId="9" fontId="18" fillId="0" borderId="1" xfId="3" applyNumberFormat="1" applyFont="1" applyFill="1" applyBorder="1" applyAlignment="1">
      <alignment horizontal="center" vertical="center"/>
    </xf>
    <xf numFmtId="9" fontId="1" fillId="0" borderId="0" xfId="3" applyNumberFormat="1" applyFont="1" applyFill="1" applyAlignment="1">
      <alignment horizontal="left" vertical="center" wrapText="1"/>
    </xf>
    <xf numFmtId="0" fontId="1" fillId="0" borderId="0" xfId="3" applyNumberFormat="1" applyFont="1" applyFill="1" applyAlignment="1">
      <alignment horizontal="left" vertical="center" wrapText="1"/>
    </xf>
    <xf numFmtId="0" fontId="15" fillId="0" borderId="1" xfId="54" applyFont="1" applyFill="1" applyBorder="1" applyAlignment="1">
      <alignment horizontal="left" vertical="center"/>
    </xf>
    <xf numFmtId="0" fontId="1" fillId="0" borderId="1" xfId="54" applyFont="1" applyFill="1" applyBorder="1" applyAlignment="1">
      <alignment horizontal="left" vertical="center" wrapText="1"/>
    </xf>
    <xf numFmtId="181" fontId="14" fillId="0" borderId="1" xfId="1" applyNumberFormat="1" applyFont="1" applyFill="1" applyBorder="1" applyAlignment="1" applyProtection="1">
      <alignment horizontal="right" vertical="center" wrapText="1"/>
    </xf>
    <xf numFmtId="181" fontId="14" fillId="0" borderId="1" xfId="59" applyNumberFormat="1" applyFont="1" applyFill="1" applyBorder="1" applyAlignment="1">
      <alignment horizontal="right" vertical="center" wrapText="1"/>
    </xf>
    <xf numFmtId="0" fontId="1" fillId="0" borderId="1" xfId="54" applyNumberFormat="1" applyFont="1" applyFill="1" applyBorder="1" applyAlignment="1">
      <alignment horizontal="left" vertical="center" wrapText="1"/>
    </xf>
    <xf numFmtId="0" fontId="19" fillId="0" borderId="1" xfId="54" applyFont="1" applyFill="1" applyBorder="1" applyAlignment="1">
      <alignment horizontal="left" vertical="center" wrapText="1"/>
    </xf>
    <xf numFmtId="3" fontId="19" fillId="0" borderId="1" xfId="54" applyNumberFormat="1" applyFont="1" applyFill="1" applyBorder="1" applyAlignment="1">
      <alignment horizontal="right" vertical="center"/>
    </xf>
    <xf numFmtId="3" fontId="15" fillId="0" borderId="1" xfId="54" applyNumberFormat="1" applyFont="1" applyFill="1" applyBorder="1" applyAlignment="1">
      <alignment horizontal="right" vertical="center"/>
    </xf>
    <xf numFmtId="182" fontId="13" fillId="0" borderId="0" xfId="54" applyNumberFormat="1" applyFont="1" applyFill="1" applyBorder="1" applyAlignment="1"/>
    <xf numFmtId="0" fontId="12" fillId="0" borderId="0" xfId="54" applyFont="1" applyFill="1" applyBorder="1" applyAlignment="1">
      <alignment wrapText="1"/>
    </xf>
    <xf numFmtId="0" fontId="18" fillId="0" borderId="0" xfId="54" applyFont="1" applyFill="1" applyBorder="1" applyAlignment="1"/>
    <xf numFmtId="0" fontId="18" fillId="0" borderId="0" xfId="54" applyFont="1" applyFill="1" applyAlignment="1"/>
    <xf numFmtId="0" fontId="12" fillId="0" borderId="0" xfId="54" applyFont="1" applyFill="1" applyAlignment="1"/>
    <xf numFmtId="0" fontId="12" fillId="0" borderId="0" xfId="54" applyFont="1" applyFill="1" applyBorder="1" applyAlignment="1">
      <alignment vertical="center"/>
    </xf>
    <xf numFmtId="0" fontId="20" fillId="0" borderId="0" xfId="54" applyFont="1" applyFill="1" applyBorder="1" applyAlignment="1">
      <alignment horizontal="center" vertical="center"/>
    </xf>
    <xf numFmtId="0" fontId="21" fillId="0" borderId="0" xfId="54" applyFont="1" applyFill="1" applyBorder="1" applyAlignment="1">
      <alignment horizontal="left" vertical="center" wrapText="1"/>
    </xf>
    <xf numFmtId="0" fontId="21" fillId="0" borderId="0" xfId="54" applyFont="1" applyFill="1" applyBorder="1" applyAlignment="1">
      <alignment horizontal="center" vertical="center"/>
    </xf>
    <xf numFmtId="0" fontId="18" fillId="0" borderId="0" xfId="54" applyFont="1" applyFill="1" applyBorder="1" applyAlignment="1">
      <alignment vertical="center"/>
    </xf>
    <xf numFmtId="0" fontId="1" fillId="0" borderId="4" xfId="54" applyFont="1" applyFill="1" applyBorder="1" applyAlignment="1">
      <alignment horizontal="center" vertical="center"/>
    </xf>
    <xf numFmtId="0" fontId="18" fillId="0" borderId="0" xfId="54" applyFont="1" applyFill="1" applyBorder="1" applyAlignment="1">
      <alignment horizontal="left" vertical="center" wrapText="1"/>
    </xf>
    <xf numFmtId="0" fontId="18" fillId="0" borderId="0" xfId="54" applyFont="1" applyFill="1" applyBorder="1" applyAlignment="1">
      <alignment horizontal="center" vertical="center"/>
    </xf>
    <xf numFmtId="0" fontId="18" fillId="0" borderId="1" xfId="54" applyFont="1" applyFill="1" applyBorder="1" applyAlignment="1">
      <alignment horizontal="center" vertical="center" wrapText="1"/>
    </xf>
    <xf numFmtId="178" fontId="18" fillId="0" borderId="0" xfId="0" applyNumberFormat="1" applyFont="1" applyFill="1" applyBorder="1" applyAlignment="1">
      <alignment horizontal="center" vertical="center" wrapText="1"/>
    </xf>
    <xf numFmtId="0" fontId="18" fillId="0" borderId="1" xfId="54" applyNumberFormat="1" applyFont="1" applyFill="1" applyBorder="1" applyAlignment="1">
      <alignment vertical="center" wrapText="1"/>
    </xf>
    <xf numFmtId="181" fontId="18" fillId="0" borderId="1" xfId="54" applyNumberFormat="1" applyFont="1" applyFill="1" applyBorder="1" applyAlignment="1">
      <alignment horizontal="right" vertical="center" wrapText="1"/>
    </xf>
    <xf numFmtId="9" fontId="18" fillId="0" borderId="1" xfId="3" applyNumberFormat="1" applyFont="1" applyFill="1" applyBorder="1" applyAlignment="1">
      <alignment horizontal="right" vertical="center" wrapText="1"/>
    </xf>
    <xf numFmtId="9" fontId="18" fillId="0" borderId="0" xfId="3" applyNumberFormat="1" applyFont="1" applyFill="1" applyBorder="1" applyAlignment="1">
      <alignment horizontal="left" vertical="center" wrapText="1"/>
    </xf>
    <xf numFmtId="9" fontId="18" fillId="0" borderId="0" xfId="3" applyNumberFormat="1" applyFont="1" applyFill="1" applyAlignment="1">
      <alignment horizontal="right" vertical="center" wrapText="1"/>
    </xf>
    <xf numFmtId="181" fontId="10" fillId="0" borderId="1" xfId="59" applyNumberFormat="1" applyFont="1" applyFill="1" applyBorder="1" applyAlignment="1">
      <alignment horizontal="right" vertical="center" wrapText="1"/>
    </xf>
    <xf numFmtId="3" fontId="10" fillId="0" borderId="1" xfId="54" applyNumberFormat="1" applyFont="1" applyFill="1" applyBorder="1" applyAlignment="1">
      <alignment horizontal="right" vertical="center" wrapText="1"/>
    </xf>
    <xf numFmtId="9" fontId="1" fillId="0" borderId="1" xfId="3" applyNumberFormat="1" applyFont="1" applyFill="1" applyBorder="1" applyAlignment="1">
      <alignment horizontal="right" vertical="center" wrapText="1"/>
    </xf>
    <xf numFmtId="3" fontId="1" fillId="0" borderId="0" xfId="54" applyNumberFormat="1" applyFont="1" applyFill="1" applyBorder="1" applyAlignment="1">
      <alignment horizontal="left" vertical="center" wrapText="1"/>
    </xf>
    <xf numFmtId="9" fontId="1" fillId="0" borderId="0" xfId="3" applyNumberFormat="1" applyFont="1" applyFill="1" applyAlignment="1">
      <alignment horizontal="right" vertical="center" wrapText="1"/>
    </xf>
    <xf numFmtId="0" fontId="4" fillId="0" borderId="0" xfId="54" applyFont="1" applyFill="1" applyBorder="1" applyAlignment="1"/>
    <xf numFmtId="0" fontId="4" fillId="0" borderId="0" xfId="54" applyFont="1" applyFill="1" applyBorder="1" applyAlignment="1">
      <alignment wrapText="1"/>
    </xf>
    <xf numFmtId="9" fontId="1" fillId="0" borderId="0" xfId="3" applyNumberFormat="1" applyFont="1" applyFill="1" applyBorder="1" applyAlignment="1">
      <alignment horizontal="left" vertical="center" wrapText="1"/>
    </xf>
    <xf numFmtId="3" fontId="10" fillId="0" borderId="0" xfId="54" applyNumberFormat="1" applyFont="1" applyFill="1" applyBorder="1" applyAlignment="1">
      <alignment horizontal="left" vertical="center" wrapText="1"/>
    </xf>
    <xf numFmtId="0" fontId="1" fillId="0" borderId="0" xfId="54" applyFont="1" applyFill="1" applyBorder="1" applyAlignment="1"/>
    <xf numFmtId="0" fontId="1" fillId="0" borderId="0" xfId="54" applyFont="1" applyFill="1" applyAlignment="1"/>
    <xf numFmtId="3" fontId="1" fillId="0" borderId="1" xfId="54" applyNumberFormat="1" applyFont="1" applyFill="1" applyBorder="1" applyAlignment="1">
      <alignment horizontal="right" vertical="center" wrapText="1"/>
    </xf>
    <xf numFmtId="0" fontId="18" fillId="0" borderId="1" xfId="54" applyNumberFormat="1" applyFont="1" applyFill="1" applyBorder="1" applyAlignment="1">
      <alignment horizontal="left" vertical="center" wrapText="1"/>
    </xf>
    <xf numFmtId="9" fontId="1" fillId="0" borderId="0" xfId="3" applyNumberFormat="1" applyFont="1" applyFill="1" applyBorder="1" applyAlignment="1" applyProtection="1">
      <alignment horizontal="left" vertical="center" wrapText="1"/>
    </xf>
    <xf numFmtId="181" fontId="14" fillId="0" borderId="1" xfId="0" applyNumberFormat="1" applyFont="1" applyFill="1" applyBorder="1" applyAlignment="1">
      <alignment horizontal="right" vertical="center" wrapText="1"/>
    </xf>
    <xf numFmtId="181" fontId="22" fillId="0" borderId="1" xfId="59" applyNumberFormat="1" applyFont="1" applyFill="1" applyBorder="1" applyAlignment="1">
      <alignment horizontal="right" vertical="center" wrapText="1"/>
    </xf>
    <xf numFmtId="181" fontId="1" fillId="0" borderId="8" xfId="54" applyNumberFormat="1" applyFont="1" applyFill="1" applyBorder="1" applyAlignment="1">
      <alignment horizontal="right" vertical="center" wrapText="1"/>
    </xf>
    <xf numFmtId="0" fontId="3" fillId="0" borderId="0" xfId="54" applyFont="1" applyFill="1" applyBorder="1" applyAlignment="1"/>
    <xf numFmtId="3" fontId="10" fillId="0" borderId="8" xfId="54" applyNumberFormat="1" applyFont="1" applyFill="1" applyBorder="1" applyAlignment="1">
      <alignment horizontal="right" vertical="center" wrapText="1"/>
    </xf>
    <xf numFmtId="3" fontId="1" fillId="0" borderId="8" xfId="54" applyNumberFormat="1" applyFont="1" applyFill="1" applyBorder="1" applyAlignment="1">
      <alignment horizontal="right" vertical="center" wrapText="1"/>
    </xf>
    <xf numFmtId="181" fontId="18" fillId="0" borderId="8" xfId="54" applyNumberFormat="1" applyFont="1" applyFill="1" applyBorder="1" applyAlignment="1">
      <alignment horizontal="right" vertical="center" wrapText="1"/>
    </xf>
    <xf numFmtId="0" fontId="4" fillId="0" borderId="0" xfId="54" applyFont="1" applyFill="1" applyAlignment="1"/>
    <xf numFmtId="181" fontId="23" fillId="0" borderId="1" xfId="59" applyNumberFormat="1" applyFont="1" applyFill="1" applyBorder="1" applyAlignment="1">
      <alignment horizontal="right" vertical="center" wrapText="1"/>
    </xf>
    <xf numFmtId="0" fontId="18" fillId="0" borderId="1" xfId="54" applyNumberFormat="1" applyFont="1" applyFill="1" applyBorder="1" applyAlignment="1">
      <alignment horizontal="center" vertical="center" wrapText="1"/>
    </xf>
    <xf numFmtId="3" fontId="18" fillId="0" borderId="1" xfId="54" applyNumberFormat="1" applyFont="1" applyFill="1" applyBorder="1" applyAlignment="1">
      <alignment horizontal="right" vertical="center" wrapText="1"/>
    </xf>
    <xf numFmtId="181" fontId="1" fillId="0" borderId="1" xfId="54" applyNumberFormat="1" applyFont="1" applyFill="1" applyBorder="1" applyAlignment="1">
      <alignment horizontal="right" vertical="center" wrapText="1"/>
    </xf>
    <xf numFmtId="181" fontId="9" fillId="0" borderId="1" xfId="54" applyNumberFormat="1" applyFont="1" applyFill="1" applyBorder="1" applyAlignment="1">
      <alignment horizontal="right" vertical="center" wrapText="1"/>
    </xf>
    <xf numFmtId="181" fontId="18" fillId="0" borderId="0" xfId="54" applyNumberFormat="1" applyFont="1" applyFill="1" applyBorder="1" applyAlignment="1">
      <alignment horizontal="left" vertical="center" wrapText="1"/>
    </xf>
    <xf numFmtId="181" fontId="1" fillId="0" borderId="0" xfId="54" applyNumberFormat="1" applyFont="1" applyFill="1" applyBorder="1" applyAlignment="1">
      <alignment horizontal="left" vertical="center" wrapText="1"/>
    </xf>
    <xf numFmtId="181" fontId="10" fillId="0" borderId="0" xfId="54" applyNumberFormat="1" applyFont="1" applyFill="1" applyBorder="1" applyAlignment="1">
      <alignment horizontal="left" vertical="center" wrapText="1"/>
    </xf>
    <xf numFmtId="181" fontId="14" fillId="0" borderId="1" xfId="60" applyNumberFormat="1" applyFont="1" applyFill="1" applyBorder="1" applyAlignment="1">
      <alignment horizontal="right" vertical="center" wrapText="1"/>
    </xf>
    <xf numFmtId="0" fontId="18" fillId="0" borderId="1" xfId="54" applyNumberFormat="1"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pplyProtection="1">
      <alignment vertical="center" wrapText="1"/>
      <protection locked="0"/>
    </xf>
    <xf numFmtId="0" fontId="1" fillId="0" borderId="0" xfId="0" applyFont="1" applyFill="1" applyAlignment="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41" fontId="0" fillId="0" borderId="0" xfId="0" applyNumberFormat="1" applyFill="1" applyAlignment="1">
      <alignment horizontal="center" vertical="center" wrapText="1"/>
    </xf>
    <xf numFmtId="9" fontId="0" fillId="0" borderId="0" xfId="0" applyNumberFormat="1" applyFill="1" applyAlignment="1">
      <alignment horizontal="center" vertical="center" wrapText="1"/>
    </xf>
    <xf numFmtId="0" fontId="1" fillId="0" borderId="0" xfId="0" applyNumberFormat="1" applyFont="1" applyFill="1" applyAlignment="1" applyProtection="1">
      <alignment vertical="center" wrapText="1"/>
      <protection locked="0"/>
    </xf>
    <xf numFmtId="41" fontId="22" fillId="0" borderId="0" xfId="0" applyNumberFormat="1" applyFont="1" applyFill="1" applyAlignment="1" applyProtection="1">
      <alignment horizontal="center" vertical="center" wrapText="1"/>
      <protection locked="0"/>
    </xf>
    <xf numFmtId="10" fontId="22" fillId="0" borderId="0" xfId="0" applyNumberFormat="1" applyFont="1" applyFill="1" applyAlignment="1" applyProtection="1">
      <alignment horizontal="center" vertical="center" wrapText="1"/>
      <protection locked="0"/>
    </xf>
    <xf numFmtId="178" fontId="22" fillId="0" borderId="0" xfId="0" applyNumberFormat="1" applyFont="1" applyFill="1" applyAlignment="1" applyProtection="1">
      <alignment horizontal="center" vertical="center" wrapText="1"/>
      <protection locked="0"/>
    </xf>
    <xf numFmtId="49" fontId="21" fillId="0" borderId="0" xfId="0" applyNumberFormat="1" applyFont="1" applyFill="1" applyAlignment="1">
      <alignment vertical="center" wrapText="1"/>
    </xf>
    <xf numFmtId="49" fontId="20"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1" fontId="1" fillId="0" borderId="0" xfId="0" applyNumberFormat="1" applyFont="1" applyFill="1" applyAlignment="1" applyProtection="1">
      <alignment horizontal="center" vertical="center" wrapText="1"/>
      <protection locked="0"/>
    </xf>
    <xf numFmtId="41" fontId="24" fillId="0" borderId="0" xfId="0" applyNumberFormat="1" applyFont="1" applyFill="1" applyAlignment="1" applyProtection="1">
      <alignment horizontal="center" vertical="center" wrapText="1"/>
      <protection locked="0"/>
    </xf>
    <xf numFmtId="9" fontId="1" fillId="0" borderId="4"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41" fontId="18" fillId="0" borderId="1"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 fillId="0" borderId="0" xfId="0" applyFont="1" applyFill="1" applyBorder="1" applyAlignment="1" applyProtection="1">
      <alignment vertical="center" wrapText="1"/>
      <protection locked="0"/>
    </xf>
    <xf numFmtId="49" fontId="18" fillId="0" borderId="1" xfId="0" applyNumberFormat="1" applyFont="1" applyFill="1" applyBorder="1" applyAlignment="1">
      <alignment vertical="center"/>
    </xf>
    <xf numFmtId="0" fontId="18" fillId="0" borderId="1" xfId="0" applyNumberFormat="1" applyFont="1" applyFill="1" applyBorder="1" applyAlignment="1" applyProtection="1">
      <alignment horizontal="left" vertical="center"/>
    </xf>
    <xf numFmtId="41" fontId="18" fillId="4" borderId="1" xfId="0" applyNumberFormat="1" applyFont="1" applyFill="1" applyBorder="1" applyAlignment="1" applyProtection="1">
      <alignment horizontal="right" vertical="center" wrapText="1"/>
    </xf>
    <xf numFmtId="183" fontId="18" fillId="4" borderId="1" xfId="0" applyNumberFormat="1" applyFont="1" applyFill="1" applyBorder="1" applyAlignment="1">
      <alignment horizontal="right" vertical="center"/>
    </xf>
    <xf numFmtId="183" fontId="18" fillId="4" borderId="1" xfId="3" applyNumberFormat="1" applyFont="1" applyFill="1" applyBorder="1" applyAlignment="1">
      <alignment horizontal="right" vertical="center"/>
    </xf>
    <xf numFmtId="49" fontId="1" fillId="0" borderId="1" xfId="0" applyNumberFormat="1" applyFont="1" applyFill="1" applyBorder="1" applyAlignment="1">
      <alignment vertical="center"/>
    </xf>
    <xf numFmtId="0" fontId="1" fillId="0" borderId="1" xfId="0" applyNumberFormat="1" applyFont="1" applyFill="1" applyBorder="1" applyAlignment="1" applyProtection="1">
      <alignment horizontal="left" vertical="center"/>
    </xf>
    <xf numFmtId="41" fontId="1" fillId="0" borderId="1" xfId="0" applyNumberFormat="1" applyFont="1" applyFill="1" applyBorder="1" applyAlignment="1" applyProtection="1">
      <alignment horizontal="right" vertical="center" wrapText="1"/>
    </xf>
    <xf numFmtId="183" fontId="1" fillId="0" borderId="1" xfId="0" applyNumberFormat="1" applyFont="1" applyFill="1" applyBorder="1" applyAlignment="1">
      <alignment horizontal="right" vertical="center"/>
    </xf>
    <xf numFmtId="183" fontId="1" fillId="0" borderId="1" xfId="3" applyNumberFormat="1" applyFont="1" applyFill="1" applyBorder="1" applyAlignment="1">
      <alignment horizontal="right" vertical="center"/>
    </xf>
    <xf numFmtId="0" fontId="18" fillId="0" borderId="2" xfId="0" applyNumberFormat="1" applyFont="1" applyFill="1" applyBorder="1" applyAlignment="1" applyProtection="1">
      <alignment vertical="center"/>
    </xf>
    <xf numFmtId="0" fontId="18" fillId="0" borderId="2" xfId="0" applyNumberFormat="1" applyFont="1" applyFill="1" applyBorder="1" applyAlignment="1" applyProtection="1">
      <alignment horizontal="center" vertical="center"/>
    </xf>
    <xf numFmtId="0" fontId="18" fillId="0" borderId="1" xfId="56" applyFont="1" applyFill="1" applyBorder="1" applyAlignment="1">
      <alignment horizontal="left" vertical="center" wrapText="1"/>
    </xf>
    <xf numFmtId="41" fontId="18" fillId="0" borderId="1" xfId="0" applyNumberFormat="1" applyFont="1" applyFill="1" applyBorder="1" applyAlignment="1">
      <alignment horizontal="right" vertical="center" wrapText="1"/>
    </xf>
    <xf numFmtId="0" fontId="1" fillId="0" borderId="1" xfId="57" applyNumberFormat="1" applyFont="1" applyFill="1" applyBorder="1" applyAlignment="1">
      <alignment horizontal="left" vertical="center" wrapText="1" indent="1"/>
    </xf>
    <xf numFmtId="41" fontId="1" fillId="0" borderId="1" xfId="0" applyNumberFormat="1" applyFont="1" applyFill="1" applyBorder="1" applyAlignment="1">
      <alignment horizontal="right" vertical="center" wrapText="1"/>
    </xf>
    <xf numFmtId="0" fontId="18" fillId="0" borderId="1" xfId="51" applyFont="1" applyFill="1" applyBorder="1" applyAlignment="1">
      <alignment horizontal="center" vertical="center" wrapText="1"/>
    </xf>
    <xf numFmtId="184" fontId="0" fillId="0" borderId="0" xfId="0" applyNumberFormat="1" applyFill="1" applyAlignment="1">
      <alignment horizontal="center" vertical="center" wrapText="1"/>
    </xf>
    <xf numFmtId="178" fontId="0" fillId="0" borderId="0" xfId="0" applyNumberFormat="1" applyFill="1" applyAlignment="1">
      <alignment vertical="center" wrapText="1"/>
    </xf>
    <xf numFmtId="0" fontId="25" fillId="0" borderId="0" xfId="0" applyNumberFormat="1" applyFont="1" applyFill="1" applyAlignment="1" applyProtection="1">
      <alignment vertical="center" wrapText="1"/>
      <protection locked="0"/>
    </xf>
    <xf numFmtId="0" fontId="22" fillId="0" borderId="0" xfId="0" applyNumberFormat="1" applyFont="1" applyFill="1" applyAlignment="1" applyProtection="1">
      <alignment horizontal="center" vertical="center" wrapText="1"/>
      <protection locked="0"/>
    </xf>
    <xf numFmtId="184" fontId="22" fillId="0" borderId="0" xfId="0" applyNumberFormat="1" applyFont="1" applyFill="1" applyAlignment="1" applyProtection="1">
      <alignment horizontal="center" vertical="center" wrapText="1"/>
      <protection locked="0"/>
    </xf>
    <xf numFmtId="0" fontId="0" fillId="0" borderId="0" xfId="0" applyNumberFormat="1" applyFill="1" applyAlignment="1" applyProtection="1">
      <alignment vertical="center" wrapText="1"/>
      <protection locked="0"/>
    </xf>
    <xf numFmtId="57" fontId="22" fillId="0" borderId="0" xfId="0" applyNumberFormat="1" applyFont="1" applyFill="1" applyAlignment="1" applyProtection="1">
      <alignment horizontal="center" vertical="center" wrapText="1"/>
      <protection locked="0"/>
    </xf>
    <xf numFmtId="178" fontId="1" fillId="0" borderId="4"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8" fillId="0" borderId="1" xfId="0" applyNumberFormat="1" applyFont="1" applyFill="1" applyBorder="1" applyAlignment="1">
      <alignment horizontal="left" vertical="center" wrapText="1"/>
    </xf>
    <xf numFmtId="181" fontId="18" fillId="4" borderId="1" xfId="0" applyNumberFormat="1" applyFont="1" applyFill="1" applyBorder="1" applyAlignment="1">
      <alignment horizontal="right" vertical="center" wrapText="1"/>
    </xf>
    <xf numFmtId="183" fontId="18" fillId="4" borderId="1" xfId="0" applyNumberFormat="1" applyFont="1" applyFill="1" applyBorder="1" applyAlignment="1" applyProtection="1">
      <alignment horizontal="right" vertical="center" wrapText="1"/>
      <protection locked="0"/>
    </xf>
    <xf numFmtId="183" fontId="18" fillId="4" borderId="1" xfId="3" applyNumberFormat="1" applyFont="1" applyFill="1" applyBorder="1" applyAlignment="1" applyProtection="1">
      <alignment horizontal="right" vertical="center" wrapText="1"/>
      <protection locked="0"/>
    </xf>
    <xf numFmtId="0" fontId="1" fillId="0" borderId="1" xfId="0" applyNumberFormat="1" applyFont="1" applyFill="1" applyBorder="1" applyAlignment="1">
      <alignment horizontal="left" vertical="center" wrapText="1"/>
    </xf>
    <xf numFmtId="181" fontId="1" fillId="0" borderId="1" xfId="0" applyNumberFormat="1" applyFont="1" applyFill="1" applyBorder="1" applyAlignment="1">
      <alignment horizontal="right" vertical="center" wrapText="1"/>
    </xf>
    <xf numFmtId="183" fontId="1" fillId="0" borderId="1" xfId="0" applyNumberFormat="1" applyFont="1" applyFill="1" applyBorder="1" applyAlignment="1" applyProtection="1">
      <alignment horizontal="right" vertical="center" wrapText="1"/>
      <protection locked="0"/>
    </xf>
    <xf numFmtId="183" fontId="1" fillId="0" borderId="1" xfId="3" applyNumberFormat="1" applyFont="1" applyFill="1" applyBorder="1" applyAlignment="1" applyProtection="1">
      <alignment horizontal="right" vertical="center" wrapText="1"/>
      <protection locked="0"/>
    </xf>
    <xf numFmtId="181" fontId="1" fillId="0" borderId="1"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lignment vertical="center" wrapText="1"/>
    </xf>
    <xf numFmtId="0" fontId="18" fillId="0" borderId="0" xfId="0" applyFont="1" applyFill="1" applyAlignment="1">
      <alignment vertical="center"/>
    </xf>
    <xf numFmtId="0" fontId="0" fillId="0" borderId="0" xfId="0" applyFont="1" applyFill="1" applyAlignment="1">
      <alignment vertical="center" wrapText="1"/>
    </xf>
    <xf numFmtId="183" fontId="0" fillId="0" borderId="0" xfId="3" applyNumberFormat="1" applyFill="1" applyAlignment="1">
      <alignment horizontal="right" vertical="center" wrapText="1"/>
    </xf>
    <xf numFmtId="183" fontId="22" fillId="0" borderId="0" xfId="3" applyNumberFormat="1" applyFont="1" applyFill="1" applyAlignment="1" applyProtection="1">
      <alignment horizontal="right" vertical="center" wrapText="1"/>
      <protection locked="0"/>
    </xf>
    <xf numFmtId="49" fontId="21" fillId="0" borderId="0" xfId="0" applyNumberFormat="1" applyFont="1" applyFill="1" applyAlignment="1">
      <alignment horizontal="center" vertical="center" wrapText="1"/>
    </xf>
    <xf numFmtId="41" fontId="21" fillId="0" borderId="0" xfId="0" applyNumberFormat="1" applyFont="1" applyFill="1" applyAlignment="1">
      <alignment horizontal="center" vertical="center" wrapText="1"/>
    </xf>
    <xf numFmtId="183" fontId="21" fillId="0" borderId="0" xfId="3" applyNumberFormat="1" applyFont="1" applyFill="1" applyAlignment="1">
      <alignment horizontal="right" vertical="center" wrapText="1"/>
    </xf>
    <xf numFmtId="183" fontId="1" fillId="0" borderId="4" xfId="3" applyNumberFormat="1" applyFont="1" applyFill="1" applyBorder="1" applyAlignment="1">
      <alignment horizontal="right" vertical="center" wrapText="1"/>
    </xf>
    <xf numFmtId="183" fontId="18" fillId="0" borderId="1" xfId="3" applyNumberFormat="1" applyFont="1" applyFill="1" applyBorder="1" applyAlignment="1">
      <alignment horizontal="center" vertical="center" wrapText="1"/>
    </xf>
    <xf numFmtId="0" fontId="26" fillId="0" borderId="0" xfId="51" applyFont="1" applyFill="1" applyBorder="1" applyAlignment="1" applyProtection="1">
      <alignment vertical="center" wrapText="1"/>
    </xf>
    <xf numFmtId="0" fontId="27" fillId="0" borderId="0" xfId="0" applyFont="1" applyFill="1" applyAlignment="1" applyProtection="1">
      <alignment horizontal="center" vertical="center"/>
    </xf>
    <xf numFmtId="0" fontId="15" fillId="5" borderId="2" xfId="55" applyNumberFormat="1" applyFont="1" applyFill="1" applyBorder="1" applyAlignment="1" applyProtection="1">
      <alignment horizontal="left" vertical="center"/>
    </xf>
    <xf numFmtId="0" fontId="18" fillId="5" borderId="1" xfId="0" applyFont="1" applyFill="1" applyBorder="1" applyAlignment="1" applyProtection="1">
      <alignment vertical="center" wrapText="1"/>
    </xf>
    <xf numFmtId="41" fontId="18" fillId="5" borderId="1" xfId="0" applyNumberFormat="1" applyFont="1" applyFill="1" applyBorder="1" applyAlignment="1" applyProtection="1">
      <alignment vertical="center" wrapText="1"/>
    </xf>
    <xf numFmtId="183" fontId="18" fillId="5" borderId="1" xfId="3" applyNumberFormat="1" applyFont="1" applyFill="1" applyBorder="1" applyAlignment="1" applyProtection="1">
      <alignment horizontal="right" vertical="center" wrapText="1"/>
    </xf>
    <xf numFmtId="0" fontId="28" fillId="0" borderId="0" xfId="51" applyFont="1" applyFill="1" applyAlignment="1" applyProtection="1">
      <alignment horizontal="center" vertical="center"/>
    </xf>
    <xf numFmtId="0" fontId="29" fillId="0" borderId="0" xfId="0" applyFont="1" applyFill="1" applyAlignment="1" applyProtection="1">
      <alignment horizontal="center" vertical="center"/>
    </xf>
    <xf numFmtId="0" fontId="29" fillId="0" borderId="0" xfId="0" applyFont="1" applyFill="1" applyAlignment="1" applyProtection="1">
      <alignment vertical="center"/>
    </xf>
    <xf numFmtId="0" fontId="14" fillId="5" borderId="2" xfId="55" applyNumberFormat="1" applyFont="1" applyFill="1" applyBorder="1" applyAlignment="1" applyProtection="1">
      <alignment horizontal="left" vertical="center"/>
    </xf>
    <xf numFmtId="0" fontId="14" fillId="5" borderId="1" xfId="0" applyFont="1" applyFill="1" applyBorder="1" applyAlignment="1" applyProtection="1">
      <alignment vertical="center" wrapText="1"/>
    </xf>
    <xf numFmtId="41" fontId="1" fillId="5" borderId="1" xfId="0" applyNumberFormat="1" applyFont="1" applyFill="1" applyBorder="1" applyAlignment="1" applyProtection="1">
      <alignment vertical="center" wrapText="1"/>
    </xf>
    <xf numFmtId="183" fontId="14" fillId="5" borderId="1" xfId="3" applyNumberFormat="1" applyFont="1" applyFill="1" applyBorder="1" applyAlignment="1" applyProtection="1">
      <alignment horizontal="right" vertical="center" wrapText="1"/>
    </xf>
    <xf numFmtId="0" fontId="14" fillId="0" borderId="2" xfId="55" applyNumberFormat="1" applyFont="1" applyFill="1" applyBorder="1" applyAlignment="1" applyProtection="1">
      <alignment horizontal="left" vertical="center"/>
    </xf>
    <xf numFmtId="0" fontId="14" fillId="0" borderId="1" xfId="0" applyFont="1" applyFill="1" applyBorder="1" applyAlignment="1" applyProtection="1">
      <alignment vertical="center" wrapText="1"/>
    </xf>
    <xf numFmtId="41" fontId="14" fillId="0" borderId="1" xfId="0" applyNumberFormat="1" applyFont="1" applyFill="1" applyBorder="1" applyAlignment="1" applyProtection="1">
      <alignment vertical="center" wrapText="1"/>
    </xf>
    <xf numFmtId="183" fontId="14" fillId="0" borderId="1" xfId="3" applyNumberFormat="1" applyFont="1" applyFill="1" applyBorder="1" applyAlignment="1" applyProtection="1">
      <alignment horizontal="right" vertical="center" wrapText="1"/>
    </xf>
    <xf numFmtId="0" fontId="14" fillId="0" borderId="1" xfId="0" applyFont="1" applyFill="1" applyBorder="1" applyAlignment="1" applyProtection="1">
      <alignment horizontal="left" vertical="center" wrapText="1"/>
    </xf>
    <xf numFmtId="41" fontId="1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41" fontId="1" fillId="0" borderId="1" xfId="0" applyNumberFormat="1" applyFont="1" applyFill="1" applyBorder="1" applyAlignment="1" applyProtection="1">
      <alignment vertical="center" wrapText="1"/>
    </xf>
    <xf numFmtId="183" fontId="1" fillId="0" borderId="1" xfId="3" applyNumberFormat="1" applyFont="1" applyFill="1" applyBorder="1" applyAlignment="1" applyProtection="1">
      <alignment horizontal="right" vertical="center" wrapText="1"/>
    </xf>
    <xf numFmtId="0" fontId="1" fillId="5" borderId="1" xfId="0" applyFont="1" applyFill="1" applyBorder="1" applyAlignment="1" applyProtection="1">
      <alignment vertical="center" wrapText="1"/>
    </xf>
    <xf numFmtId="183" fontId="1" fillId="5" borderId="1" xfId="3" applyNumberFormat="1" applyFont="1" applyFill="1" applyBorder="1" applyAlignment="1" applyProtection="1">
      <alignment horizontal="right" vertical="center" wrapText="1"/>
    </xf>
    <xf numFmtId="0" fontId="15" fillId="5" borderId="1" xfId="0" applyFont="1" applyFill="1" applyBorder="1" applyAlignment="1" applyProtection="1">
      <alignment vertical="center" wrapText="1"/>
    </xf>
    <xf numFmtId="183" fontId="15" fillId="5" borderId="1" xfId="3" applyNumberFormat="1" applyFont="1" applyFill="1" applyBorder="1" applyAlignment="1" applyProtection="1">
      <alignment horizontal="right" vertical="center" wrapText="1"/>
    </xf>
    <xf numFmtId="49" fontId="14" fillId="0" borderId="1" xfId="55" applyNumberFormat="1" applyFont="1" applyFill="1" applyBorder="1" applyAlignment="1" applyProtection="1">
      <alignment vertical="center" wrapText="1"/>
    </xf>
    <xf numFmtId="41" fontId="14" fillId="0" borderId="1" xfId="55" applyNumberFormat="1" applyFont="1" applyFill="1" applyBorder="1" applyAlignment="1" applyProtection="1">
      <alignment vertical="center" wrapText="1"/>
    </xf>
    <xf numFmtId="49" fontId="14" fillId="5" borderId="1" xfId="55" applyNumberFormat="1" applyFont="1" applyFill="1" applyBorder="1" applyAlignment="1" applyProtection="1">
      <alignment vertical="center" wrapText="1"/>
    </xf>
    <xf numFmtId="49" fontId="15" fillId="5" borderId="1" xfId="55" applyNumberFormat="1" applyFont="1" applyFill="1" applyBorder="1" applyAlignment="1" applyProtection="1">
      <alignment vertical="center" wrapText="1"/>
    </xf>
    <xf numFmtId="49" fontId="15" fillId="5" borderId="1" xfId="55" applyNumberFormat="1" applyFont="1" applyFill="1" applyBorder="1" applyAlignment="1" applyProtection="1">
      <alignment horizontal="center" vertical="center" wrapText="1"/>
    </xf>
    <xf numFmtId="41" fontId="15" fillId="5" borderId="1" xfId="55" applyNumberFormat="1" applyFont="1" applyFill="1" applyBorder="1" applyAlignment="1" applyProtection="1">
      <alignment horizontal="center" vertical="center" wrapText="1"/>
    </xf>
    <xf numFmtId="0" fontId="15" fillId="0" borderId="2" xfId="55" applyNumberFormat="1" applyFont="1" applyFill="1" applyBorder="1" applyAlignment="1" applyProtection="1">
      <alignment horizontal="left" vertical="center"/>
    </xf>
    <xf numFmtId="49" fontId="15" fillId="0" borderId="1" xfId="55" applyNumberFormat="1" applyFont="1" applyFill="1" applyBorder="1" applyAlignment="1" applyProtection="1">
      <alignment vertical="center" wrapText="1"/>
    </xf>
    <xf numFmtId="41" fontId="15" fillId="0" borderId="1" xfId="55" applyNumberFormat="1" applyFont="1" applyFill="1" applyBorder="1" applyAlignment="1" applyProtection="1">
      <alignment vertical="center" wrapText="1"/>
    </xf>
    <xf numFmtId="183" fontId="15" fillId="0" borderId="1" xfId="3" applyNumberFormat="1" applyFont="1" applyFill="1" applyBorder="1" applyAlignment="1" applyProtection="1">
      <alignment horizontal="right" vertical="center" wrapText="1"/>
    </xf>
    <xf numFmtId="49" fontId="0" fillId="0" borderId="0" xfId="0" applyNumberFormat="1" applyFill="1" applyAlignment="1">
      <alignment horizontal="center" vertical="center" wrapText="1"/>
    </xf>
    <xf numFmtId="185" fontId="0" fillId="0" borderId="0" xfId="0" applyNumberFormat="1" applyFill="1" applyAlignment="1">
      <alignment horizontal="center" vertical="center" wrapText="1"/>
    </xf>
    <xf numFmtId="9" fontId="0" fillId="0" borderId="0" xfId="0" applyNumberFormat="1" applyFill="1" applyAlignment="1">
      <alignment horizontal="right" vertical="center" wrapText="1"/>
    </xf>
    <xf numFmtId="0" fontId="1" fillId="0" borderId="0" xfId="0" applyNumberFormat="1" applyFont="1" applyFill="1" applyAlignment="1" applyProtection="1">
      <alignment horizontal="center" vertical="center" wrapText="1"/>
      <protection locked="0"/>
    </xf>
    <xf numFmtId="10" fontId="22" fillId="0" borderId="0" xfId="0" applyNumberFormat="1" applyFont="1" applyFill="1" applyAlignment="1" applyProtection="1">
      <alignment horizontal="right" vertical="center" wrapText="1"/>
      <protection locked="0"/>
    </xf>
    <xf numFmtId="178" fontId="22" fillId="0" borderId="0" xfId="0" applyNumberFormat="1" applyFont="1" applyFill="1" applyAlignment="1" applyProtection="1">
      <alignment horizontal="right" vertical="center" wrapText="1"/>
      <protection locked="0"/>
    </xf>
    <xf numFmtId="49" fontId="1" fillId="0" borderId="0" xfId="0" applyNumberFormat="1" applyFont="1" applyFill="1" applyAlignment="1">
      <alignment horizontal="center" vertical="center" wrapText="1"/>
    </xf>
    <xf numFmtId="185" fontId="1" fillId="0" borderId="0" xfId="0" applyNumberFormat="1" applyFont="1" applyFill="1" applyAlignment="1" applyProtection="1">
      <alignment horizontal="center" vertical="center" wrapText="1"/>
      <protection locked="0"/>
    </xf>
    <xf numFmtId="185" fontId="24" fillId="0" borderId="0" xfId="0" applyNumberFormat="1" applyFont="1" applyFill="1" applyAlignment="1" applyProtection="1">
      <alignment horizontal="center" vertical="center" wrapText="1"/>
      <protection locked="0"/>
    </xf>
    <xf numFmtId="9" fontId="1" fillId="0" borderId="4" xfId="0" applyNumberFormat="1" applyFont="1" applyFill="1" applyBorder="1" applyAlignment="1">
      <alignment horizontal="right" vertical="center" wrapText="1"/>
    </xf>
    <xf numFmtId="185"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181" fontId="1"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181" fontId="18" fillId="4" borderId="1" xfId="0" applyNumberFormat="1" applyFont="1" applyFill="1" applyBorder="1" applyAlignment="1" applyProtection="1">
      <alignment vertical="center" wrapText="1"/>
    </xf>
    <xf numFmtId="183" fontId="18" fillId="6" borderId="1" xfId="0" applyNumberFormat="1" applyFont="1" applyFill="1" applyBorder="1" applyAlignment="1">
      <alignment horizontal="right" vertical="center"/>
    </xf>
    <xf numFmtId="183" fontId="18" fillId="6" borderId="1" xfId="3" applyNumberFormat="1" applyFont="1" applyFill="1" applyBorder="1" applyAlignment="1">
      <alignment horizontal="right" vertical="center"/>
    </xf>
    <xf numFmtId="0" fontId="18"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left" vertical="center" wrapText="1"/>
    </xf>
    <xf numFmtId="181" fontId="18" fillId="6" borderId="1" xfId="0" applyNumberFormat="1" applyFont="1" applyFill="1" applyBorder="1" applyAlignment="1" applyProtection="1">
      <alignment vertical="center" wrapText="1"/>
    </xf>
    <xf numFmtId="41" fontId="0" fillId="0" borderId="0" xfId="0" applyNumberFormat="1" applyFill="1" applyAlignment="1">
      <alignment vertical="center" wrapText="1"/>
    </xf>
    <xf numFmtId="183" fontId="0" fillId="0" borderId="0" xfId="0" applyNumberFormat="1" applyFill="1" applyAlignment="1">
      <alignment horizontal="right" vertical="center" wrapText="1"/>
    </xf>
    <xf numFmtId="183" fontId="22" fillId="0" borderId="0" xfId="0" applyNumberFormat="1" applyFont="1" applyFill="1" applyAlignment="1" applyProtection="1">
      <alignment horizontal="right" vertical="center" wrapText="1"/>
      <protection locked="0"/>
    </xf>
    <xf numFmtId="183" fontId="1" fillId="0" borderId="4" xfId="0" applyNumberFormat="1"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xf>
    <xf numFmtId="49" fontId="15" fillId="0" borderId="1" xfId="0" applyNumberFormat="1" applyFont="1" applyFill="1" applyBorder="1" applyAlignment="1" applyProtection="1">
      <alignment horizontal="left" vertical="center" wrapText="1"/>
    </xf>
    <xf numFmtId="41" fontId="15" fillId="0" borderId="1" xfId="0" applyNumberFormat="1" applyFont="1" applyFill="1" applyBorder="1" applyAlignment="1" applyProtection="1">
      <alignment horizontal="left" vertical="center" wrapText="1"/>
    </xf>
    <xf numFmtId="0" fontId="14" fillId="5" borderId="1" xfId="0" applyFont="1" applyFill="1" applyBorder="1" applyAlignment="1" applyProtection="1">
      <alignment horizontal="left" vertical="center"/>
    </xf>
    <xf numFmtId="49" fontId="15" fillId="5" borderId="1" xfId="0" applyNumberFormat="1" applyFont="1" applyFill="1" applyBorder="1" applyAlignment="1" applyProtection="1">
      <alignment horizontal="left" vertical="center" wrapText="1"/>
    </xf>
    <xf numFmtId="41" fontId="15" fillId="5" borderId="1" xfId="0" applyNumberFormat="1" applyFont="1" applyFill="1" applyBorder="1" applyAlignment="1" applyProtection="1">
      <alignment horizontal="left" vertical="center" wrapText="1"/>
    </xf>
    <xf numFmtId="49" fontId="1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49" fontId="18" fillId="0" borderId="1" xfId="0" applyNumberFormat="1" applyFont="1" applyFill="1" applyBorder="1" applyAlignment="1" applyProtection="1">
      <alignment vertical="center" wrapText="1"/>
    </xf>
    <xf numFmtId="41" fontId="18" fillId="0" borderId="1" xfId="0" applyNumberFormat="1" applyFont="1" applyFill="1" applyBorder="1" applyAlignment="1" applyProtection="1">
      <alignment vertical="center" wrapText="1"/>
    </xf>
    <xf numFmtId="183" fontId="18" fillId="0" borderId="1" xfId="3" applyNumberFormat="1" applyFont="1" applyFill="1" applyBorder="1" applyAlignment="1" applyProtection="1">
      <alignment horizontal="right" vertical="center" wrapText="1"/>
    </xf>
    <xf numFmtId="0" fontId="1" fillId="5" borderId="1" xfId="0" applyFont="1" applyFill="1" applyBorder="1" applyAlignment="1" applyProtection="1">
      <alignment horizontal="left" vertical="center"/>
    </xf>
    <xf numFmtId="49" fontId="18" fillId="5"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49" fontId="30" fillId="5" borderId="1" xfId="0" applyNumberFormat="1" applyFont="1" applyFill="1" applyBorder="1" applyAlignment="1" applyProtection="1">
      <alignment horizontal="distributed" vertical="center"/>
    </xf>
    <xf numFmtId="0" fontId="18" fillId="5" borderId="1" xfId="51" applyFont="1" applyFill="1" applyBorder="1" applyAlignment="1" applyProtection="1">
      <alignment horizontal="center" vertical="center"/>
    </xf>
    <xf numFmtId="41" fontId="18" fillId="5" borderId="1" xfId="51" applyNumberFormat="1" applyFont="1" applyFill="1" applyBorder="1" applyAlignment="1" applyProtection="1">
      <alignment horizontal="center" vertical="center"/>
    </xf>
    <xf numFmtId="183" fontId="18" fillId="5" borderId="1" xfId="3" applyNumberFormat="1" applyFont="1" applyFill="1" applyBorder="1" applyAlignment="1" applyProtection="1">
      <alignment horizontal="right" vertical="center"/>
    </xf>
    <xf numFmtId="49" fontId="0" fillId="0" borderId="0" xfId="0" applyNumberFormat="1" applyFont="1" applyFill="1" applyAlignment="1">
      <alignment horizontal="left" vertical="center" wrapText="1"/>
    </xf>
    <xf numFmtId="41" fontId="0" fillId="0" borderId="0" xfId="0" applyNumberFormat="1" applyFont="1" applyFill="1" applyAlignment="1">
      <alignment horizontal="center" vertical="center" wrapText="1"/>
    </xf>
    <xf numFmtId="183" fontId="0" fillId="0" borderId="0" xfId="0" applyNumberFormat="1" applyFont="1" applyFill="1" applyAlignment="1">
      <alignment horizontal="right" vertical="center" wrapText="1"/>
    </xf>
    <xf numFmtId="49" fontId="1" fillId="0" borderId="0" xfId="0" applyNumberFormat="1" applyFont="1" applyFill="1" applyAlignment="1">
      <alignment horizontal="left" vertical="center" wrapText="1"/>
    </xf>
    <xf numFmtId="183" fontId="1" fillId="0" borderId="4" xfId="0" applyNumberFormat="1" applyFont="1" applyFill="1" applyBorder="1" applyAlignment="1">
      <alignment horizontal="right" vertical="center" wrapText="1"/>
    </xf>
    <xf numFmtId="49" fontId="18" fillId="0" borderId="1" xfId="0" applyNumberFormat="1" applyFont="1" applyFill="1" applyBorder="1" applyAlignment="1">
      <alignment horizontal="left" vertical="center" wrapText="1"/>
    </xf>
    <xf numFmtId="0" fontId="18" fillId="5" borderId="5" xfId="0" applyNumberFormat="1" applyFont="1" applyFill="1" applyBorder="1" applyAlignment="1" applyProtection="1">
      <alignment horizontal="left" vertical="center"/>
    </xf>
    <xf numFmtId="183" fontId="18" fillId="5" borderId="1" xfId="0" applyNumberFormat="1" applyFont="1" applyFill="1" applyBorder="1" applyAlignment="1" applyProtection="1">
      <alignment horizontal="right" vertical="center" wrapText="1"/>
    </xf>
    <xf numFmtId="0" fontId="1" fillId="0" borderId="5" xfId="0" applyNumberFormat="1" applyFont="1" applyFill="1" applyBorder="1" applyAlignment="1" applyProtection="1">
      <alignment horizontal="left" vertical="center"/>
    </xf>
    <xf numFmtId="183" fontId="1" fillId="0" borderId="1" xfId="0" applyNumberFormat="1" applyFont="1" applyFill="1" applyBorder="1" applyAlignment="1" applyProtection="1">
      <alignment horizontal="right" vertical="center" wrapText="1"/>
    </xf>
    <xf numFmtId="0" fontId="1" fillId="0" borderId="5" xfId="0" applyFont="1" applyFill="1" applyBorder="1" applyAlignment="1" applyProtection="1">
      <alignment horizontal="left" vertical="center"/>
    </xf>
    <xf numFmtId="0" fontId="18" fillId="5" borderId="5" xfId="0"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49" fontId="18" fillId="5" borderId="1" xfId="0" applyNumberFormat="1" applyFont="1" applyFill="1" applyBorder="1" applyAlignment="1" applyProtection="1">
      <alignment horizontal="center" vertical="center" wrapText="1"/>
    </xf>
    <xf numFmtId="41" fontId="18" fillId="5" borderId="1" xfId="0" applyNumberFormat="1" applyFont="1" applyFill="1" applyBorder="1" applyAlignment="1" applyProtection="1">
      <alignment horizontal="center" vertical="center" wrapText="1"/>
    </xf>
    <xf numFmtId="0" fontId="18" fillId="0" borderId="0" xfId="0" applyFont="1" applyFill="1" applyAlignment="1">
      <alignment vertical="center" wrapText="1"/>
    </xf>
    <xf numFmtId="185" fontId="0" fillId="0" borderId="0" xfId="0" applyNumberFormat="1" applyFont="1" applyFill="1" applyAlignment="1">
      <alignment horizontal="center" vertical="center" wrapText="1"/>
    </xf>
    <xf numFmtId="9" fontId="0" fillId="0" borderId="0" xfId="0" applyNumberFormat="1" applyFont="1" applyFill="1" applyAlignment="1">
      <alignment horizontal="center" vertical="center" wrapText="1"/>
    </xf>
    <xf numFmtId="181" fontId="1" fillId="0" borderId="1" xfId="0" applyNumberFormat="1" applyFont="1" applyFill="1" applyBorder="1" applyAlignment="1" applyProtection="1">
      <alignment horizontal="right" vertical="center" wrapText="1"/>
    </xf>
    <xf numFmtId="183" fontId="1" fillId="0" borderId="1" xfId="0" applyNumberFormat="1" applyFont="1" applyFill="1" applyBorder="1" applyAlignment="1">
      <alignment horizontal="right" vertical="center" wrapText="1"/>
    </xf>
    <xf numFmtId="183" fontId="1" fillId="0" borderId="1" xfId="3" applyNumberFormat="1" applyFont="1" applyFill="1" applyBorder="1" applyAlignment="1">
      <alignment horizontal="right" vertical="center" wrapText="1"/>
    </xf>
    <xf numFmtId="183" fontId="1" fillId="0" borderId="0" xfId="3" applyNumberFormat="1" applyFont="1" applyFill="1" applyAlignment="1">
      <alignment vertical="center" wrapText="1"/>
    </xf>
    <xf numFmtId="49" fontId="18" fillId="0" borderId="2" xfId="0" applyNumberFormat="1" applyFont="1" applyFill="1" applyBorder="1" applyAlignment="1">
      <alignment horizontal="left" vertical="center" wrapText="1"/>
    </xf>
    <xf numFmtId="176" fontId="18" fillId="0" borderId="2" xfId="0" applyNumberFormat="1" applyFont="1" applyFill="1" applyBorder="1" applyAlignment="1">
      <alignment vertical="center" wrapText="1"/>
    </xf>
    <xf numFmtId="176" fontId="18" fillId="0" borderId="2" xfId="0" applyNumberFormat="1" applyFont="1" applyFill="1" applyBorder="1" applyAlignment="1">
      <alignment horizontal="center" vertical="center" wrapText="1"/>
    </xf>
    <xf numFmtId="181" fontId="18" fillId="4" borderId="1" xfId="0" applyNumberFormat="1" applyFont="1" applyFill="1" applyBorder="1" applyAlignment="1" applyProtection="1">
      <alignment horizontal="right" vertical="center" wrapText="1"/>
    </xf>
    <xf numFmtId="183" fontId="18" fillId="4" borderId="1" xfId="3" applyNumberFormat="1" applyFont="1" applyFill="1" applyBorder="1" applyAlignment="1">
      <alignment horizontal="right" vertical="center" wrapText="1"/>
    </xf>
    <xf numFmtId="0" fontId="18"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1" fillId="0" borderId="1" xfId="0" applyNumberFormat="1" applyFont="1" applyFill="1" applyBorder="1" applyAlignment="1" applyProtection="1">
      <alignment vertical="center"/>
    </xf>
    <xf numFmtId="185" fontId="0" fillId="0" borderId="1" xfId="0" applyNumberFormat="1" applyFont="1" applyFill="1" applyBorder="1" applyAlignment="1">
      <alignment horizontal="center" vertical="center" wrapText="1"/>
    </xf>
    <xf numFmtId="181" fontId="18" fillId="6" borderId="1" xfId="0" applyNumberFormat="1" applyFont="1" applyFill="1" applyBorder="1" applyAlignment="1" applyProtection="1">
      <alignment horizontal="right" vertical="center" wrapText="1"/>
    </xf>
    <xf numFmtId="183" fontId="18" fillId="6" borderId="1" xfId="3" applyNumberFormat="1" applyFont="1" applyFill="1" applyBorder="1" applyAlignment="1">
      <alignment horizontal="right" vertical="center" wrapText="1"/>
    </xf>
    <xf numFmtId="49" fontId="20" fillId="0" borderId="0" xfId="0" applyNumberFormat="1" applyFont="1" applyFill="1" applyAlignment="1">
      <alignment vertical="center" wrapText="1"/>
    </xf>
    <xf numFmtId="49" fontId="18" fillId="0" borderId="1" xfId="0" applyNumberFormat="1" applyFont="1" applyFill="1" applyBorder="1" applyAlignment="1">
      <alignment vertical="center" wrapText="1"/>
    </xf>
    <xf numFmtId="183" fontId="18" fillId="4" borderId="1" xfId="0" applyNumberFormat="1" applyFont="1" applyFill="1" applyBorder="1" applyAlignment="1">
      <alignment horizontal="right" vertical="center" wrapText="1"/>
    </xf>
    <xf numFmtId="0" fontId="1" fillId="0" borderId="1" xfId="0" applyNumberFormat="1"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lignment horizontal="center" vertical="center" wrapText="1"/>
    </xf>
    <xf numFmtId="181" fontId="14" fillId="0" borderId="1" xfId="50" applyNumberFormat="1" applyFont="1" applyFill="1" applyBorder="1" applyAlignment="1" applyProtection="1">
      <alignment horizontal="right" vertical="center" wrapText="1"/>
      <protection locked="0"/>
    </xf>
    <xf numFmtId="181" fontId="1" fillId="0" borderId="1" xfId="49" applyNumberFormat="1" applyFont="1" applyFill="1" applyBorder="1" applyAlignment="1" applyProtection="1">
      <alignment horizontal="righ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1" xfId="49"/>
    <cellStyle name="常规_9月" xfId="50"/>
    <cellStyle name="常规_2007年云南省向人大报送政府收支预算表格式编制过程表 2" xfId="51"/>
    <cellStyle name="常规 2 2" xfId="52"/>
    <cellStyle name="常规 2" xfId="53"/>
    <cellStyle name="常规 3" xfId="54"/>
    <cellStyle name="常规 8" xfId="55"/>
    <cellStyle name="常规_2007年云南省向人大报送政府收支预算表格式编制过程表 2 2" xfId="56"/>
    <cellStyle name="常规 10 2_报预算局：2016年云南省及省本级1-7月社保基金预算执行情况表（0823）" xfId="57"/>
    <cellStyle name="常规_exceltmp1" xfId="58"/>
    <cellStyle name="常规 28" xfId="59"/>
    <cellStyle name="常规 428" xfId="60"/>
  </cellStyles>
  <dxfs count="2">
    <dxf>
      <font>
        <b val="1"/>
        <i val="0"/>
      </font>
    </dxf>
    <dxf>
      <font>
        <b val="0"/>
        <color indexed="9"/>
      </font>
    </dxf>
  </dxfs>
  <tableStyles count="0" defaultTableStyle="TableStyleMedium9" defaultPivotStyle="PivotStyleLight16"/>
  <colors>
    <mruColors>
      <color rgb="00D9EEA2"/>
      <color rgb="00DDEEF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AppData\Local\Temp\360zip$Temp\360$3\&#25968;&#25454;&#283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执行月报"/>
    </sheetNames>
    <sheetDataSet>
      <sheetData sheetId="0">
        <row r="1">
          <cell r="A1" t="str">
            <v>2025年6月东川区预算执行月报</v>
          </cell>
        </row>
        <row r="4">
          <cell r="A4" t="str">
            <v>科目编码</v>
          </cell>
        </row>
        <row r="4">
          <cell r="C4" t="str">
            <v>舍位后</v>
          </cell>
        </row>
        <row r="5">
          <cell r="C5">
            <v>41049</v>
          </cell>
        </row>
        <row r="5">
          <cell r="F5">
            <v>179371</v>
          </cell>
        </row>
        <row r="6">
          <cell r="A6">
            <v>101</v>
          </cell>
        </row>
        <row r="6">
          <cell r="C6">
            <v>17342</v>
          </cell>
          <cell r="D6">
            <v>201</v>
          </cell>
        </row>
        <row r="6">
          <cell r="F6">
            <v>16539</v>
          </cell>
        </row>
        <row r="7">
          <cell r="A7">
            <v>1010101</v>
          </cell>
        </row>
        <row r="7">
          <cell r="C7">
            <v>8105</v>
          </cell>
          <cell r="D7">
            <v>20101</v>
          </cell>
        </row>
        <row r="7">
          <cell r="F7">
            <v>472</v>
          </cell>
        </row>
        <row r="8">
          <cell r="A8">
            <v>101010101</v>
          </cell>
        </row>
        <row r="8">
          <cell r="C8">
            <v>559</v>
          </cell>
          <cell r="D8">
            <v>2010101</v>
          </cell>
        </row>
        <row r="8">
          <cell r="F8">
            <v>418</v>
          </cell>
        </row>
        <row r="9">
          <cell r="A9">
            <v>101010102</v>
          </cell>
        </row>
        <row r="9">
          <cell r="C9">
            <v>17</v>
          </cell>
          <cell r="D9">
            <v>2010102</v>
          </cell>
        </row>
        <row r="10">
          <cell r="A10">
            <v>101010103</v>
          </cell>
        </row>
        <row r="10">
          <cell r="C10">
            <v>5042</v>
          </cell>
          <cell r="D10">
            <v>2010103</v>
          </cell>
        </row>
        <row r="11">
          <cell r="A11">
            <v>101010104</v>
          </cell>
        </row>
        <row r="11">
          <cell r="D11">
            <v>2010104</v>
          </cell>
        </row>
        <row r="11">
          <cell r="F11">
            <v>17</v>
          </cell>
        </row>
        <row r="12">
          <cell r="A12">
            <v>101010105</v>
          </cell>
        </row>
        <row r="12">
          <cell r="C12">
            <v>9</v>
          </cell>
          <cell r="D12">
            <v>2010105</v>
          </cell>
        </row>
        <row r="13">
          <cell r="A13">
            <v>101010106</v>
          </cell>
        </row>
        <row r="13">
          <cell r="C13">
            <v>2282</v>
          </cell>
          <cell r="D13">
            <v>2010106</v>
          </cell>
        </row>
        <row r="14">
          <cell r="A14">
            <v>101010117</v>
          </cell>
        </row>
        <row r="14">
          <cell r="D14">
            <v>2010107</v>
          </cell>
        </row>
        <row r="15">
          <cell r="A15">
            <v>101010118</v>
          </cell>
        </row>
        <row r="15">
          <cell r="D15">
            <v>2010108</v>
          </cell>
        </row>
        <row r="16">
          <cell r="A16">
            <v>101010119</v>
          </cell>
        </row>
        <row r="16">
          <cell r="C16">
            <v>443</v>
          </cell>
          <cell r="D16">
            <v>2010109</v>
          </cell>
        </row>
        <row r="17">
          <cell r="A17">
            <v>101010120</v>
          </cell>
        </row>
        <row r="17">
          <cell r="C17">
            <v>214</v>
          </cell>
          <cell r="D17">
            <v>2010150</v>
          </cell>
        </row>
        <row r="17">
          <cell r="F17">
            <v>37</v>
          </cell>
        </row>
        <row r="18">
          <cell r="A18">
            <v>101010121</v>
          </cell>
        </row>
        <row r="18">
          <cell r="C18">
            <v>-45</v>
          </cell>
          <cell r="D18">
            <v>2010199</v>
          </cell>
        </row>
        <row r="19">
          <cell r="A19">
            <v>101010122</v>
          </cell>
        </row>
        <row r="19">
          <cell r="D19">
            <v>20102</v>
          </cell>
        </row>
        <row r="19">
          <cell r="F19">
            <v>446</v>
          </cell>
        </row>
        <row r="20">
          <cell r="A20">
            <v>101010125</v>
          </cell>
        </row>
        <row r="20">
          <cell r="D20">
            <v>2010201</v>
          </cell>
        </row>
        <row r="20">
          <cell r="F20">
            <v>388</v>
          </cell>
        </row>
        <row r="21">
          <cell r="A21">
            <v>101010127</v>
          </cell>
        </row>
        <row r="21">
          <cell r="D21">
            <v>2010202</v>
          </cell>
        </row>
        <row r="22">
          <cell r="A22">
            <v>101010129</v>
          </cell>
        </row>
        <row r="22">
          <cell r="C22">
            <v>-41</v>
          </cell>
          <cell r="D22">
            <v>2010203</v>
          </cell>
        </row>
        <row r="23">
          <cell r="A23">
            <v>101010131</v>
          </cell>
        </row>
        <row r="23">
          <cell r="D23">
            <v>2010204</v>
          </cell>
        </row>
        <row r="23">
          <cell r="F23">
            <v>28</v>
          </cell>
        </row>
        <row r="24">
          <cell r="A24">
            <v>101010133</v>
          </cell>
        </row>
        <row r="24">
          <cell r="D24">
            <v>2010205</v>
          </cell>
        </row>
        <row r="25">
          <cell r="A25">
            <v>101010134</v>
          </cell>
        </row>
        <row r="25">
          <cell r="D25">
            <v>2010206</v>
          </cell>
        </row>
        <row r="26">
          <cell r="A26">
            <v>101010135</v>
          </cell>
        </row>
        <row r="26">
          <cell r="D26">
            <v>2010250</v>
          </cell>
        </row>
        <row r="27">
          <cell r="A27">
            <v>101010136</v>
          </cell>
        </row>
        <row r="27">
          <cell r="C27">
            <v>-375</v>
          </cell>
          <cell r="D27">
            <v>2010299</v>
          </cell>
        </row>
        <row r="27">
          <cell r="F27">
            <v>30</v>
          </cell>
        </row>
        <row r="28">
          <cell r="A28">
            <v>101010137</v>
          </cell>
        </row>
        <row r="28">
          <cell r="D28">
            <v>20103</v>
          </cell>
        </row>
        <row r="28">
          <cell r="F28">
            <v>6275</v>
          </cell>
        </row>
        <row r="29">
          <cell r="A29">
            <v>101010138</v>
          </cell>
        </row>
        <row r="29">
          <cell r="D29">
            <v>2010301</v>
          </cell>
        </row>
        <row r="29">
          <cell r="F29">
            <v>2386</v>
          </cell>
        </row>
        <row r="30">
          <cell r="A30">
            <v>101010150</v>
          </cell>
        </row>
        <row r="30">
          <cell r="D30">
            <v>2010302</v>
          </cell>
        </row>
        <row r="31">
          <cell r="A31">
            <v>101010151</v>
          </cell>
        </row>
        <row r="31">
          <cell r="D31">
            <v>2010303</v>
          </cell>
        </row>
        <row r="32">
          <cell r="A32">
            <v>101010152</v>
          </cell>
        </row>
        <row r="32">
          <cell r="D32">
            <v>2010304</v>
          </cell>
        </row>
        <row r="33">
          <cell r="A33">
            <v>101010153</v>
          </cell>
        </row>
        <row r="33">
          <cell r="D33">
            <v>2010305</v>
          </cell>
        </row>
        <row r="34">
          <cell r="A34">
            <v>101010154</v>
          </cell>
        </row>
        <row r="34">
          <cell r="D34">
            <v>2010306</v>
          </cell>
        </row>
        <row r="34">
          <cell r="F34">
            <v>234</v>
          </cell>
        </row>
        <row r="35">
          <cell r="A35">
            <v>101010155</v>
          </cell>
        </row>
        <row r="35">
          <cell r="D35">
            <v>2010309</v>
          </cell>
        </row>
        <row r="36">
          <cell r="A36">
            <v>1010201</v>
          </cell>
        </row>
        <row r="36">
          <cell r="C36">
            <v>0</v>
          </cell>
          <cell r="D36">
            <v>2010350</v>
          </cell>
        </row>
        <row r="36">
          <cell r="F36">
            <v>3107</v>
          </cell>
        </row>
        <row r="37">
          <cell r="A37">
            <v>101020101</v>
          </cell>
        </row>
        <row r="37">
          <cell r="D37">
            <v>2010399</v>
          </cell>
        </row>
        <row r="37">
          <cell r="F37">
            <v>548</v>
          </cell>
        </row>
        <row r="38">
          <cell r="A38">
            <v>101020102</v>
          </cell>
        </row>
        <row r="38">
          <cell r="D38">
            <v>20104</v>
          </cell>
        </row>
        <row r="38">
          <cell r="F38">
            <v>736</v>
          </cell>
        </row>
        <row r="39">
          <cell r="A39">
            <v>101020103</v>
          </cell>
        </row>
        <row r="39">
          <cell r="D39">
            <v>2010401</v>
          </cell>
        </row>
        <row r="39">
          <cell r="F39">
            <v>195</v>
          </cell>
        </row>
        <row r="40">
          <cell r="A40">
            <v>101020104</v>
          </cell>
        </row>
        <row r="40">
          <cell r="D40">
            <v>2010402</v>
          </cell>
        </row>
        <row r="41">
          <cell r="A41">
            <v>101020105</v>
          </cell>
        </row>
        <row r="41">
          <cell r="D41">
            <v>2010403</v>
          </cell>
        </row>
        <row r="42">
          <cell r="A42">
            <v>101020106</v>
          </cell>
        </row>
        <row r="42">
          <cell r="D42">
            <v>2010404</v>
          </cell>
        </row>
        <row r="43">
          <cell r="A43">
            <v>101020107</v>
          </cell>
        </row>
        <row r="43">
          <cell r="D43">
            <v>2010405</v>
          </cell>
        </row>
        <row r="44">
          <cell r="A44">
            <v>101020119</v>
          </cell>
        </row>
        <row r="44">
          <cell r="D44">
            <v>2010406</v>
          </cell>
        </row>
        <row r="45">
          <cell r="A45">
            <v>101020120</v>
          </cell>
        </row>
        <row r="45">
          <cell r="D45">
            <v>2010407</v>
          </cell>
        </row>
        <row r="46">
          <cell r="A46">
            <v>101020121</v>
          </cell>
        </row>
        <row r="46">
          <cell r="D46">
            <v>2010408</v>
          </cell>
        </row>
        <row r="46">
          <cell r="F46">
            <v>1</v>
          </cell>
        </row>
        <row r="47">
          <cell r="A47">
            <v>101020129</v>
          </cell>
        </row>
        <row r="47">
          <cell r="D47">
            <v>2010450</v>
          </cell>
        </row>
        <row r="47">
          <cell r="F47">
            <v>240</v>
          </cell>
        </row>
        <row r="48">
          <cell r="C48">
            <v>0</v>
          </cell>
          <cell r="D48">
            <v>2010499</v>
          </cell>
        </row>
        <row r="48">
          <cell r="F48">
            <v>300</v>
          </cell>
        </row>
        <row r="49">
          <cell r="A49">
            <v>1010102</v>
          </cell>
        </row>
        <row r="49">
          <cell r="D49">
            <v>20105</v>
          </cell>
        </row>
        <row r="49">
          <cell r="F49">
            <v>227</v>
          </cell>
        </row>
        <row r="50">
          <cell r="A50">
            <v>1010202</v>
          </cell>
        </row>
        <row r="50">
          <cell r="C50">
            <v>0</v>
          </cell>
          <cell r="D50">
            <v>2010501</v>
          </cell>
        </row>
        <row r="50">
          <cell r="F50">
            <v>171</v>
          </cell>
        </row>
        <row r="51">
          <cell r="A51">
            <v>101020202</v>
          </cell>
        </row>
        <row r="51">
          <cell r="D51">
            <v>2010502</v>
          </cell>
        </row>
        <row r="52">
          <cell r="A52">
            <v>101020209</v>
          </cell>
        </row>
        <row r="52">
          <cell r="D52">
            <v>2010503</v>
          </cell>
        </row>
        <row r="53">
          <cell r="A53">
            <v>101020220</v>
          </cell>
        </row>
        <row r="53">
          <cell r="D53">
            <v>2010504</v>
          </cell>
        </row>
        <row r="54">
          <cell r="A54">
            <v>101020221</v>
          </cell>
        </row>
        <row r="54">
          <cell r="D54">
            <v>2010505</v>
          </cell>
        </row>
        <row r="55">
          <cell r="A55">
            <v>101020229</v>
          </cell>
        </row>
        <row r="55">
          <cell r="D55">
            <v>2010506</v>
          </cell>
        </row>
        <row r="56">
          <cell r="C56">
            <v>0</v>
          </cell>
          <cell r="D56">
            <v>2010507</v>
          </cell>
        </row>
        <row r="56">
          <cell r="F56">
            <v>56</v>
          </cell>
        </row>
        <row r="57">
          <cell r="A57">
            <v>1010103</v>
          </cell>
        </row>
        <row r="57">
          <cell r="C57">
            <v>0</v>
          </cell>
          <cell r="D57">
            <v>2010508</v>
          </cell>
        </row>
        <row r="58">
          <cell r="A58">
            <v>101010301</v>
          </cell>
        </row>
        <row r="58">
          <cell r="D58">
            <v>2010550</v>
          </cell>
        </row>
        <row r="59">
          <cell r="A59">
            <v>101010302</v>
          </cell>
        </row>
        <row r="59">
          <cell r="D59">
            <v>2010599</v>
          </cell>
        </row>
        <row r="60">
          <cell r="A60">
            <v>1010203</v>
          </cell>
        </row>
        <row r="60">
          <cell r="D60">
            <v>20106</v>
          </cell>
        </row>
        <row r="60">
          <cell r="F60">
            <v>529</v>
          </cell>
        </row>
        <row r="61">
          <cell r="A61">
            <v>10104</v>
          </cell>
        </row>
        <row r="61">
          <cell r="C61">
            <v>1164</v>
          </cell>
          <cell r="D61">
            <v>2010601</v>
          </cell>
        </row>
        <row r="61">
          <cell r="F61">
            <v>528</v>
          </cell>
        </row>
        <row r="62">
          <cell r="A62">
            <v>1010401</v>
          </cell>
        </row>
        <row r="62">
          <cell r="D62">
            <v>2010602</v>
          </cell>
        </row>
        <row r="63">
          <cell r="A63">
            <v>1010402</v>
          </cell>
        </row>
        <row r="63">
          <cell r="D63">
            <v>2010603</v>
          </cell>
        </row>
        <row r="64">
          <cell r="A64">
            <v>1010403</v>
          </cell>
        </row>
        <row r="64">
          <cell r="D64">
            <v>2010604</v>
          </cell>
        </row>
        <row r="65">
          <cell r="A65">
            <v>1010404</v>
          </cell>
        </row>
        <row r="65">
          <cell r="D65">
            <v>2010605</v>
          </cell>
        </row>
        <row r="66">
          <cell r="A66">
            <v>1010405</v>
          </cell>
        </row>
        <row r="66">
          <cell r="D66">
            <v>2010606</v>
          </cell>
        </row>
        <row r="67">
          <cell r="A67">
            <v>1010406</v>
          </cell>
        </row>
        <row r="67">
          <cell r="D67">
            <v>2010607</v>
          </cell>
        </row>
        <row r="68">
          <cell r="A68">
            <v>1010407</v>
          </cell>
        </row>
        <row r="68">
          <cell r="D68">
            <v>2010608</v>
          </cell>
        </row>
        <row r="69">
          <cell r="A69">
            <v>1010408</v>
          </cell>
        </row>
        <row r="69">
          <cell r="D69">
            <v>2010650</v>
          </cell>
        </row>
        <row r="70">
          <cell r="A70">
            <v>1010409</v>
          </cell>
        </row>
        <row r="70">
          <cell r="D70">
            <v>2010699</v>
          </cell>
        </row>
        <row r="70">
          <cell r="F70">
            <v>1</v>
          </cell>
        </row>
        <row r="71">
          <cell r="A71">
            <v>1010410</v>
          </cell>
        </row>
        <row r="71">
          <cell r="D71">
            <v>20107</v>
          </cell>
        </row>
        <row r="71">
          <cell r="F71">
            <v>164</v>
          </cell>
        </row>
        <row r="72">
          <cell r="A72">
            <v>1010411</v>
          </cell>
        </row>
        <row r="72">
          <cell r="D72">
            <v>2010701</v>
          </cell>
        </row>
        <row r="72">
          <cell r="F72">
            <v>64</v>
          </cell>
        </row>
        <row r="73">
          <cell r="A73">
            <v>1010412</v>
          </cell>
        </row>
        <row r="73">
          <cell r="D73">
            <v>2010702</v>
          </cell>
        </row>
        <row r="74">
          <cell r="A74">
            <v>1010413</v>
          </cell>
        </row>
        <row r="74">
          <cell r="D74">
            <v>2010703</v>
          </cell>
        </row>
        <row r="75">
          <cell r="A75">
            <v>1010414</v>
          </cell>
        </row>
        <row r="75">
          <cell r="D75">
            <v>2010709</v>
          </cell>
        </row>
        <row r="76">
          <cell r="A76">
            <v>1010415</v>
          </cell>
        </row>
        <row r="76">
          <cell r="C76">
            <v>88</v>
          </cell>
          <cell r="D76">
            <v>2010710</v>
          </cell>
        </row>
        <row r="77">
          <cell r="A77">
            <v>1010416</v>
          </cell>
        </row>
        <row r="77">
          <cell r="D77">
            <v>2010750</v>
          </cell>
        </row>
        <row r="78">
          <cell r="A78">
            <v>1010417</v>
          </cell>
        </row>
        <row r="78">
          <cell r="C78">
            <v>0</v>
          </cell>
          <cell r="D78">
            <v>2010799</v>
          </cell>
        </row>
        <row r="78">
          <cell r="F78">
            <v>100</v>
          </cell>
        </row>
        <row r="79">
          <cell r="A79">
            <v>101041701</v>
          </cell>
        </row>
        <row r="79">
          <cell r="D79">
            <v>20108</v>
          </cell>
        </row>
        <row r="79">
          <cell r="F79">
            <v>0</v>
          </cell>
        </row>
        <row r="80">
          <cell r="A80">
            <v>101041702</v>
          </cell>
        </row>
        <row r="80">
          <cell r="D80">
            <v>2010801</v>
          </cell>
        </row>
        <row r="81">
          <cell r="A81">
            <v>101041709</v>
          </cell>
        </row>
        <row r="81">
          <cell r="D81">
            <v>2010802</v>
          </cell>
        </row>
        <row r="82">
          <cell r="A82">
            <v>1010418</v>
          </cell>
        </row>
        <row r="82">
          <cell r="D82">
            <v>2010803</v>
          </cell>
        </row>
        <row r="83">
          <cell r="A83">
            <v>1010419</v>
          </cell>
        </row>
        <row r="83">
          <cell r="D83">
            <v>2010804</v>
          </cell>
        </row>
        <row r="84">
          <cell r="A84">
            <v>1010420</v>
          </cell>
        </row>
        <row r="84">
          <cell r="D84">
            <v>2010805</v>
          </cell>
        </row>
        <row r="85">
          <cell r="A85">
            <v>1010421</v>
          </cell>
        </row>
        <row r="85">
          <cell r="D85">
            <v>2010806</v>
          </cell>
        </row>
        <row r="86">
          <cell r="A86">
            <v>1010422</v>
          </cell>
        </row>
        <row r="86">
          <cell r="D86">
            <v>2010850</v>
          </cell>
        </row>
        <row r="87">
          <cell r="A87">
            <v>1010423</v>
          </cell>
        </row>
        <row r="87">
          <cell r="C87">
            <v>0</v>
          </cell>
          <cell r="D87">
            <v>2010899</v>
          </cell>
        </row>
        <row r="88">
          <cell r="A88">
            <v>101042303</v>
          </cell>
        </row>
        <row r="88">
          <cell r="D88">
            <v>20109</v>
          </cell>
        </row>
        <row r="88">
          <cell r="F88">
            <v>0</v>
          </cell>
        </row>
        <row r="89">
          <cell r="A89">
            <v>101042304</v>
          </cell>
        </row>
        <row r="89">
          <cell r="D89">
            <v>2010901</v>
          </cell>
        </row>
        <row r="90">
          <cell r="A90">
            <v>101042309</v>
          </cell>
        </row>
        <row r="90">
          <cell r="D90">
            <v>2010902</v>
          </cell>
        </row>
        <row r="91">
          <cell r="A91">
            <v>1010424</v>
          </cell>
        </row>
        <row r="91">
          <cell r="C91">
            <v>0</v>
          </cell>
          <cell r="D91">
            <v>2010903</v>
          </cell>
        </row>
        <row r="92">
          <cell r="A92">
            <v>101042402</v>
          </cell>
        </row>
        <row r="92">
          <cell r="D92">
            <v>2010905</v>
          </cell>
        </row>
        <row r="93">
          <cell r="A93">
            <v>101042403</v>
          </cell>
        </row>
        <row r="93">
          <cell r="D93">
            <v>2010907</v>
          </cell>
        </row>
        <row r="94">
          <cell r="A94">
            <v>101042404</v>
          </cell>
        </row>
        <row r="94">
          <cell r="D94">
            <v>2010908</v>
          </cell>
        </row>
        <row r="95">
          <cell r="A95">
            <v>101042409</v>
          </cell>
        </row>
        <row r="95">
          <cell r="D95">
            <v>2010909</v>
          </cell>
        </row>
        <row r="96">
          <cell r="A96">
            <v>1010425</v>
          </cell>
        </row>
        <row r="96">
          <cell r="D96">
            <v>2010910</v>
          </cell>
        </row>
        <row r="97">
          <cell r="A97">
            <v>1010426</v>
          </cell>
        </row>
        <row r="97">
          <cell r="C97">
            <v>0</v>
          </cell>
          <cell r="D97">
            <v>2010911</v>
          </cell>
        </row>
        <row r="98">
          <cell r="A98">
            <v>101042601</v>
          </cell>
        </row>
        <row r="98">
          <cell r="D98">
            <v>2010912</v>
          </cell>
        </row>
        <row r="99">
          <cell r="A99">
            <v>101042602</v>
          </cell>
        </row>
        <row r="99">
          <cell r="D99">
            <v>2010950</v>
          </cell>
        </row>
        <row r="100">
          <cell r="A100">
            <v>101042609</v>
          </cell>
        </row>
        <row r="100">
          <cell r="D100">
            <v>2010999</v>
          </cell>
        </row>
        <row r="101">
          <cell r="A101">
            <v>1010427</v>
          </cell>
        </row>
        <row r="101">
          <cell r="D101">
            <v>20111</v>
          </cell>
        </row>
        <row r="101">
          <cell r="F101">
            <v>1210</v>
          </cell>
        </row>
        <row r="102">
          <cell r="A102">
            <v>1010428</v>
          </cell>
        </row>
        <row r="102">
          <cell r="D102">
            <v>2011101</v>
          </cell>
        </row>
        <row r="102">
          <cell r="F102">
            <v>1166</v>
          </cell>
        </row>
        <row r="103">
          <cell r="A103">
            <v>1010429</v>
          </cell>
        </row>
        <row r="103">
          <cell r="D103">
            <v>2011102</v>
          </cell>
        </row>
        <row r="104">
          <cell r="A104">
            <v>1010430</v>
          </cell>
        </row>
        <row r="104">
          <cell r="D104">
            <v>2011103</v>
          </cell>
        </row>
        <row r="105">
          <cell r="A105">
            <v>1010431</v>
          </cell>
        </row>
        <row r="105">
          <cell r="C105">
            <v>-2</v>
          </cell>
          <cell r="D105">
            <v>2011104</v>
          </cell>
        </row>
        <row r="105">
          <cell r="F105">
            <v>44</v>
          </cell>
        </row>
        <row r="106">
          <cell r="A106">
            <v>1010432</v>
          </cell>
        </row>
        <row r="106">
          <cell r="C106">
            <v>167</v>
          </cell>
          <cell r="D106">
            <v>2011105</v>
          </cell>
        </row>
        <row r="107">
          <cell r="A107">
            <v>1010433</v>
          </cell>
        </row>
        <row r="107">
          <cell r="C107">
            <v>234</v>
          </cell>
          <cell r="D107">
            <v>2011106</v>
          </cell>
        </row>
        <row r="108">
          <cell r="A108">
            <v>101043302</v>
          </cell>
        </row>
        <row r="108">
          <cell r="D108">
            <v>2011150</v>
          </cell>
        </row>
        <row r="109">
          <cell r="A109">
            <v>101043303</v>
          </cell>
        </row>
        <row r="109">
          <cell r="D109">
            <v>2011199</v>
          </cell>
        </row>
        <row r="110">
          <cell r="A110">
            <v>101043304</v>
          </cell>
        </row>
        <row r="110">
          <cell r="D110">
            <v>20113</v>
          </cell>
        </row>
        <row r="110">
          <cell r="F110">
            <v>313</v>
          </cell>
        </row>
        <row r="111">
          <cell r="A111">
            <v>101043308</v>
          </cell>
        </row>
        <row r="111">
          <cell r="D111">
            <v>2011301</v>
          </cell>
        </row>
        <row r="112">
          <cell r="A112">
            <v>101043309</v>
          </cell>
        </row>
        <row r="112">
          <cell r="D112">
            <v>2011302</v>
          </cell>
        </row>
        <row r="113">
          <cell r="A113">
            <v>101043310</v>
          </cell>
        </row>
        <row r="113">
          <cell r="D113">
            <v>2011303</v>
          </cell>
        </row>
        <row r="114">
          <cell r="A114">
            <v>101043312</v>
          </cell>
        </row>
        <row r="114">
          <cell r="D114">
            <v>2011304</v>
          </cell>
        </row>
        <row r="115">
          <cell r="A115">
            <v>101043313</v>
          </cell>
        </row>
        <row r="115">
          <cell r="D115">
            <v>2011305</v>
          </cell>
        </row>
        <row r="116">
          <cell r="A116">
            <v>101043314</v>
          </cell>
        </row>
        <row r="116">
          <cell r="D116">
            <v>2011306</v>
          </cell>
        </row>
        <row r="117">
          <cell r="A117">
            <v>101043315</v>
          </cell>
        </row>
        <row r="117">
          <cell r="D117">
            <v>2011307</v>
          </cell>
        </row>
        <row r="118">
          <cell r="A118">
            <v>101043316</v>
          </cell>
        </row>
        <row r="118">
          <cell r="D118">
            <v>2011308</v>
          </cell>
        </row>
        <row r="118">
          <cell r="F118">
            <v>183</v>
          </cell>
        </row>
        <row r="119">
          <cell r="A119">
            <v>101043317</v>
          </cell>
        </row>
        <row r="119">
          <cell r="D119">
            <v>2011350</v>
          </cell>
        </row>
        <row r="120">
          <cell r="A120">
            <v>101043318</v>
          </cell>
        </row>
        <row r="120">
          <cell r="D120">
            <v>2011399</v>
          </cell>
        </row>
        <row r="120">
          <cell r="F120">
            <v>130</v>
          </cell>
        </row>
        <row r="121">
          <cell r="A121">
            <v>101043319</v>
          </cell>
        </row>
        <row r="121">
          <cell r="D121">
            <v>20114</v>
          </cell>
        </row>
        <row r="121">
          <cell r="F121">
            <v>0</v>
          </cell>
        </row>
        <row r="122">
          <cell r="A122">
            <v>101043320</v>
          </cell>
        </row>
        <row r="122">
          <cell r="D122">
            <v>2011401</v>
          </cell>
        </row>
        <row r="123">
          <cell r="A123">
            <v>101043399</v>
          </cell>
        </row>
        <row r="123">
          <cell r="C123">
            <v>234</v>
          </cell>
          <cell r="D123">
            <v>2011402</v>
          </cell>
        </row>
        <row r="124">
          <cell r="A124">
            <v>1010434</v>
          </cell>
        </row>
        <row r="124">
          <cell r="D124">
            <v>2011403</v>
          </cell>
        </row>
        <row r="125">
          <cell r="A125">
            <v>1010435</v>
          </cell>
        </row>
        <row r="125">
          <cell r="C125">
            <v>0</v>
          </cell>
          <cell r="D125">
            <v>2011404</v>
          </cell>
        </row>
        <row r="126">
          <cell r="A126">
            <v>101043501</v>
          </cell>
        </row>
        <row r="126">
          <cell r="D126">
            <v>2011405</v>
          </cell>
        </row>
        <row r="127">
          <cell r="A127">
            <v>101043509</v>
          </cell>
        </row>
        <row r="127">
          <cell r="D127">
            <v>2011408</v>
          </cell>
        </row>
        <row r="128">
          <cell r="A128">
            <v>1010436</v>
          </cell>
        </row>
        <row r="128">
          <cell r="C128">
            <v>513</v>
          </cell>
          <cell r="D128">
            <v>2011409</v>
          </cell>
        </row>
        <row r="129">
          <cell r="A129">
            <v>1010439</v>
          </cell>
        </row>
        <row r="129">
          <cell r="C129">
            <v>103</v>
          </cell>
          <cell r="D129">
            <v>2011410</v>
          </cell>
        </row>
        <row r="130">
          <cell r="A130">
            <v>1010440</v>
          </cell>
        </row>
        <row r="130">
          <cell r="C130">
            <v>1</v>
          </cell>
          <cell r="D130">
            <v>2011411</v>
          </cell>
        </row>
        <row r="131">
          <cell r="A131">
            <v>101044001</v>
          </cell>
        </row>
        <row r="131">
          <cell r="D131">
            <v>2011450</v>
          </cell>
        </row>
        <row r="132">
          <cell r="A132">
            <v>101044002</v>
          </cell>
        </row>
        <row r="132">
          <cell r="C132">
            <v>1</v>
          </cell>
          <cell r="D132">
            <v>2011499</v>
          </cell>
        </row>
        <row r="133">
          <cell r="A133">
            <v>101044003</v>
          </cell>
        </row>
        <row r="133">
          <cell r="D133">
            <v>20123</v>
          </cell>
        </row>
        <row r="133">
          <cell r="F133">
            <v>62</v>
          </cell>
        </row>
        <row r="134">
          <cell r="A134">
            <v>101044099</v>
          </cell>
        </row>
        <row r="134">
          <cell r="D134">
            <v>2012301</v>
          </cell>
        </row>
        <row r="134">
          <cell r="F134">
            <v>22</v>
          </cell>
        </row>
        <row r="135">
          <cell r="A135">
            <v>1010441</v>
          </cell>
        </row>
        <row r="135">
          <cell r="C135">
            <v>0</v>
          </cell>
          <cell r="D135">
            <v>2012302</v>
          </cell>
        </row>
        <row r="136">
          <cell r="A136">
            <v>101044101</v>
          </cell>
        </row>
        <row r="136">
          <cell r="D136">
            <v>2012303</v>
          </cell>
        </row>
        <row r="137">
          <cell r="A137">
            <v>101044102</v>
          </cell>
        </row>
        <row r="137">
          <cell r="D137">
            <v>2012304</v>
          </cell>
        </row>
        <row r="137">
          <cell r="F137">
            <v>40</v>
          </cell>
        </row>
        <row r="138">
          <cell r="A138">
            <v>101044103</v>
          </cell>
        </row>
        <row r="138">
          <cell r="D138">
            <v>2012350</v>
          </cell>
        </row>
        <row r="139">
          <cell r="A139">
            <v>101044199</v>
          </cell>
        </row>
        <row r="139">
          <cell r="D139">
            <v>2012399</v>
          </cell>
        </row>
        <row r="140">
          <cell r="A140">
            <v>1010442</v>
          </cell>
        </row>
        <row r="140">
          <cell r="C140">
            <v>0</v>
          </cell>
          <cell r="D140">
            <v>20125</v>
          </cell>
        </row>
        <row r="140">
          <cell r="F140">
            <v>0</v>
          </cell>
        </row>
        <row r="141">
          <cell r="A141">
            <v>101044201</v>
          </cell>
        </row>
        <row r="141">
          <cell r="D141">
            <v>2012501</v>
          </cell>
        </row>
        <row r="142">
          <cell r="A142">
            <v>101044202</v>
          </cell>
        </row>
        <row r="142">
          <cell r="D142">
            <v>2012502</v>
          </cell>
        </row>
        <row r="143">
          <cell r="A143">
            <v>101044203</v>
          </cell>
        </row>
        <row r="143">
          <cell r="D143">
            <v>2012503</v>
          </cell>
        </row>
        <row r="144">
          <cell r="A144">
            <v>101044299</v>
          </cell>
        </row>
        <row r="144">
          <cell r="D144">
            <v>2012504</v>
          </cell>
        </row>
        <row r="145">
          <cell r="A145">
            <v>1010443</v>
          </cell>
        </row>
        <row r="145">
          <cell r="C145">
            <v>0</v>
          </cell>
          <cell r="D145">
            <v>2012505</v>
          </cell>
        </row>
        <row r="146">
          <cell r="A146">
            <v>101044301</v>
          </cell>
        </row>
        <row r="146">
          <cell r="D146">
            <v>2012550</v>
          </cell>
        </row>
        <row r="147">
          <cell r="A147">
            <v>101044302</v>
          </cell>
        </row>
        <row r="147">
          <cell r="D147">
            <v>2012599</v>
          </cell>
        </row>
        <row r="148">
          <cell r="A148">
            <v>101044303</v>
          </cell>
        </row>
        <row r="148">
          <cell r="D148">
            <v>20126</v>
          </cell>
        </row>
        <row r="148">
          <cell r="F148">
            <v>84</v>
          </cell>
        </row>
        <row r="149">
          <cell r="A149">
            <v>101044399</v>
          </cell>
        </row>
        <row r="149">
          <cell r="D149">
            <v>2012601</v>
          </cell>
        </row>
        <row r="150">
          <cell r="A150">
            <v>1010444</v>
          </cell>
        </row>
        <row r="150">
          <cell r="C150">
            <v>0</v>
          </cell>
          <cell r="D150">
            <v>2012602</v>
          </cell>
        </row>
        <row r="151">
          <cell r="A151">
            <v>101044401</v>
          </cell>
        </row>
        <row r="151">
          <cell r="D151">
            <v>2012603</v>
          </cell>
        </row>
        <row r="152">
          <cell r="A152">
            <v>101044402</v>
          </cell>
        </row>
        <row r="152">
          <cell r="D152">
            <v>2012604</v>
          </cell>
        </row>
        <row r="152">
          <cell r="F152">
            <v>84</v>
          </cell>
        </row>
        <row r="153">
          <cell r="A153">
            <v>101044403</v>
          </cell>
        </row>
        <row r="153">
          <cell r="D153">
            <v>2012699</v>
          </cell>
        </row>
        <row r="154">
          <cell r="A154">
            <v>101044499</v>
          </cell>
        </row>
        <row r="154">
          <cell r="D154">
            <v>20128</v>
          </cell>
        </row>
        <row r="154">
          <cell r="F154">
            <v>103</v>
          </cell>
        </row>
        <row r="155">
          <cell r="A155">
            <v>1010445</v>
          </cell>
        </row>
        <row r="155">
          <cell r="C155">
            <v>0</v>
          </cell>
          <cell r="D155">
            <v>2012801</v>
          </cell>
        </row>
        <row r="155">
          <cell r="F155">
            <v>103</v>
          </cell>
        </row>
        <row r="156">
          <cell r="A156">
            <v>101044501</v>
          </cell>
        </row>
        <row r="156">
          <cell r="D156">
            <v>2012802</v>
          </cell>
        </row>
        <row r="157">
          <cell r="A157">
            <v>101044502</v>
          </cell>
        </row>
        <row r="157">
          <cell r="D157">
            <v>2012803</v>
          </cell>
        </row>
        <row r="158">
          <cell r="A158">
            <v>101044503</v>
          </cell>
        </row>
        <row r="158">
          <cell r="D158">
            <v>2012804</v>
          </cell>
        </row>
        <row r="159">
          <cell r="A159">
            <v>101044599</v>
          </cell>
        </row>
        <row r="159">
          <cell r="D159">
            <v>2012850</v>
          </cell>
        </row>
        <row r="160">
          <cell r="A160">
            <v>1010446</v>
          </cell>
        </row>
        <row r="160">
          <cell r="C160">
            <v>0</v>
          </cell>
          <cell r="D160">
            <v>2012899</v>
          </cell>
        </row>
        <row r="161">
          <cell r="A161">
            <v>101044601</v>
          </cell>
        </row>
        <row r="161">
          <cell r="D161">
            <v>20129</v>
          </cell>
        </row>
        <row r="161">
          <cell r="F161">
            <v>355</v>
          </cell>
        </row>
        <row r="162">
          <cell r="A162">
            <v>101044602</v>
          </cell>
        </row>
        <row r="162">
          <cell r="D162">
            <v>2012901</v>
          </cell>
        </row>
        <row r="162">
          <cell r="F162">
            <v>291</v>
          </cell>
        </row>
        <row r="163">
          <cell r="A163">
            <v>101044603</v>
          </cell>
        </row>
        <row r="163">
          <cell r="D163">
            <v>2012902</v>
          </cell>
        </row>
        <row r="163">
          <cell r="F163">
            <v>6</v>
          </cell>
        </row>
        <row r="164">
          <cell r="A164">
            <v>101044699</v>
          </cell>
        </row>
        <row r="164">
          <cell r="D164">
            <v>2012903</v>
          </cell>
        </row>
        <row r="165">
          <cell r="A165">
            <v>1010447</v>
          </cell>
        </row>
        <row r="165">
          <cell r="C165">
            <v>0</v>
          </cell>
          <cell r="D165">
            <v>2012906</v>
          </cell>
        </row>
        <row r="166">
          <cell r="A166">
            <v>101044701</v>
          </cell>
        </row>
        <row r="166">
          <cell r="D166">
            <v>2012950</v>
          </cell>
        </row>
        <row r="167">
          <cell r="A167">
            <v>101044702</v>
          </cell>
        </row>
        <row r="167">
          <cell r="D167">
            <v>2012999</v>
          </cell>
        </row>
        <row r="167">
          <cell r="F167">
            <v>58</v>
          </cell>
        </row>
        <row r="168">
          <cell r="A168">
            <v>101044703</v>
          </cell>
        </row>
        <row r="168">
          <cell r="D168">
            <v>20131</v>
          </cell>
        </row>
        <row r="168">
          <cell r="F168">
            <v>1433</v>
          </cell>
        </row>
        <row r="169">
          <cell r="A169">
            <v>101044799</v>
          </cell>
        </row>
        <row r="169">
          <cell r="D169">
            <v>2013101</v>
          </cell>
        </row>
        <row r="169">
          <cell r="F169">
            <v>655</v>
          </cell>
        </row>
        <row r="170">
          <cell r="A170">
            <v>1010448</v>
          </cell>
        </row>
        <row r="170">
          <cell r="C170">
            <v>0</v>
          </cell>
          <cell r="D170">
            <v>2013102</v>
          </cell>
        </row>
        <row r="171">
          <cell r="A171">
            <v>101044801</v>
          </cell>
        </row>
        <row r="171">
          <cell r="D171">
            <v>2013103</v>
          </cell>
        </row>
        <row r="172">
          <cell r="A172">
            <v>101044802</v>
          </cell>
        </row>
        <row r="172">
          <cell r="D172">
            <v>2013105</v>
          </cell>
        </row>
        <row r="173">
          <cell r="A173">
            <v>101044803</v>
          </cell>
        </row>
        <row r="173">
          <cell r="D173">
            <v>2013150</v>
          </cell>
        </row>
        <row r="173">
          <cell r="F173">
            <v>198</v>
          </cell>
        </row>
        <row r="174">
          <cell r="A174">
            <v>101044899</v>
          </cell>
        </row>
        <row r="174">
          <cell r="D174">
            <v>2013199</v>
          </cell>
        </row>
        <row r="174">
          <cell r="F174">
            <v>580</v>
          </cell>
        </row>
        <row r="175">
          <cell r="A175">
            <v>1010449</v>
          </cell>
        </row>
        <row r="175">
          <cell r="C175">
            <v>0</v>
          </cell>
          <cell r="D175">
            <v>20132</v>
          </cell>
        </row>
        <row r="175">
          <cell r="F175">
            <v>640</v>
          </cell>
        </row>
        <row r="176">
          <cell r="A176">
            <v>101044901</v>
          </cell>
        </row>
        <row r="176">
          <cell r="D176">
            <v>2013201</v>
          </cell>
        </row>
        <row r="176">
          <cell r="F176">
            <v>477</v>
          </cell>
        </row>
        <row r="177">
          <cell r="A177">
            <v>101044902</v>
          </cell>
        </row>
        <row r="177">
          <cell r="D177">
            <v>2013202</v>
          </cell>
        </row>
        <row r="178">
          <cell r="A178">
            <v>101044903</v>
          </cell>
        </row>
        <row r="178">
          <cell r="D178">
            <v>2013203</v>
          </cell>
        </row>
        <row r="179">
          <cell r="A179">
            <v>101044999</v>
          </cell>
        </row>
        <row r="179">
          <cell r="D179">
            <v>2013204</v>
          </cell>
        </row>
        <row r="180">
          <cell r="A180">
            <v>1010450</v>
          </cell>
        </row>
        <row r="180">
          <cell r="C180">
            <v>60</v>
          </cell>
          <cell r="D180">
            <v>2013250</v>
          </cell>
        </row>
        <row r="180">
          <cell r="F180">
            <v>28</v>
          </cell>
        </row>
        <row r="181">
          <cell r="A181">
            <v>101045001</v>
          </cell>
        </row>
        <row r="181">
          <cell r="C181">
            <v>60</v>
          </cell>
          <cell r="D181">
            <v>2013299</v>
          </cell>
        </row>
        <row r="181">
          <cell r="F181">
            <v>135</v>
          </cell>
        </row>
        <row r="182">
          <cell r="A182">
            <v>101045002</v>
          </cell>
        </row>
        <row r="182">
          <cell r="D182">
            <v>20133</v>
          </cell>
        </row>
        <row r="182">
          <cell r="F182">
            <v>520</v>
          </cell>
        </row>
        <row r="183">
          <cell r="A183">
            <v>101045003</v>
          </cell>
        </row>
        <row r="183">
          <cell r="D183">
            <v>2013301</v>
          </cell>
        </row>
        <row r="183">
          <cell r="F183">
            <v>181</v>
          </cell>
        </row>
        <row r="184">
          <cell r="A184">
            <v>1010451</v>
          </cell>
        </row>
        <row r="184">
          <cell r="D184">
            <v>2013302</v>
          </cell>
        </row>
        <row r="185">
          <cell r="A185">
            <v>1010452</v>
          </cell>
        </row>
        <row r="185">
          <cell r="D185">
            <v>2013303</v>
          </cell>
        </row>
        <row r="186">
          <cell r="A186">
            <v>10105</v>
          </cell>
        </row>
        <row r="186">
          <cell r="D186">
            <v>2013304</v>
          </cell>
        </row>
        <row r="187">
          <cell r="A187" t="str">
            <v>10106</v>
          </cell>
        </row>
        <row r="187">
          <cell r="C187">
            <v>505</v>
          </cell>
          <cell r="D187">
            <v>2013350</v>
          </cell>
        </row>
        <row r="187">
          <cell r="F187">
            <v>339</v>
          </cell>
        </row>
        <row r="188">
          <cell r="A188">
            <v>1010601</v>
          </cell>
        </row>
        <row r="188">
          <cell r="C188">
            <v>640</v>
          </cell>
          <cell r="D188">
            <v>2013399</v>
          </cell>
        </row>
        <row r="189">
          <cell r="A189">
            <v>101060101</v>
          </cell>
        </row>
        <row r="189">
          <cell r="D189">
            <v>20134</v>
          </cell>
        </row>
        <row r="189">
          <cell r="F189">
            <v>217</v>
          </cell>
        </row>
        <row r="190">
          <cell r="A190">
            <v>101060109</v>
          </cell>
        </row>
        <row r="190">
          <cell r="C190">
            <v>640</v>
          </cell>
          <cell r="D190">
            <v>2013401</v>
          </cell>
        </row>
        <row r="190">
          <cell r="F190">
            <v>175</v>
          </cell>
        </row>
        <row r="191">
          <cell r="A191">
            <v>1010602</v>
          </cell>
        </row>
        <row r="191">
          <cell r="C191">
            <v>-125</v>
          </cell>
          <cell r="D191">
            <v>2013402</v>
          </cell>
        </row>
        <row r="192">
          <cell r="A192">
            <v>1010603</v>
          </cell>
        </row>
        <row r="192">
          <cell r="C192">
            <v>-12</v>
          </cell>
          <cell r="D192">
            <v>2013403</v>
          </cell>
        </row>
        <row r="193">
          <cell r="A193">
            <v>1010620</v>
          </cell>
        </row>
        <row r="193">
          <cell r="C193">
            <v>2</v>
          </cell>
          <cell r="D193">
            <v>2013404</v>
          </cell>
        </row>
        <row r="193">
          <cell r="F193">
            <v>20</v>
          </cell>
        </row>
        <row r="194">
          <cell r="A194">
            <v>10107</v>
          </cell>
        </row>
        <row r="194">
          <cell r="C194">
            <v>2994</v>
          </cell>
          <cell r="D194">
            <v>2013405</v>
          </cell>
        </row>
        <row r="195">
          <cell r="A195">
            <v>1010701</v>
          </cell>
        </row>
        <row r="195">
          <cell r="D195">
            <v>2013450</v>
          </cell>
        </row>
        <row r="195">
          <cell r="F195">
            <v>22</v>
          </cell>
        </row>
        <row r="196">
          <cell r="A196">
            <v>1010702</v>
          </cell>
        </row>
        <row r="196">
          <cell r="C196">
            <v>754</v>
          </cell>
          <cell r="D196">
            <v>2013499</v>
          </cell>
        </row>
        <row r="197">
          <cell r="A197">
            <v>1010719</v>
          </cell>
        </row>
        <row r="197">
          <cell r="C197">
            <v>2239</v>
          </cell>
          <cell r="D197">
            <v>20135</v>
          </cell>
        </row>
        <row r="197">
          <cell r="F197">
            <v>0</v>
          </cell>
        </row>
        <row r="198">
          <cell r="A198">
            <v>1010720</v>
          </cell>
        </row>
        <row r="198">
          <cell r="C198">
            <v>1</v>
          </cell>
          <cell r="D198">
            <v>2013501</v>
          </cell>
        </row>
        <row r="199">
          <cell r="A199">
            <v>10109</v>
          </cell>
        </row>
        <row r="199">
          <cell r="C199">
            <v>941</v>
          </cell>
          <cell r="D199">
            <v>2013502</v>
          </cell>
        </row>
        <row r="200">
          <cell r="A200">
            <v>1010901</v>
          </cell>
        </row>
        <row r="200">
          <cell r="C200">
            <v>75</v>
          </cell>
          <cell r="D200">
            <v>2013503</v>
          </cell>
        </row>
        <row r="201">
          <cell r="A201">
            <v>101090101</v>
          </cell>
        </row>
        <row r="201">
          <cell r="D201">
            <v>2013550</v>
          </cell>
        </row>
        <row r="202">
          <cell r="A202">
            <v>101090109</v>
          </cell>
        </row>
        <row r="202">
          <cell r="C202">
            <v>75</v>
          </cell>
          <cell r="D202">
            <v>2013599</v>
          </cell>
        </row>
        <row r="203">
          <cell r="A203">
            <v>1010902</v>
          </cell>
        </row>
        <row r="203">
          <cell r="C203">
            <v>15</v>
          </cell>
          <cell r="D203">
            <v>20136</v>
          </cell>
        </row>
        <row r="203">
          <cell r="F203">
            <v>0</v>
          </cell>
        </row>
        <row r="204">
          <cell r="A204">
            <v>1010903</v>
          </cell>
        </row>
        <row r="204">
          <cell r="C204">
            <v>566</v>
          </cell>
          <cell r="D204">
            <v>2013601</v>
          </cell>
        </row>
        <row r="205">
          <cell r="A205">
            <v>1010904</v>
          </cell>
        </row>
        <row r="205">
          <cell r="D205">
            <v>2013602</v>
          </cell>
        </row>
        <row r="206">
          <cell r="A206">
            <v>1010905</v>
          </cell>
        </row>
        <row r="206">
          <cell r="C206">
            <v>1</v>
          </cell>
          <cell r="D206">
            <v>2013603</v>
          </cell>
        </row>
        <row r="207">
          <cell r="A207">
            <v>1010906</v>
          </cell>
        </row>
        <row r="207">
          <cell r="C207">
            <v>239</v>
          </cell>
          <cell r="D207">
            <v>2013650</v>
          </cell>
        </row>
        <row r="208">
          <cell r="A208">
            <v>1010918</v>
          </cell>
        </row>
        <row r="208">
          <cell r="D208">
            <v>2013699</v>
          </cell>
        </row>
        <row r="209">
          <cell r="A209">
            <v>1010919</v>
          </cell>
        </row>
        <row r="209">
          <cell r="C209">
            <v>17</v>
          </cell>
          <cell r="D209">
            <v>20137</v>
          </cell>
        </row>
        <row r="209">
          <cell r="F209">
            <v>0</v>
          </cell>
        </row>
        <row r="210">
          <cell r="A210">
            <v>1010920</v>
          </cell>
        </row>
        <row r="210">
          <cell r="C210">
            <v>30</v>
          </cell>
          <cell r="D210">
            <v>2013701</v>
          </cell>
        </row>
        <row r="211">
          <cell r="A211">
            <v>1010921</v>
          </cell>
        </row>
        <row r="211">
          <cell r="C211">
            <v>-2</v>
          </cell>
          <cell r="D211">
            <v>2013702</v>
          </cell>
        </row>
        <row r="212">
          <cell r="A212">
            <v>1010922</v>
          </cell>
        </row>
        <row r="212">
          <cell r="D212">
            <v>2013703</v>
          </cell>
        </row>
        <row r="213">
          <cell r="A213">
            <v>1010923</v>
          </cell>
        </row>
        <row r="213">
          <cell r="D213">
            <v>2013704</v>
          </cell>
        </row>
        <row r="214">
          <cell r="A214">
            <v>1010924</v>
          </cell>
        </row>
        <row r="214">
          <cell r="D214">
            <v>2013750</v>
          </cell>
        </row>
        <row r="215">
          <cell r="A215">
            <v>10110</v>
          </cell>
        </row>
        <row r="215">
          <cell r="C215">
            <v>810</v>
          </cell>
          <cell r="D215">
            <v>2013799</v>
          </cell>
        </row>
        <row r="216">
          <cell r="A216">
            <v>1011001</v>
          </cell>
        </row>
        <row r="216">
          <cell r="C216">
            <v>23</v>
          </cell>
          <cell r="D216">
            <v>20138</v>
          </cell>
        </row>
        <row r="216">
          <cell r="F216">
            <v>701</v>
          </cell>
        </row>
        <row r="217">
          <cell r="A217">
            <v>1011002</v>
          </cell>
        </row>
        <row r="217">
          <cell r="C217">
            <v>57</v>
          </cell>
          <cell r="D217">
            <v>2013801</v>
          </cell>
        </row>
        <row r="217">
          <cell r="F217">
            <v>518</v>
          </cell>
        </row>
        <row r="218">
          <cell r="A218">
            <v>1011003</v>
          </cell>
        </row>
        <row r="218">
          <cell r="C218">
            <v>394</v>
          </cell>
          <cell r="D218">
            <v>2013802</v>
          </cell>
        </row>
        <row r="219">
          <cell r="A219">
            <v>1011004</v>
          </cell>
        </row>
        <row r="219">
          <cell r="D219">
            <v>2013803</v>
          </cell>
        </row>
        <row r="220">
          <cell r="A220">
            <v>1011005</v>
          </cell>
        </row>
        <row r="220">
          <cell r="C220">
            <v>14</v>
          </cell>
          <cell r="D220">
            <v>2013804</v>
          </cell>
        </row>
        <row r="221">
          <cell r="A221">
            <v>1011006</v>
          </cell>
        </row>
        <row r="221">
          <cell r="C221">
            <v>264</v>
          </cell>
          <cell r="D221">
            <v>2013805</v>
          </cell>
        </row>
        <row r="222">
          <cell r="A222">
            <v>1011019</v>
          </cell>
        </row>
        <row r="222">
          <cell r="C222">
            <v>47</v>
          </cell>
          <cell r="D222">
            <v>2013808</v>
          </cell>
        </row>
        <row r="223">
          <cell r="A223">
            <v>1011020</v>
          </cell>
        </row>
        <row r="223">
          <cell r="C223">
            <v>11</v>
          </cell>
          <cell r="D223">
            <v>2013810</v>
          </cell>
        </row>
        <row r="224">
          <cell r="A224">
            <v>10111</v>
          </cell>
        </row>
        <row r="224">
          <cell r="C224">
            <v>400</v>
          </cell>
          <cell r="D224">
            <v>2013812</v>
          </cell>
        </row>
        <row r="225">
          <cell r="A225">
            <v>1011101</v>
          </cell>
        </row>
        <row r="225">
          <cell r="C225">
            <v>0</v>
          </cell>
          <cell r="D225">
            <v>2013813</v>
          </cell>
        </row>
        <row r="226">
          <cell r="A226">
            <v>101110101</v>
          </cell>
        </row>
        <row r="226">
          <cell r="D226">
            <v>2013814</v>
          </cell>
        </row>
        <row r="227">
          <cell r="A227">
            <v>101110109</v>
          </cell>
        </row>
        <row r="227">
          <cell r="D227">
            <v>2013815</v>
          </cell>
        </row>
        <row r="228">
          <cell r="A228">
            <v>1011119</v>
          </cell>
        </row>
        <row r="228">
          <cell r="C228">
            <v>396</v>
          </cell>
          <cell r="D228">
            <v>2013816</v>
          </cell>
        </row>
        <row r="229">
          <cell r="A229">
            <v>1011120</v>
          </cell>
        </row>
        <row r="229">
          <cell r="C229">
            <v>4</v>
          </cell>
          <cell r="D229">
            <v>2013850</v>
          </cell>
        </row>
        <row r="229">
          <cell r="F229">
            <v>163</v>
          </cell>
        </row>
        <row r="230">
          <cell r="A230">
            <v>10112</v>
          </cell>
        </row>
        <row r="230">
          <cell r="C230">
            <v>830</v>
          </cell>
          <cell r="D230">
            <v>2013899</v>
          </cell>
        </row>
        <row r="230">
          <cell r="F230">
            <v>20</v>
          </cell>
        </row>
        <row r="231">
          <cell r="A231">
            <v>1011201</v>
          </cell>
        </row>
        <row r="231">
          <cell r="C231">
            <v>15</v>
          </cell>
          <cell r="D231">
            <v>20139</v>
          </cell>
        </row>
        <row r="231">
          <cell r="F231">
            <v>1943</v>
          </cell>
        </row>
        <row r="232">
          <cell r="A232">
            <v>1011202</v>
          </cell>
        </row>
        <row r="232">
          <cell r="C232">
            <v>18</v>
          </cell>
          <cell r="D232">
            <v>2013901</v>
          </cell>
        </row>
        <row r="232">
          <cell r="F232">
            <v>73</v>
          </cell>
        </row>
        <row r="233">
          <cell r="A233">
            <v>1011203</v>
          </cell>
        </row>
        <row r="233">
          <cell r="C233">
            <v>498</v>
          </cell>
          <cell r="D233">
            <v>2013902</v>
          </cell>
        </row>
        <row r="233">
          <cell r="F233">
            <v>622</v>
          </cell>
        </row>
        <row r="234">
          <cell r="A234">
            <v>1011204</v>
          </cell>
        </row>
        <row r="234">
          <cell r="D234">
            <v>2013903</v>
          </cell>
        </row>
        <row r="235">
          <cell r="A235">
            <v>1011205</v>
          </cell>
        </row>
        <row r="235">
          <cell r="C235">
            <v>264</v>
          </cell>
          <cell r="D235">
            <v>2013904</v>
          </cell>
        </row>
        <row r="235">
          <cell r="F235">
            <v>1218</v>
          </cell>
        </row>
        <row r="236">
          <cell r="A236">
            <v>1011206</v>
          </cell>
        </row>
        <row r="236">
          <cell r="C236">
            <v>3</v>
          </cell>
          <cell r="D236">
            <v>2013950</v>
          </cell>
        </row>
        <row r="237">
          <cell r="A237">
            <v>1011219</v>
          </cell>
        </row>
        <row r="237">
          <cell r="C237">
            <v>6</v>
          </cell>
          <cell r="D237">
            <v>2013999</v>
          </cell>
        </row>
        <row r="237">
          <cell r="F237">
            <v>30</v>
          </cell>
        </row>
        <row r="238">
          <cell r="A238">
            <v>1011220</v>
          </cell>
        </row>
        <row r="238">
          <cell r="C238">
            <v>26</v>
          </cell>
          <cell r="D238">
            <v>20140</v>
          </cell>
        </row>
        <row r="238">
          <cell r="F238">
            <v>109</v>
          </cell>
        </row>
        <row r="239">
          <cell r="A239">
            <v>10113</v>
          </cell>
        </row>
        <row r="239">
          <cell r="C239">
            <v>290</v>
          </cell>
          <cell r="D239">
            <v>2014001</v>
          </cell>
        </row>
        <row r="239">
          <cell r="F239">
            <v>109</v>
          </cell>
        </row>
        <row r="240">
          <cell r="A240">
            <v>1011301</v>
          </cell>
        </row>
        <row r="240">
          <cell r="D240">
            <v>2014002</v>
          </cell>
        </row>
        <row r="241">
          <cell r="A241">
            <v>1011302</v>
          </cell>
        </row>
        <row r="241">
          <cell r="D241">
            <v>2014003</v>
          </cell>
        </row>
        <row r="242">
          <cell r="A242">
            <v>1011303</v>
          </cell>
        </row>
        <row r="242">
          <cell r="C242">
            <v>236</v>
          </cell>
          <cell r="D242">
            <v>2014004</v>
          </cell>
        </row>
        <row r="243">
          <cell r="A243">
            <v>1011304</v>
          </cell>
        </row>
        <row r="243">
          <cell r="D243">
            <v>2014050</v>
          </cell>
        </row>
        <row r="244">
          <cell r="A244">
            <v>1011305</v>
          </cell>
        </row>
        <row r="244">
          <cell r="D244">
            <v>2014099</v>
          </cell>
        </row>
        <row r="245">
          <cell r="A245">
            <v>1011306</v>
          </cell>
        </row>
        <row r="245">
          <cell r="C245">
            <v>38</v>
          </cell>
          <cell r="D245">
            <v>20141</v>
          </cell>
        </row>
        <row r="245">
          <cell r="F245">
            <v>0</v>
          </cell>
        </row>
        <row r="246">
          <cell r="A246">
            <v>1011319</v>
          </cell>
        </row>
        <row r="246">
          <cell r="C246">
            <v>12</v>
          </cell>
          <cell r="D246">
            <v>2014101</v>
          </cell>
        </row>
        <row r="247">
          <cell r="A247">
            <v>1011320</v>
          </cell>
        </row>
        <row r="247">
          <cell r="C247">
            <v>4</v>
          </cell>
          <cell r="D247">
            <v>2014102</v>
          </cell>
        </row>
        <row r="248">
          <cell r="A248">
            <v>10114</v>
          </cell>
        </row>
        <row r="248">
          <cell r="C248">
            <v>381</v>
          </cell>
          <cell r="D248">
            <v>2014103</v>
          </cell>
        </row>
        <row r="249">
          <cell r="A249">
            <v>1011401</v>
          </cell>
        </row>
        <row r="249">
          <cell r="C249">
            <v>381</v>
          </cell>
          <cell r="D249">
            <v>2014150</v>
          </cell>
        </row>
        <row r="250">
          <cell r="A250">
            <v>1011420</v>
          </cell>
        </row>
        <row r="250">
          <cell r="D250">
            <v>2014199</v>
          </cell>
        </row>
        <row r="251">
          <cell r="A251">
            <v>10115</v>
          </cell>
        </row>
        <row r="251">
          <cell r="C251">
            <v>0</v>
          </cell>
          <cell r="D251">
            <v>20199</v>
          </cell>
        </row>
        <row r="251">
          <cell r="F251">
            <v>0</v>
          </cell>
        </row>
        <row r="252">
          <cell r="A252">
            <v>1011501</v>
          </cell>
        </row>
        <row r="252">
          <cell r="D252">
            <v>2019901</v>
          </cell>
        </row>
        <row r="253">
          <cell r="A253">
            <v>1011520</v>
          </cell>
        </row>
        <row r="253">
          <cell r="D253">
            <v>2019999</v>
          </cell>
        </row>
        <row r="254">
          <cell r="A254">
            <v>10116</v>
          </cell>
        </row>
        <row r="254">
          <cell r="C254">
            <v>0</v>
          </cell>
          <cell r="D254">
            <v>202</v>
          </cell>
        </row>
        <row r="254">
          <cell r="F254">
            <v>0</v>
          </cell>
        </row>
        <row r="255">
          <cell r="A255">
            <v>1011601</v>
          </cell>
        </row>
        <row r="255">
          <cell r="D255">
            <v>20201</v>
          </cell>
        </row>
        <row r="255">
          <cell r="F255">
            <v>0</v>
          </cell>
        </row>
        <row r="256">
          <cell r="A256">
            <v>1011620</v>
          </cell>
        </row>
        <row r="256">
          <cell r="D256">
            <v>2020101</v>
          </cell>
        </row>
        <row r="257">
          <cell r="A257">
            <v>10117</v>
          </cell>
        </row>
        <row r="257">
          <cell r="C257">
            <v>0</v>
          </cell>
          <cell r="D257">
            <v>2020102</v>
          </cell>
        </row>
        <row r="258">
          <cell r="A258">
            <v>1011701</v>
          </cell>
        </row>
        <row r="258">
          <cell r="C258">
            <v>0</v>
          </cell>
          <cell r="D258">
            <v>2020103</v>
          </cell>
        </row>
        <row r="259">
          <cell r="A259">
            <v>101170101</v>
          </cell>
        </row>
        <row r="259">
          <cell r="D259">
            <v>2020104</v>
          </cell>
        </row>
        <row r="260">
          <cell r="A260">
            <v>101170102</v>
          </cell>
        </row>
        <row r="260">
          <cell r="D260">
            <v>2020150</v>
          </cell>
        </row>
        <row r="261">
          <cell r="A261">
            <v>101170103</v>
          </cell>
        </row>
        <row r="261">
          <cell r="D261">
            <v>2020199</v>
          </cell>
        </row>
        <row r="262">
          <cell r="A262">
            <v>1011703</v>
          </cell>
        </row>
        <row r="262">
          <cell r="C262">
            <v>0</v>
          </cell>
          <cell r="D262">
            <v>20202</v>
          </cell>
        </row>
        <row r="262">
          <cell r="F262">
            <v>0</v>
          </cell>
        </row>
        <row r="263">
          <cell r="A263">
            <v>101170301</v>
          </cell>
        </row>
        <row r="263">
          <cell r="D263">
            <v>2020201</v>
          </cell>
        </row>
        <row r="264">
          <cell r="A264">
            <v>101170302</v>
          </cell>
        </row>
        <row r="264">
          <cell r="D264">
            <v>2020202</v>
          </cell>
        </row>
        <row r="265">
          <cell r="A265">
            <v>101170303</v>
          </cell>
        </row>
        <row r="265">
          <cell r="D265">
            <v>20203</v>
          </cell>
        </row>
        <row r="265">
          <cell r="F265">
            <v>0</v>
          </cell>
        </row>
        <row r="266">
          <cell r="A266">
            <v>101170304</v>
          </cell>
        </row>
        <row r="266">
          <cell r="D266">
            <v>2020304</v>
          </cell>
        </row>
        <row r="267">
          <cell r="A267">
            <v>101170305</v>
          </cell>
        </row>
        <row r="267">
          <cell r="D267">
            <v>2020306</v>
          </cell>
        </row>
        <row r="268">
          <cell r="A268">
            <v>1011720</v>
          </cell>
        </row>
        <row r="268">
          <cell r="D268">
            <v>20204</v>
          </cell>
        </row>
        <row r="268">
          <cell r="F268">
            <v>0</v>
          </cell>
        </row>
        <row r="269">
          <cell r="A269">
            <v>1011721</v>
          </cell>
        </row>
        <row r="269">
          <cell r="D269">
            <v>2020401</v>
          </cell>
        </row>
        <row r="270">
          <cell r="A270">
            <v>10118</v>
          </cell>
        </row>
        <row r="270">
          <cell r="C270">
            <v>240</v>
          </cell>
          <cell r="D270">
            <v>2020402</v>
          </cell>
        </row>
        <row r="271">
          <cell r="A271">
            <v>1011801</v>
          </cell>
        </row>
        <row r="271">
          <cell r="C271">
            <v>189</v>
          </cell>
          <cell r="D271">
            <v>2020403</v>
          </cell>
        </row>
        <row r="272">
          <cell r="A272">
            <v>1011802</v>
          </cell>
        </row>
        <row r="272">
          <cell r="D272">
            <v>2020404</v>
          </cell>
        </row>
        <row r="273">
          <cell r="A273">
            <v>1011820</v>
          </cell>
        </row>
        <row r="273">
          <cell r="C273">
            <v>51</v>
          </cell>
          <cell r="D273">
            <v>2020499</v>
          </cell>
        </row>
        <row r="274">
          <cell r="A274">
            <v>10119</v>
          </cell>
        </row>
        <row r="274">
          <cell r="C274">
            <v>606</v>
          </cell>
          <cell r="D274">
            <v>20205</v>
          </cell>
        </row>
        <row r="274">
          <cell r="F274">
            <v>0</v>
          </cell>
        </row>
        <row r="275">
          <cell r="A275">
            <v>1011901</v>
          </cell>
        </row>
        <row r="275">
          <cell r="C275">
            <v>606</v>
          </cell>
          <cell r="D275">
            <v>2020503</v>
          </cell>
        </row>
        <row r="276">
          <cell r="A276">
            <v>1011920</v>
          </cell>
        </row>
        <row r="276">
          <cell r="D276">
            <v>2020504</v>
          </cell>
        </row>
        <row r="277">
          <cell r="A277">
            <v>10120</v>
          </cell>
        </row>
        <row r="277">
          <cell r="C277">
            <v>0</v>
          </cell>
          <cell r="D277">
            <v>2020505</v>
          </cell>
        </row>
        <row r="278">
          <cell r="A278">
            <v>1012001</v>
          </cell>
        </row>
        <row r="278">
          <cell r="D278">
            <v>2020599</v>
          </cell>
        </row>
        <row r="279">
          <cell r="A279">
            <v>1012020</v>
          </cell>
        </row>
        <row r="279">
          <cell r="D279">
            <v>20206</v>
          </cell>
        </row>
        <row r="279">
          <cell r="F279">
            <v>0</v>
          </cell>
        </row>
        <row r="280">
          <cell r="A280">
            <v>10121</v>
          </cell>
        </row>
        <row r="280">
          <cell r="C280">
            <v>72</v>
          </cell>
          <cell r="D280">
            <v>2020601</v>
          </cell>
        </row>
        <row r="281">
          <cell r="A281">
            <v>1012101</v>
          </cell>
        </row>
        <row r="281">
          <cell r="C281">
            <v>72</v>
          </cell>
          <cell r="D281">
            <v>20207</v>
          </cell>
        </row>
        <row r="281">
          <cell r="F281">
            <v>0</v>
          </cell>
        </row>
        <row r="282">
          <cell r="A282">
            <v>1012120</v>
          </cell>
        </row>
        <row r="282">
          <cell r="D282">
            <v>2020701</v>
          </cell>
        </row>
        <row r="283">
          <cell r="A283">
            <v>10199</v>
          </cell>
        </row>
        <row r="283">
          <cell r="C283">
            <v>4</v>
          </cell>
          <cell r="D283">
            <v>2020702</v>
          </cell>
        </row>
        <row r="284">
          <cell r="A284">
            <v>1019901</v>
          </cell>
        </row>
        <row r="284">
          <cell r="D284">
            <v>2020703</v>
          </cell>
        </row>
        <row r="285">
          <cell r="A285">
            <v>1019920</v>
          </cell>
        </row>
        <row r="285">
          <cell r="C285">
            <v>4</v>
          </cell>
          <cell r="D285">
            <v>2020799</v>
          </cell>
        </row>
        <row r="286">
          <cell r="A286">
            <v>103</v>
          </cell>
        </row>
        <row r="286">
          <cell r="C286">
            <v>23707</v>
          </cell>
          <cell r="D286">
            <v>20208</v>
          </cell>
        </row>
        <row r="286">
          <cell r="F286">
            <v>0</v>
          </cell>
        </row>
        <row r="287">
          <cell r="A287">
            <v>10302</v>
          </cell>
        </row>
        <row r="287">
          <cell r="C287">
            <v>1345</v>
          </cell>
          <cell r="D287">
            <v>2020801</v>
          </cell>
        </row>
        <row r="288">
          <cell r="A288">
            <v>1030203</v>
          </cell>
        </row>
        <row r="288">
          <cell r="C288">
            <v>444</v>
          </cell>
          <cell r="D288">
            <v>2020802</v>
          </cell>
        </row>
        <row r="289">
          <cell r="A289">
            <v>103020301</v>
          </cell>
        </row>
        <row r="289">
          <cell r="C289">
            <v>445</v>
          </cell>
          <cell r="D289">
            <v>2020803</v>
          </cell>
        </row>
        <row r="290">
          <cell r="A290">
            <v>103020302</v>
          </cell>
        </row>
        <row r="290">
          <cell r="C290">
            <v>-1</v>
          </cell>
          <cell r="D290">
            <v>2020850</v>
          </cell>
        </row>
        <row r="291">
          <cell r="A291">
            <v>103020303</v>
          </cell>
        </row>
        <row r="291">
          <cell r="D291">
            <v>2020899</v>
          </cell>
        </row>
        <row r="292">
          <cell r="A292">
            <v>103020304</v>
          </cell>
        </row>
        <row r="292">
          <cell r="D292">
            <v>20299</v>
          </cell>
        </row>
        <row r="292">
          <cell r="F292">
            <v>0</v>
          </cell>
        </row>
        <row r="293">
          <cell r="A293">
            <v>103020305</v>
          </cell>
        </row>
        <row r="293">
          <cell r="D293">
            <v>2029999</v>
          </cell>
        </row>
        <row r="294">
          <cell r="A294">
            <v>103020306</v>
          </cell>
        </row>
        <row r="294">
          <cell r="D294">
            <v>203</v>
          </cell>
        </row>
        <row r="294">
          <cell r="F294">
            <v>0</v>
          </cell>
        </row>
        <row r="295">
          <cell r="A295">
            <v>103020307</v>
          </cell>
        </row>
        <row r="295">
          <cell r="D295">
            <v>20301</v>
          </cell>
        </row>
        <row r="295">
          <cell r="F295">
            <v>0</v>
          </cell>
        </row>
        <row r="296">
          <cell r="A296">
            <v>103020399</v>
          </cell>
        </row>
        <row r="296">
          <cell r="D296">
            <v>2030101</v>
          </cell>
        </row>
        <row r="297">
          <cell r="A297">
            <v>1030205</v>
          </cell>
        </row>
        <row r="297">
          <cell r="D297">
            <v>2030102</v>
          </cell>
        </row>
        <row r="298">
          <cell r="A298">
            <v>1030210</v>
          </cell>
        </row>
        <row r="298">
          <cell r="D298">
            <v>2030199</v>
          </cell>
        </row>
        <row r="299">
          <cell r="A299">
            <v>1030212</v>
          </cell>
        </row>
        <row r="299">
          <cell r="D299">
            <v>20304</v>
          </cell>
        </row>
        <row r="299">
          <cell r="F299">
            <v>0</v>
          </cell>
        </row>
        <row r="300">
          <cell r="A300">
            <v>1030216</v>
          </cell>
        </row>
        <row r="300">
          <cell r="C300">
            <v>0</v>
          </cell>
          <cell r="D300">
            <v>2030401</v>
          </cell>
        </row>
        <row r="301">
          <cell r="A301">
            <v>103021601</v>
          </cell>
        </row>
        <row r="301">
          <cell r="D301">
            <v>20305</v>
          </cell>
        </row>
        <row r="301">
          <cell r="F301">
            <v>0</v>
          </cell>
        </row>
        <row r="302">
          <cell r="A302">
            <v>103021699</v>
          </cell>
        </row>
        <row r="302">
          <cell r="D302">
            <v>2030501</v>
          </cell>
        </row>
        <row r="303">
          <cell r="A303">
            <v>1030217</v>
          </cell>
        </row>
        <row r="303">
          <cell r="D303">
            <v>20306</v>
          </cell>
        </row>
        <row r="303">
          <cell r="F303">
            <v>0</v>
          </cell>
        </row>
        <row r="304">
          <cell r="A304">
            <v>1030218</v>
          </cell>
        </row>
        <row r="304">
          <cell r="C304">
            <v>33</v>
          </cell>
          <cell r="D304">
            <v>2030601</v>
          </cell>
        </row>
        <row r="305">
          <cell r="A305">
            <v>1030219</v>
          </cell>
        </row>
        <row r="305">
          <cell r="C305">
            <v>128</v>
          </cell>
          <cell r="D305">
            <v>2030602</v>
          </cell>
        </row>
        <row r="306">
          <cell r="A306">
            <v>1030220</v>
          </cell>
        </row>
        <row r="306">
          <cell r="C306">
            <v>128</v>
          </cell>
          <cell r="D306">
            <v>2030603</v>
          </cell>
        </row>
        <row r="307">
          <cell r="A307">
            <v>1030222</v>
          </cell>
        </row>
        <row r="307">
          <cell r="C307">
            <v>612</v>
          </cell>
          <cell r="D307">
            <v>2030604</v>
          </cell>
        </row>
        <row r="308">
          <cell r="A308">
            <v>1030223</v>
          </cell>
        </row>
        <row r="308">
          <cell r="D308">
            <v>2030607</v>
          </cell>
        </row>
        <row r="309">
          <cell r="A309">
            <v>1030224</v>
          </cell>
        </row>
        <row r="309">
          <cell r="D309">
            <v>2030608</v>
          </cell>
        </row>
        <row r="310">
          <cell r="A310">
            <v>1030225</v>
          </cell>
        </row>
        <row r="310">
          <cell r="D310">
            <v>2030699</v>
          </cell>
        </row>
        <row r="311">
          <cell r="A311">
            <v>1030226</v>
          </cell>
        </row>
        <row r="311">
          <cell r="D311">
            <v>20399</v>
          </cell>
        </row>
        <row r="311">
          <cell r="F311">
            <v>0</v>
          </cell>
        </row>
        <row r="312">
          <cell r="A312">
            <v>1030299</v>
          </cell>
        </row>
        <row r="312">
          <cell r="C312">
            <v>0</v>
          </cell>
          <cell r="D312">
            <v>2039999</v>
          </cell>
        </row>
        <row r="313">
          <cell r="A313">
            <v>103029901</v>
          </cell>
        </row>
        <row r="313">
          <cell r="D313">
            <v>204</v>
          </cell>
        </row>
        <row r="313">
          <cell r="F313">
            <v>7657</v>
          </cell>
        </row>
        <row r="314">
          <cell r="A314">
            <v>103029999</v>
          </cell>
        </row>
        <row r="314">
          <cell r="D314">
            <v>20401</v>
          </cell>
        </row>
        <row r="314">
          <cell r="F314">
            <v>0</v>
          </cell>
        </row>
        <row r="315">
          <cell r="A315">
            <v>10304</v>
          </cell>
        </row>
        <row r="315">
          <cell r="C315">
            <v>1167</v>
          </cell>
          <cell r="D315">
            <v>2040101</v>
          </cell>
        </row>
        <row r="316">
          <cell r="A316">
            <v>1030401</v>
          </cell>
        </row>
        <row r="316">
          <cell r="C316">
            <v>196</v>
          </cell>
          <cell r="D316">
            <v>2040199</v>
          </cell>
        </row>
        <row r="317">
          <cell r="A317">
            <v>103040101</v>
          </cell>
        </row>
        <row r="317">
          <cell r="D317">
            <v>20402</v>
          </cell>
        </row>
        <row r="317">
          <cell r="F317">
            <v>6968</v>
          </cell>
        </row>
        <row r="318">
          <cell r="A318">
            <v>103040102</v>
          </cell>
        </row>
        <row r="318">
          <cell r="D318">
            <v>2040201</v>
          </cell>
        </row>
        <row r="318">
          <cell r="F318">
            <v>5597</v>
          </cell>
        </row>
        <row r="319">
          <cell r="A319">
            <v>103040103</v>
          </cell>
        </row>
        <row r="319">
          <cell r="D319">
            <v>2040202</v>
          </cell>
        </row>
        <row r="319">
          <cell r="F319">
            <v>9</v>
          </cell>
        </row>
        <row r="320">
          <cell r="A320">
            <v>103040104</v>
          </cell>
        </row>
        <row r="320">
          <cell r="D320">
            <v>2040203</v>
          </cell>
        </row>
        <row r="321">
          <cell r="A321">
            <v>103040109</v>
          </cell>
        </row>
        <row r="321">
          <cell r="D321">
            <v>2040219</v>
          </cell>
        </row>
        <row r="322">
          <cell r="A322">
            <v>103040110</v>
          </cell>
        </row>
        <row r="322">
          <cell r="C322">
            <v>1</v>
          </cell>
          <cell r="D322">
            <v>2040220</v>
          </cell>
        </row>
        <row r="323">
          <cell r="A323">
            <v>103040111</v>
          </cell>
        </row>
        <row r="323">
          <cell r="C323">
            <v>31</v>
          </cell>
          <cell r="D323">
            <v>2040221</v>
          </cell>
        </row>
        <row r="324">
          <cell r="A324">
            <v>103040112</v>
          </cell>
        </row>
        <row r="324">
          <cell r="C324">
            <v>6</v>
          </cell>
          <cell r="D324">
            <v>2040222</v>
          </cell>
        </row>
        <row r="325">
          <cell r="A325">
            <v>103040113</v>
          </cell>
        </row>
        <row r="325">
          <cell r="C325">
            <v>2</v>
          </cell>
          <cell r="D325">
            <v>2040223</v>
          </cell>
        </row>
        <row r="326">
          <cell r="A326">
            <v>103040116</v>
          </cell>
        </row>
        <row r="326">
          <cell r="C326">
            <v>4</v>
          </cell>
          <cell r="D326">
            <v>2040250</v>
          </cell>
        </row>
        <row r="327">
          <cell r="A327">
            <v>103040117</v>
          </cell>
        </row>
        <row r="327">
          <cell r="C327">
            <v>152</v>
          </cell>
          <cell r="D327">
            <v>2040299</v>
          </cell>
        </row>
        <row r="327">
          <cell r="F327">
            <v>1362</v>
          </cell>
        </row>
        <row r="328">
          <cell r="A328">
            <v>103040120</v>
          </cell>
        </row>
        <row r="328">
          <cell r="D328">
            <v>20403</v>
          </cell>
        </row>
        <row r="328">
          <cell r="F328">
            <v>0</v>
          </cell>
        </row>
        <row r="329">
          <cell r="A329">
            <v>103040121</v>
          </cell>
        </row>
        <row r="329">
          <cell r="D329">
            <v>2040301</v>
          </cell>
        </row>
        <row r="330">
          <cell r="A330">
            <v>103040122</v>
          </cell>
        </row>
        <row r="330">
          <cell r="D330">
            <v>2040302</v>
          </cell>
        </row>
        <row r="331">
          <cell r="A331">
            <v>103040150</v>
          </cell>
        </row>
        <row r="331">
          <cell r="D331">
            <v>2040303</v>
          </cell>
        </row>
        <row r="332">
          <cell r="A332">
            <v>1030402</v>
          </cell>
        </row>
        <row r="332">
          <cell r="C332">
            <v>0</v>
          </cell>
          <cell r="D332">
            <v>2040304</v>
          </cell>
        </row>
        <row r="333">
          <cell r="A333">
            <v>103040201</v>
          </cell>
        </row>
        <row r="333">
          <cell r="D333">
            <v>2040350</v>
          </cell>
        </row>
        <row r="334">
          <cell r="A334">
            <v>103040250</v>
          </cell>
        </row>
        <row r="334">
          <cell r="D334">
            <v>2040399</v>
          </cell>
        </row>
        <row r="335">
          <cell r="A335">
            <v>1030403</v>
          </cell>
        </row>
        <row r="335">
          <cell r="C335">
            <v>0</v>
          </cell>
          <cell r="D335">
            <v>20404</v>
          </cell>
        </row>
        <row r="335">
          <cell r="F335">
            <v>0</v>
          </cell>
        </row>
        <row r="336">
          <cell r="A336">
            <v>103040305</v>
          </cell>
        </row>
        <row r="336">
          <cell r="D336">
            <v>2040401</v>
          </cell>
        </row>
        <row r="337">
          <cell r="A337">
            <v>103040350</v>
          </cell>
        </row>
        <row r="337">
          <cell r="D337">
            <v>2040402</v>
          </cell>
        </row>
        <row r="338">
          <cell r="A338">
            <v>1030404</v>
          </cell>
        </row>
        <row r="338">
          <cell r="C338">
            <v>0</v>
          </cell>
          <cell r="D338">
            <v>2040403</v>
          </cell>
        </row>
        <row r="339">
          <cell r="A339">
            <v>103040402</v>
          </cell>
        </row>
        <row r="339">
          <cell r="D339">
            <v>2040409</v>
          </cell>
        </row>
        <row r="340">
          <cell r="A340">
            <v>103040403</v>
          </cell>
        </row>
        <row r="340">
          <cell r="D340">
            <v>2040410</v>
          </cell>
        </row>
        <row r="341">
          <cell r="A341">
            <v>103040404</v>
          </cell>
        </row>
        <row r="341">
          <cell r="D341">
            <v>2040450</v>
          </cell>
        </row>
        <row r="342">
          <cell r="A342">
            <v>103040450</v>
          </cell>
        </row>
        <row r="342">
          <cell r="D342">
            <v>2040499</v>
          </cell>
        </row>
        <row r="343">
          <cell r="A343">
            <v>1030406</v>
          </cell>
        </row>
        <row r="343">
          <cell r="C343">
            <v>0</v>
          </cell>
          <cell r="D343">
            <v>20405</v>
          </cell>
        </row>
        <row r="343">
          <cell r="F343">
            <v>0</v>
          </cell>
        </row>
        <row r="344">
          <cell r="A344">
            <v>103040650</v>
          </cell>
        </row>
        <row r="344">
          <cell r="D344">
            <v>2040501</v>
          </cell>
        </row>
        <row r="345">
          <cell r="A345">
            <v>1030407</v>
          </cell>
        </row>
        <row r="345">
          <cell r="C345">
            <v>0</v>
          </cell>
          <cell r="D345">
            <v>2040502</v>
          </cell>
        </row>
        <row r="346">
          <cell r="A346">
            <v>103040702</v>
          </cell>
        </row>
        <row r="346">
          <cell r="D346">
            <v>2040503</v>
          </cell>
        </row>
        <row r="347">
          <cell r="A347">
            <v>103040750</v>
          </cell>
        </row>
        <row r="347">
          <cell r="D347">
            <v>2040504</v>
          </cell>
        </row>
        <row r="348">
          <cell r="A348">
            <v>1030408</v>
          </cell>
        </row>
        <row r="348">
          <cell r="C348">
            <v>0</v>
          </cell>
          <cell r="D348">
            <v>2040505</v>
          </cell>
        </row>
        <row r="349">
          <cell r="A349">
            <v>103040850</v>
          </cell>
        </row>
        <row r="349">
          <cell r="D349">
            <v>2040506</v>
          </cell>
        </row>
        <row r="350">
          <cell r="A350">
            <v>1030409</v>
          </cell>
        </row>
        <row r="350">
          <cell r="C350">
            <v>0</v>
          </cell>
          <cell r="D350">
            <v>2040550</v>
          </cell>
        </row>
        <row r="351">
          <cell r="A351">
            <v>103040950</v>
          </cell>
        </row>
        <row r="351">
          <cell r="D351">
            <v>2040599</v>
          </cell>
        </row>
        <row r="352">
          <cell r="A352">
            <v>1030410</v>
          </cell>
        </row>
        <row r="352">
          <cell r="C352">
            <v>0</v>
          </cell>
          <cell r="D352">
            <v>20406</v>
          </cell>
        </row>
        <row r="352">
          <cell r="F352">
            <v>689</v>
          </cell>
        </row>
        <row r="353">
          <cell r="A353">
            <v>103041001</v>
          </cell>
        </row>
        <row r="353">
          <cell r="D353">
            <v>2040601</v>
          </cell>
        </row>
        <row r="353">
          <cell r="F353">
            <v>525</v>
          </cell>
        </row>
        <row r="354">
          <cell r="A354">
            <v>103041050</v>
          </cell>
        </row>
        <row r="354">
          <cell r="D354">
            <v>2040602</v>
          </cell>
        </row>
        <row r="355">
          <cell r="A355">
            <v>1030413</v>
          </cell>
        </row>
        <row r="355">
          <cell r="C355">
            <v>0</v>
          </cell>
          <cell r="D355">
            <v>2040603</v>
          </cell>
        </row>
        <row r="356">
          <cell r="A356">
            <v>103041303</v>
          </cell>
        </row>
        <row r="356">
          <cell r="D356">
            <v>2040604</v>
          </cell>
        </row>
        <row r="356">
          <cell r="F356">
            <v>45</v>
          </cell>
        </row>
        <row r="357">
          <cell r="A357">
            <v>103041350</v>
          </cell>
        </row>
        <row r="357">
          <cell r="D357">
            <v>2040605</v>
          </cell>
        </row>
        <row r="358">
          <cell r="A358">
            <v>1030414</v>
          </cell>
        </row>
        <row r="358">
          <cell r="C358">
            <v>0</v>
          </cell>
          <cell r="D358">
            <v>2040606</v>
          </cell>
        </row>
        <row r="358">
          <cell r="F358">
            <v>10</v>
          </cell>
        </row>
        <row r="359">
          <cell r="A359">
            <v>103041450</v>
          </cell>
        </row>
        <row r="359">
          <cell r="D359">
            <v>2040607</v>
          </cell>
        </row>
        <row r="359">
          <cell r="F359">
            <v>45</v>
          </cell>
        </row>
        <row r="360">
          <cell r="A360">
            <v>1030415</v>
          </cell>
        </row>
        <row r="360">
          <cell r="C360">
            <v>0</v>
          </cell>
          <cell r="D360">
            <v>2040608</v>
          </cell>
        </row>
        <row r="361">
          <cell r="A361">
            <v>103041550</v>
          </cell>
        </row>
        <row r="361">
          <cell r="D361">
            <v>2040610</v>
          </cell>
        </row>
        <row r="361">
          <cell r="F361">
            <v>34</v>
          </cell>
        </row>
        <row r="362">
          <cell r="A362">
            <v>1030416</v>
          </cell>
        </row>
        <row r="362">
          <cell r="C362">
            <v>0</v>
          </cell>
          <cell r="D362">
            <v>2040612</v>
          </cell>
        </row>
        <row r="363">
          <cell r="A363">
            <v>103041601</v>
          </cell>
        </row>
        <row r="363">
          <cell r="D363">
            <v>2040613</v>
          </cell>
        </row>
        <row r="364">
          <cell r="A364">
            <v>103041602</v>
          </cell>
        </row>
        <row r="364">
          <cell r="D364">
            <v>2040650</v>
          </cell>
        </row>
        <row r="365">
          <cell r="A365">
            <v>103041603</v>
          </cell>
        </row>
        <row r="365">
          <cell r="D365">
            <v>2040699</v>
          </cell>
        </row>
        <row r="365">
          <cell r="F365">
            <v>30</v>
          </cell>
        </row>
        <row r="366">
          <cell r="A366">
            <v>103041604</v>
          </cell>
        </row>
        <row r="366">
          <cell r="D366">
            <v>20407</v>
          </cell>
        </row>
        <row r="366">
          <cell r="F366">
            <v>0</v>
          </cell>
        </row>
        <row r="367">
          <cell r="A367">
            <v>103041605</v>
          </cell>
        </row>
        <row r="367">
          <cell r="D367">
            <v>2040701</v>
          </cell>
        </row>
        <row r="368">
          <cell r="A368">
            <v>103041607</v>
          </cell>
        </row>
        <row r="368">
          <cell r="D368">
            <v>2040702</v>
          </cell>
        </row>
        <row r="369">
          <cell r="A369">
            <v>103041608</v>
          </cell>
        </row>
        <row r="369">
          <cell r="D369">
            <v>2040703</v>
          </cell>
        </row>
        <row r="370">
          <cell r="A370">
            <v>103041616</v>
          </cell>
        </row>
        <row r="370">
          <cell r="D370">
            <v>2040704</v>
          </cell>
        </row>
        <row r="371">
          <cell r="A371">
            <v>103041617</v>
          </cell>
        </row>
        <row r="371">
          <cell r="D371">
            <v>2040705</v>
          </cell>
        </row>
        <row r="372">
          <cell r="A372">
            <v>103041650</v>
          </cell>
        </row>
        <row r="372">
          <cell r="D372">
            <v>2040706</v>
          </cell>
        </row>
        <row r="373">
          <cell r="A373">
            <v>1030417</v>
          </cell>
        </row>
        <row r="373">
          <cell r="C373">
            <v>0</v>
          </cell>
          <cell r="D373">
            <v>2040707</v>
          </cell>
        </row>
        <row r="374">
          <cell r="A374">
            <v>103041704</v>
          </cell>
        </row>
        <row r="374">
          <cell r="D374">
            <v>2040750</v>
          </cell>
        </row>
        <row r="375">
          <cell r="A375">
            <v>103041750</v>
          </cell>
        </row>
        <row r="375">
          <cell r="D375">
            <v>2040799</v>
          </cell>
        </row>
        <row r="376">
          <cell r="A376">
            <v>1030418</v>
          </cell>
        </row>
        <row r="376">
          <cell r="C376">
            <v>0</v>
          </cell>
          <cell r="D376">
            <v>20408</v>
          </cell>
        </row>
        <row r="376">
          <cell r="F376">
            <v>0</v>
          </cell>
        </row>
        <row r="377">
          <cell r="A377">
            <v>103041801</v>
          </cell>
        </row>
        <row r="377">
          <cell r="D377">
            <v>2040801</v>
          </cell>
        </row>
        <row r="378">
          <cell r="A378">
            <v>103041802</v>
          </cell>
        </row>
        <row r="378">
          <cell r="D378">
            <v>2040802</v>
          </cell>
        </row>
        <row r="379">
          <cell r="A379">
            <v>103041850</v>
          </cell>
        </row>
        <row r="379">
          <cell r="D379">
            <v>2040803</v>
          </cell>
        </row>
        <row r="380">
          <cell r="A380">
            <v>1030419</v>
          </cell>
        </row>
        <row r="380">
          <cell r="C380">
            <v>0</v>
          </cell>
          <cell r="D380">
            <v>2040804</v>
          </cell>
        </row>
        <row r="381">
          <cell r="A381">
            <v>103041950</v>
          </cell>
        </row>
        <row r="381">
          <cell r="D381">
            <v>2040805</v>
          </cell>
        </row>
        <row r="382">
          <cell r="A382">
            <v>1030420</v>
          </cell>
        </row>
        <row r="382">
          <cell r="C382">
            <v>0</v>
          </cell>
          <cell r="D382">
            <v>2040806</v>
          </cell>
        </row>
        <row r="383">
          <cell r="A383">
            <v>103042050</v>
          </cell>
        </row>
        <row r="383">
          <cell r="D383">
            <v>2040807</v>
          </cell>
        </row>
        <row r="384">
          <cell r="A384">
            <v>1030422</v>
          </cell>
        </row>
        <row r="384">
          <cell r="C384">
            <v>0</v>
          </cell>
          <cell r="D384">
            <v>2040850</v>
          </cell>
        </row>
        <row r="385">
          <cell r="A385">
            <v>103042250</v>
          </cell>
        </row>
        <row r="385">
          <cell r="D385">
            <v>2040899</v>
          </cell>
        </row>
        <row r="386">
          <cell r="A386">
            <v>1030424</v>
          </cell>
        </row>
        <row r="386">
          <cell r="C386">
            <v>41</v>
          </cell>
          <cell r="D386">
            <v>20409</v>
          </cell>
        </row>
        <row r="386">
          <cell r="F386">
            <v>0</v>
          </cell>
        </row>
        <row r="387">
          <cell r="A387">
            <v>103042401</v>
          </cell>
        </row>
        <row r="387">
          <cell r="C387">
            <v>41</v>
          </cell>
          <cell r="D387">
            <v>2040901</v>
          </cell>
        </row>
        <row r="388">
          <cell r="A388">
            <v>103042450</v>
          </cell>
        </row>
        <row r="388">
          <cell r="D388">
            <v>2040902</v>
          </cell>
        </row>
        <row r="389">
          <cell r="A389">
            <v>1030425</v>
          </cell>
        </row>
        <row r="389">
          <cell r="C389">
            <v>0</v>
          </cell>
          <cell r="D389">
            <v>2040903</v>
          </cell>
        </row>
        <row r="390">
          <cell r="A390">
            <v>103042502</v>
          </cell>
        </row>
        <row r="390">
          <cell r="D390">
            <v>2040904</v>
          </cell>
        </row>
        <row r="391">
          <cell r="A391">
            <v>103042507</v>
          </cell>
        </row>
        <row r="391">
          <cell r="D391">
            <v>2040905</v>
          </cell>
        </row>
        <row r="392">
          <cell r="A392">
            <v>103042508</v>
          </cell>
        </row>
        <row r="392">
          <cell r="D392">
            <v>2040950</v>
          </cell>
        </row>
        <row r="393">
          <cell r="A393">
            <v>103042550</v>
          </cell>
        </row>
        <row r="393">
          <cell r="D393">
            <v>2040999</v>
          </cell>
        </row>
        <row r="394">
          <cell r="A394">
            <v>1030426</v>
          </cell>
        </row>
        <row r="394">
          <cell r="C394">
            <v>0</v>
          </cell>
          <cell r="D394">
            <v>20410</v>
          </cell>
        </row>
        <row r="394">
          <cell r="F394">
            <v>0</v>
          </cell>
        </row>
        <row r="395">
          <cell r="A395">
            <v>103042604</v>
          </cell>
        </row>
        <row r="395">
          <cell r="D395">
            <v>2041001</v>
          </cell>
        </row>
        <row r="396">
          <cell r="A396">
            <v>103042650</v>
          </cell>
        </row>
        <row r="396">
          <cell r="D396">
            <v>2041002</v>
          </cell>
        </row>
        <row r="397">
          <cell r="A397">
            <v>1030427</v>
          </cell>
        </row>
        <row r="397">
          <cell r="C397">
            <v>310</v>
          </cell>
          <cell r="D397">
            <v>2041006</v>
          </cell>
        </row>
        <row r="398">
          <cell r="A398">
            <v>103042707</v>
          </cell>
        </row>
        <row r="398">
          <cell r="D398">
            <v>2041007</v>
          </cell>
        </row>
        <row r="399">
          <cell r="A399">
            <v>103042750</v>
          </cell>
        </row>
        <row r="399">
          <cell r="C399">
            <v>17</v>
          </cell>
          <cell r="D399">
            <v>2041099</v>
          </cell>
        </row>
        <row r="400">
          <cell r="A400">
            <v>103042751</v>
          </cell>
        </row>
        <row r="400">
          <cell r="C400">
            <v>293</v>
          </cell>
          <cell r="D400">
            <v>20499</v>
          </cell>
        </row>
        <row r="400">
          <cell r="F400">
            <v>0</v>
          </cell>
        </row>
        <row r="401">
          <cell r="A401">
            <v>103042752</v>
          </cell>
        </row>
        <row r="401">
          <cell r="D401">
            <v>2049902</v>
          </cell>
        </row>
        <row r="402">
          <cell r="A402">
            <v>1030429</v>
          </cell>
        </row>
        <row r="402">
          <cell r="C402">
            <v>0</v>
          </cell>
          <cell r="D402">
            <v>2049999</v>
          </cell>
        </row>
        <row r="403">
          <cell r="A403">
            <v>103042907</v>
          </cell>
        </row>
        <row r="403">
          <cell r="D403">
            <v>205</v>
          </cell>
        </row>
        <row r="403">
          <cell r="F403">
            <v>31876</v>
          </cell>
        </row>
        <row r="404">
          <cell r="A404">
            <v>103042908</v>
          </cell>
        </row>
        <row r="404">
          <cell r="D404">
            <v>20501</v>
          </cell>
        </row>
        <row r="404">
          <cell r="F404">
            <v>181</v>
          </cell>
        </row>
        <row r="405">
          <cell r="A405">
            <v>103042950</v>
          </cell>
        </row>
        <row r="405">
          <cell r="D405">
            <v>2050101</v>
          </cell>
        </row>
        <row r="405">
          <cell r="F405">
            <v>149</v>
          </cell>
        </row>
        <row r="406">
          <cell r="A406">
            <v>1030430</v>
          </cell>
        </row>
        <row r="406">
          <cell r="C406">
            <v>0</v>
          </cell>
          <cell r="D406">
            <v>2050102</v>
          </cell>
        </row>
        <row r="407">
          <cell r="A407">
            <v>103043050</v>
          </cell>
        </row>
        <row r="407">
          <cell r="D407">
            <v>2050103</v>
          </cell>
        </row>
        <row r="408">
          <cell r="A408">
            <v>1030431</v>
          </cell>
        </row>
        <row r="408">
          <cell r="C408">
            <v>0</v>
          </cell>
          <cell r="D408">
            <v>2050199</v>
          </cell>
        </row>
        <row r="408">
          <cell r="F408">
            <v>32</v>
          </cell>
        </row>
        <row r="409">
          <cell r="A409">
            <v>103043101</v>
          </cell>
        </row>
        <row r="409">
          <cell r="D409">
            <v>20502</v>
          </cell>
        </row>
        <row r="409">
          <cell r="F409">
            <v>30733</v>
          </cell>
        </row>
        <row r="410">
          <cell r="A410">
            <v>103043150</v>
          </cell>
        </row>
        <row r="410">
          <cell r="D410">
            <v>2050201</v>
          </cell>
        </row>
        <row r="410">
          <cell r="F410">
            <v>360</v>
          </cell>
        </row>
        <row r="411">
          <cell r="A411">
            <v>1030432</v>
          </cell>
        </row>
        <row r="411">
          <cell r="C411">
            <v>493</v>
          </cell>
          <cell r="D411">
            <v>2050202</v>
          </cell>
        </row>
        <row r="411">
          <cell r="F411">
            <v>14059</v>
          </cell>
        </row>
        <row r="412">
          <cell r="A412">
            <v>103043204</v>
          </cell>
        </row>
        <row r="412">
          <cell r="D412">
            <v>2050203</v>
          </cell>
        </row>
        <row r="412">
          <cell r="F412">
            <v>9916</v>
          </cell>
        </row>
        <row r="413">
          <cell r="A413">
            <v>103043205</v>
          </cell>
        </row>
        <row r="413">
          <cell r="D413">
            <v>2050204</v>
          </cell>
        </row>
        <row r="413">
          <cell r="F413">
            <v>5026</v>
          </cell>
        </row>
        <row r="414">
          <cell r="A414">
            <v>103043208</v>
          </cell>
        </row>
        <row r="414">
          <cell r="C414">
            <v>466</v>
          </cell>
          <cell r="D414">
            <v>2050205</v>
          </cell>
        </row>
        <row r="414">
          <cell r="F414">
            <v>2</v>
          </cell>
        </row>
        <row r="415">
          <cell r="A415">
            <v>103043211</v>
          </cell>
        </row>
        <row r="415">
          <cell r="C415">
            <v>27</v>
          </cell>
          <cell r="D415">
            <v>2050299</v>
          </cell>
        </row>
        <row r="415">
          <cell r="F415">
            <v>1370</v>
          </cell>
        </row>
        <row r="416">
          <cell r="A416">
            <v>103043250</v>
          </cell>
        </row>
        <row r="416">
          <cell r="D416">
            <v>20503</v>
          </cell>
        </row>
        <row r="416">
          <cell r="F416">
            <v>584</v>
          </cell>
        </row>
        <row r="417">
          <cell r="A417">
            <v>1030433</v>
          </cell>
        </row>
        <row r="417">
          <cell r="C417">
            <v>2</v>
          </cell>
          <cell r="D417">
            <v>2050301</v>
          </cell>
        </row>
        <row r="418">
          <cell r="A418">
            <v>103043306</v>
          </cell>
        </row>
        <row r="418">
          <cell r="C418">
            <v>2</v>
          </cell>
          <cell r="D418">
            <v>2050302</v>
          </cell>
        </row>
        <row r="418">
          <cell r="F418">
            <v>584</v>
          </cell>
        </row>
        <row r="419">
          <cell r="A419">
            <v>103043310</v>
          </cell>
        </row>
        <row r="419">
          <cell r="D419">
            <v>2050303</v>
          </cell>
        </row>
        <row r="420">
          <cell r="A420">
            <v>103043313</v>
          </cell>
        </row>
        <row r="420">
          <cell r="D420">
            <v>2050305</v>
          </cell>
        </row>
        <row r="421">
          <cell r="A421">
            <v>103043350</v>
          </cell>
        </row>
        <row r="421">
          <cell r="D421">
            <v>2050399</v>
          </cell>
        </row>
        <row r="422">
          <cell r="A422">
            <v>1030434</v>
          </cell>
        </row>
        <row r="422">
          <cell r="C422">
            <v>0</v>
          </cell>
          <cell r="D422">
            <v>20504</v>
          </cell>
        </row>
        <row r="422">
          <cell r="F422">
            <v>0</v>
          </cell>
        </row>
        <row r="423">
          <cell r="A423">
            <v>103043401</v>
          </cell>
        </row>
        <row r="423">
          <cell r="D423">
            <v>2050401</v>
          </cell>
        </row>
        <row r="424">
          <cell r="A424">
            <v>103043402</v>
          </cell>
        </row>
        <row r="424">
          <cell r="D424">
            <v>2050402</v>
          </cell>
        </row>
        <row r="425">
          <cell r="A425">
            <v>103043403</v>
          </cell>
        </row>
        <row r="425">
          <cell r="D425">
            <v>2050403</v>
          </cell>
        </row>
        <row r="426">
          <cell r="A426">
            <v>103043404</v>
          </cell>
        </row>
        <row r="426">
          <cell r="D426">
            <v>2050404</v>
          </cell>
        </row>
        <row r="427">
          <cell r="A427">
            <v>103043450</v>
          </cell>
        </row>
        <row r="427">
          <cell r="D427">
            <v>2050499</v>
          </cell>
        </row>
        <row r="428">
          <cell r="A428">
            <v>1030435</v>
          </cell>
        </row>
        <row r="428">
          <cell r="C428">
            <v>0</v>
          </cell>
          <cell r="D428">
            <v>20505</v>
          </cell>
        </row>
        <row r="428">
          <cell r="F428">
            <v>0</v>
          </cell>
        </row>
        <row r="429">
          <cell r="A429">
            <v>103043506</v>
          </cell>
        </row>
        <row r="429">
          <cell r="D429">
            <v>2050501</v>
          </cell>
        </row>
        <row r="430">
          <cell r="A430">
            <v>103043507</v>
          </cell>
        </row>
        <row r="430">
          <cell r="D430">
            <v>2050502</v>
          </cell>
        </row>
        <row r="431">
          <cell r="A431">
            <v>103043550</v>
          </cell>
        </row>
        <row r="431">
          <cell r="D431">
            <v>2050599</v>
          </cell>
        </row>
        <row r="432">
          <cell r="A432">
            <v>1030440</v>
          </cell>
        </row>
        <row r="432">
          <cell r="C432">
            <v>0</v>
          </cell>
          <cell r="D432">
            <v>20506</v>
          </cell>
        </row>
        <row r="432">
          <cell r="F432">
            <v>0</v>
          </cell>
        </row>
        <row r="433">
          <cell r="A433">
            <v>103044001</v>
          </cell>
        </row>
        <row r="433">
          <cell r="D433">
            <v>2050601</v>
          </cell>
        </row>
        <row r="434">
          <cell r="A434">
            <v>103044050</v>
          </cell>
        </row>
        <row r="434">
          <cell r="D434">
            <v>2050602</v>
          </cell>
        </row>
        <row r="435">
          <cell r="A435">
            <v>1030442</v>
          </cell>
        </row>
        <row r="435">
          <cell r="C435">
            <v>0</v>
          </cell>
          <cell r="D435">
            <v>2050699</v>
          </cell>
        </row>
        <row r="436">
          <cell r="A436">
            <v>103044203</v>
          </cell>
        </row>
        <row r="436">
          <cell r="D436">
            <v>20507</v>
          </cell>
        </row>
        <row r="436">
          <cell r="F436">
            <v>93</v>
          </cell>
        </row>
        <row r="437">
          <cell r="A437">
            <v>103044208</v>
          </cell>
        </row>
        <row r="437">
          <cell r="D437">
            <v>2050701</v>
          </cell>
        </row>
        <row r="437">
          <cell r="F437">
            <v>93</v>
          </cell>
        </row>
        <row r="438">
          <cell r="A438">
            <v>103044209</v>
          </cell>
        </row>
        <row r="438">
          <cell r="D438">
            <v>2050702</v>
          </cell>
        </row>
        <row r="439">
          <cell r="A439">
            <v>103044220</v>
          </cell>
        </row>
        <row r="439">
          <cell r="D439">
            <v>2050799</v>
          </cell>
        </row>
        <row r="440">
          <cell r="A440">
            <v>103044221</v>
          </cell>
        </row>
        <row r="440">
          <cell r="D440">
            <v>20508</v>
          </cell>
        </row>
        <row r="440">
          <cell r="F440">
            <v>140</v>
          </cell>
        </row>
        <row r="441">
          <cell r="A441">
            <v>103044250</v>
          </cell>
        </row>
        <row r="441">
          <cell r="D441">
            <v>2050801</v>
          </cell>
        </row>
        <row r="442">
          <cell r="A442">
            <v>1030443</v>
          </cell>
        </row>
        <row r="442">
          <cell r="C442">
            <v>0</v>
          </cell>
          <cell r="D442">
            <v>2050802</v>
          </cell>
        </row>
        <row r="442">
          <cell r="F442">
            <v>140</v>
          </cell>
        </row>
        <row r="443">
          <cell r="A443">
            <v>103044306</v>
          </cell>
        </row>
        <row r="443">
          <cell r="D443">
            <v>2050803</v>
          </cell>
        </row>
        <row r="444">
          <cell r="A444">
            <v>103044307</v>
          </cell>
        </row>
        <row r="444">
          <cell r="D444">
            <v>2050804</v>
          </cell>
        </row>
        <row r="445">
          <cell r="A445">
            <v>103044308</v>
          </cell>
        </row>
        <row r="445">
          <cell r="D445">
            <v>2050899</v>
          </cell>
        </row>
        <row r="446">
          <cell r="A446">
            <v>103044350</v>
          </cell>
        </row>
        <row r="446">
          <cell r="D446">
            <v>20509</v>
          </cell>
        </row>
        <row r="446">
          <cell r="F446">
            <v>145</v>
          </cell>
        </row>
        <row r="447">
          <cell r="A447">
            <v>1030444</v>
          </cell>
        </row>
        <row r="447">
          <cell r="C447">
            <v>0</v>
          </cell>
          <cell r="D447">
            <v>2050901</v>
          </cell>
        </row>
        <row r="448">
          <cell r="A448">
            <v>103044414</v>
          </cell>
        </row>
        <row r="448">
          <cell r="D448">
            <v>2050902</v>
          </cell>
        </row>
        <row r="449">
          <cell r="A449">
            <v>103044416</v>
          </cell>
        </row>
        <row r="449">
          <cell r="D449">
            <v>2050903</v>
          </cell>
        </row>
        <row r="450">
          <cell r="A450">
            <v>103044433</v>
          </cell>
        </row>
        <row r="450">
          <cell r="D450">
            <v>2050904</v>
          </cell>
        </row>
        <row r="451">
          <cell r="A451">
            <v>103044434</v>
          </cell>
        </row>
        <row r="451">
          <cell r="D451">
            <v>2050905</v>
          </cell>
        </row>
        <row r="452">
          <cell r="A452">
            <v>103044435</v>
          </cell>
        </row>
        <row r="452">
          <cell r="D452">
            <v>2050999</v>
          </cell>
        </row>
        <row r="452">
          <cell r="F452">
            <v>145</v>
          </cell>
        </row>
        <row r="453">
          <cell r="A453">
            <v>103044450</v>
          </cell>
        </row>
        <row r="453">
          <cell r="D453">
            <v>20599</v>
          </cell>
        </row>
        <row r="453">
          <cell r="F453">
            <v>0</v>
          </cell>
        </row>
        <row r="454">
          <cell r="A454">
            <v>1030445</v>
          </cell>
        </row>
        <row r="454">
          <cell r="C454">
            <v>0</v>
          </cell>
          <cell r="D454">
            <v>2059999</v>
          </cell>
        </row>
        <row r="455">
          <cell r="A455">
            <v>103044507</v>
          </cell>
        </row>
        <row r="455">
          <cell r="D455">
            <v>206</v>
          </cell>
        </row>
        <row r="455">
          <cell r="F455">
            <v>364</v>
          </cell>
        </row>
        <row r="456">
          <cell r="A456">
            <v>103044550</v>
          </cell>
        </row>
        <row r="456">
          <cell r="D456">
            <v>20601</v>
          </cell>
        </row>
        <row r="456">
          <cell r="F456">
            <v>313</v>
          </cell>
        </row>
        <row r="457">
          <cell r="A457">
            <v>1030446</v>
          </cell>
        </row>
        <row r="457">
          <cell r="C457">
            <v>37</v>
          </cell>
          <cell r="D457">
            <v>2060101</v>
          </cell>
        </row>
        <row r="457">
          <cell r="F457">
            <v>156</v>
          </cell>
        </row>
        <row r="458">
          <cell r="A458">
            <v>103044608</v>
          </cell>
        </row>
        <row r="458">
          <cell r="D458">
            <v>2060102</v>
          </cell>
        </row>
        <row r="459">
          <cell r="A459">
            <v>103044609</v>
          </cell>
        </row>
        <row r="459">
          <cell r="C459">
            <v>37</v>
          </cell>
          <cell r="D459">
            <v>2060103</v>
          </cell>
        </row>
        <row r="459">
          <cell r="F459">
            <v>157</v>
          </cell>
        </row>
        <row r="460">
          <cell r="A460">
            <v>103044650</v>
          </cell>
        </row>
        <row r="460">
          <cell r="D460">
            <v>2060199</v>
          </cell>
        </row>
        <row r="461">
          <cell r="A461">
            <v>1030447</v>
          </cell>
        </row>
        <row r="461">
          <cell r="C461">
            <v>11</v>
          </cell>
          <cell r="D461">
            <v>20602</v>
          </cell>
        </row>
        <row r="461">
          <cell r="F461">
            <v>0</v>
          </cell>
        </row>
        <row r="462">
          <cell r="A462">
            <v>103044709</v>
          </cell>
        </row>
        <row r="462">
          <cell r="D462">
            <v>2060201</v>
          </cell>
        </row>
        <row r="463">
          <cell r="A463">
            <v>103044712</v>
          </cell>
        </row>
        <row r="463">
          <cell r="D463">
            <v>2060203</v>
          </cell>
        </row>
        <row r="464">
          <cell r="A464">
            <v>103044713</v>
          </cell>
        </row>
        <row r="464">
          <cell r="D464">
            <v>2060204</v>
          </cell>
        </row>
        <row r="465">
          <cell r="A465">
            <v>103044715</v>
          </cell>
        </row>
        <row r="465">
          <cell r="D465">
            <v>2060205</v>
          </cell>
        </row>
        <row r="466">
          <cell r="A466">
            <v>103044730</v>
          </cell>
        </row>
        <row r="466">
          <cell r="D466">
            <v>2060206</v>
          </cell>
        </row>
        <row r="467">
          <cell r="A467">
            <v>103044731</v>
          </cell>
        </row>
        <row r="467">
          <cell r="D467">
            <v>2060207</v>
          </cell>
        </row>
        <row r="468">
          <cell r="A468">
            <v>103044733</v>
          </cell>
        </row>
        <row r="468">
          <cell r="C468">
            <v>11</v>
          </cell>
          <cell r="D468">
            <v>2060208</v>
          </cell>
        </row>
        <row r="469">
          <cell r="A469">
            <v>103044750</v>
          </cell>
        </row>
        <row r="469">
          <cell r="D469">
            <v>2060299</v>
          </cell>
        </row>
        <row r="470">
          <cell r="A470">
            <v>1030448</v>
          </cell>
        </row>
        <row r="470">
          <cell r="C470">
            <v>0</v>
          </cell>
          <cell r="D470">
            <v>20603</v>
          </cell>
        </row>
        <row r="470">
          <cell r="F470">
            <v>0</v>
          </cell>
        </row>
        <row r="471">
          <cell r="A471">
            <v>103044801</v>
          </cell>
        </row>
        <row r="471">
          <cell r="D471">
            <v>2060301</v>
          </cell>
        </row>
        <row r="472">
          <cell r="A472">
            <v>103044802</v>
          </cell>
        </row>
        <row r="472">
          <cell r="D472">
            <v>2060302</v>
          </cell>
        </row>
        <row r="473">
          <cell r="A473">
            <v>103044850</v>
          </cell>
        </row>
        <row r="473">
          <cell r="D473">
            <v>2060303</v>
          </cell>
        </row>
        <row r="474">
          <cell r="A474">
            <v>1030449</v>
          </cell>
        </row>
        <row r="474">
          <cell r="C474">
            <v>77</v>
          </cell>
          <cell r="D474">
            <v>2060304</v>
          </cell>
        </row>
        <row r="475">
          <cell r="A475">
            <v>103044907</v>
          </cell>
        </row>
        <row r="475">
          <cell r="D475">
            <v>2060399</v>
          </cell>
        </row>
        <row r="476">
          <cell r="A476">
            <v>103044908</v>
          </cell>
        </row>
        <row r="476">
          <cell r="C476">
            <v>77</v>
          </cell>
          <cell r="D476">
            <v>20604</v>
          </cell>
        </row>
        <row r="476">
          <cell r="F476">
            <v>0</v>
          </cell>
        </row>
        <row r="477">
          <cell r="A477">
            <v>103044950</v>
          </cell>
        </row>
        <row r="477">
          <cell r="D477">
            <v>2060401</v>
          </cell>
        </row>
        <row r="478">
          <cell r="A478">
            <v>1030450</v>
          </cell>
        </row>
        <row r="478">
          <cell r="C478">
            <v>0</v>
          </cell>
          <cell r="D478">
            <v>2060404</v>
          </cell>
        </row>
        <row r="479">
          <cell r="A479">
            <v>103045002</v>
          </cell>
        </row>
        <row r="479">
          <cell r="D479">
            <v>2060405</v>
          </cell>
        </row>
        <row r="480">
          <cell r="A480">
            <v>103045004</v>
          </cell>
        </row>
        <row r="480">
          <cell r="D480">
            <v>2060499</v>
          </cell>
        </row>
        <row r="481">
          <cell r="A481">
            <v>103045050</v>
          </cell>
        </row>
        <row r="481">
          <cell r="D481">
            <v>20605</v>
          </cell>
        </row>
        <row r="481">
          <cell r="F481">
            <v>0</v>
          </cell>
        </row>
        <row r="482">
          <cell r="A482">
            <v>1030451</v>
          </cell>
        </row>
        <row r="482">
          <cell r="C482">
            <v>0</v>
          </cell>
          <cell r="D482">
            <v>2060501</v>
          </cell>
        </row>
        <row r="483">
          <cell r="A483">
            <v>103045101</v>
          </cell>
        </row>
        <row r="483">
          <cell r="D483">
            <v>2060502</v>
          </cell>
        </row>
        <row r="484">
          <cell r="A484">
            <v>103045102</v>
          </cell>
        </row>
        <row r="484">
          <cell r="D484">
            <v>2060503</v>
          </cell>
        </row>
        <row r="485">
          <cell r="A485">
            <v>103045103</v>
          </cell>
        </row>
        <row r="485">
          <cell r="D485">
            <v>2060599</v>
          </cell>
        </row>
        <row r="486">
          <cell r="A486">
            <v>103045150</v>
          </cell>
        </row>
        <row r="486">
          <cell r="D486">
            <v>20606</v>
          </cell>
        </row>
        <row r="486">
          <cell r="F486">
            <v>0</v>
          </cell>
        </row>
        <row r="487">
          <cell r="A487">
            <v>1030452</v>
          </cell>
        </row>
        <row r="487">
          <cell r="C487">
            <v>0</v>
          </cell>
          <cell r="D487">
            <v>2060601</v>
          </cell>
        </row>
        <row r="488">
          <cell r="A488">
            <v>103045201</v>
          </cell>
        </row>
        <row r="488">
          <cell r="D488">
            <v>2060602</v>
          </cell>
        </row>
        <row r="489">
          <cell r="A489">
            <v>103045202</v>
          </cell>
        </row>
        <row r="489">
          <cell r="D489">
            <v>2060603</v>
          </cell>
        </row>
        <row r="490">
          <cell r="A490">
            <v>103045250</v>
          </cell>
        </row>
        <row r="490">
          <cell r="D490">
            <v>2060699</v>
          </cell>
        </row>
        <row r="491">
          <cell r="A491">
            <v>1030455</v>
          </cell>
        </row>
        <row r="491">
          <cell r="C491">
            <v>0</v>
          </cell>
          <cell r="D491">
            <v>20607</v>
          </cell>
        </row>
        <row r="491">
          <cell r="F491">
            <v>51</v>
          </cell>
        </row>
        <row r="492">
          <cell r="A492">
            <v>103045501</v>
          </cell>
        </row>
        <row r="492">
          <cell r="D492">
            <v>2060701</v>
          </cell>
        </row>
        <row r="492">
          <cell r="F492">
            <v>47</v>
          </cell>
        </row>
        <row r="493">
          <cell r="A493">
            <v>103045550</v>
          </cell>
        </row>
        <row r="493">
          <cell r="D493">
            <v>2060702</v>
          </cell>
        </row>
        <row r="494">
          <cell r="A494">
            <v>1030456</v>
          </cell>
        </row>
        <row r="494">
          <cell r="C494">
            <v>0</v>
          </cell>
          <cell r="D494">
            <v>2060703</v>
          </cell>
        </row>
        <row r="495">
          <cell r="A495">
            <v>103045650</v>
          </cell>
        </row>
        <row r="495">
          <cell r="D495">
            <v>2060704</v>
          </cell>
        </row>
        <row r="496">
          <cell r="A496">
            <v>1030457</v>
          </cell>
        </row>
        <row r="496">
          <cell r="C496">
            <v>0</v>
          </cell>
          <cell r="D496">
            <v>2060705</v>
          </cell>
        </row>
        <row r="496">
          <cell r="F496">
            <v>4</v>
          </cell>
        </row>
        <row r="497">
          <cell r="A497">
            <v>103045750</v>
          </cell>
        </row>
        <row r="497">
          <cell r="D497">
            <v>2060799</v>
          </cell>
        </row>
        <row r="498">
          <cell r="A498">
            <v>1030458</v>
          </cell>
        </row>
        <row r="498">
          <cell r="C498">
            <v>0</v>
          </cell>
          <cell r="D498">
            <v>20608</v>
          </cell>
        </row>
        <row r="498">
          <cell r="F498">
            <v>0</v>
          </cell>
        </row>
        <row r="499">
          <cell r="A499">
            <v>103045850</v>
          </cell>
        </row>
        <row r="499">
          <cell r="D499">
            <v>2060801</v>
          </cell>
        </row>
        <row r="500">
          <cell r="A500">
            <v>1030459</v>
          </cell>
        </row>
        <row r="500">
          <cell r="C500">
            <v>0</v>
          </cell>
          <cell r="D500">
            <v>2060802</v>
          </cell>
        </row>
        <row r="501">
          <cell r="A501">
            <v>103045902</v>
          </cell>
        </row>
        <row r="501">
          <cell r="D501">
            <v>2060899</v>
          </cell>
        </row>
        <row r="502">
          <cell r="A502">
            <v>103045950</v>
          </cell>
        </row>
        <row r="502">
          <cell r="D502">
            <v>20609</v>
          </cell>
        </row>
        <row r="502">
          <cell r="F502">
            <v>0</v>
          </cell>
        </row>
        <row r="503">
          <cell r="A503">
            <v>1030461</v>
          </cell>
        </row>
        <row r="503">
          <cell r="C503">
            <v>0</v>
          </cell>
          <cell r="D503">
            <v>2060901</v>
          </cell>
        </row>
        <row r="504">
          <cell r="A504">
            <v>103046101</v>
          </cell>
        </row>
        <row r="504">
          <cell r="D504">
            <v>2060902</v>
          </cell>
        </row>
        <row r="505">
          <cell r="A505">
            <v>103046150</v>
          </cell>
        </row>
        <row r="505">
          <cell r="D505">
            <v>2060999</v>
          </cell>
        </row>
        <row r="506">
          <cell r="A506">
            <v>1030499</v>
          </cell>
        </row>
        <row r="506">
          <cell r="C506">
            <v>0</v>
          </cell>
          <cell r="D506">
            <v>20699</v>
          </cell>
        </row>
        <row r="506">
          <cell r="F506">
            <v>0</v>
          </cell>
        </row>
        <row r="507">
          <cell r="A507">
            <v>103049901</v>
          </cell>
        </row>
        <row r="507">
          <cell r="D507">
            <v>2069901</v>
          </cell>
        </row>
        <row r="508">
          <cell r="A508">
            <v>103049950</v>
          </cell>
        </row>
        <row r="508">
          <cell r="D508">
            <v>2069902</v>
          </cell>
        </row>
        <row r="509">
          <cell r="A509">
            <v>10305</v>
          </cell>
        </row>
        <row r="509">
          <cell r="C509">
            <v>2585</v>
          </cell>
          <cell r="D509">
            <v>2069903</v>
          </cell>
        </row>
        <row r="510">
          <cell r="A510">
            <v>1030501</v>
          </cell>
        </row>
        <row r="510">
          <cell r="C510">
            <v>2585</v>
          </cell>
          <cell r="D510">
            <v>2069999</v>
          </cell>
        </row>
        <row r="511">
          <cell r="A511">
            <v>103050101</v>
          </cell>
        </row>
        <row r="511">
          <cell r="C511">
            <v>1614</v>
          </cell>
          <cell r="D511">
            <v>207</v>
          </cell>
        </row>
        <row r="511">
          <cell r="F511">
            <v>1046</v>
          </cell>
        </row>
        <row r="512">
          <cell r="A512">
            <v>103050102</v>
          </cell>
        </row>
        <row r="512">
          <cell r="D512">
            <v>20701</v>
          </cell>
        </row>
        <row r="512">
          <cell r="F512">
            <v>703</v>
          </cell>
        </row>
        <row r="513">
          <cell r="A513">
            <v>103050103</v>
          </cell>
        </row>
        <row r="513">
          <cell r="D513">
            <v>2070101</v>
          </cell>
        </row>
        <row r="513">
          <cell r="F513">
            <v>105</v>
          </cell>
        </row>
        <row r="514">
          <cell r="A514">
            <v>103050105</v>
          </cell>
        </row>
        <row r="514">
          <cell r="D514">
            <v>2070102</v>
          </cell>
        </row>
        <row r="515">
          <cell r="A515">
            <v>103050107</v>
          </cell>
        </row>
        <row r="515">
          <cell r="D515">
            <v>2070103</v>
          </cell>
        </row>
        <row r="516">
          <cell r="A516">
            <v>103050108</v>
          </cell>
        </row>
        <row r="516">
          <cell r="D516">
            <v>2070104</v>
          </cell>
        </row>
        <row r="516">
          <cell r="F516">
            <v>106</v>
          </cell>
        </row>
        <row r="517">
          <cell r="A517">
            <v>103050109</v>
          </cell>
        </row>
        <row r="517">
          <cell r="D517">
            <v>2070105</v>
          </cell>
        </row>
        <row r="518">
          <cell r="A518">
            <v>103050110</v>
          </cell>
        </row>
        <row r="518">
          <cell r="C518">
            <v>11</v>
          </cell>
          <cell r="D518">
            <v>2070106</v>
          </cell>
        </row>
        <row r="519">
          <cell r="A519">
            <v>103050111</v>
          </cell>
        </row>
        <row r="519">
          <cell r="D519">
            <v>2070107</v>
          </cell>
        </row>
        <row r="520">
          <cell r="A520">
            <v>103050112</v>
          </cell>
        </row>
        <row r="520">
          <cell r="D520">
            <v>2070108</v>
          </cell>
        </row>
        <row r="521">
          <cell r="A521">
            <v>103050113</v>
          </cell>
        </row>
        <row r="521">
          <cell r="D521">
            <v>2070109</v>
          </cell>
        </row>
        <row r="521">
          <cell r="F521">
            <v>326</v>
          </cell>
        </row>
        <row r="522">
          <cell r="A522">
            <v>103050114</v>
          </cell>
        </row>
        <row r="522">
          <cell r="C522">
            <v>104</v>
          </cell>
          <cell r="D522">
            <v>2070110</v>
          </cell>
        </row>
        <row r="523">
          <cell r="A523">
            <v>103050115</v>
          </cell>
        </row>
        <row r="523">
          <cell r="D523">
            <v>2070111</v>
          </cell>
        </row>
        <row r="523">
          <cell r="F523">
            <v>1</v>
          </cell>
        </row>
        <row r="524">
          <cell r="A524">
            <v>103050116</v>
          </cell>
        </row>
        <row r="524">
          <cell r="D524">
            <v>2070112</v>
          </cell>
        </row>
        <row r="524">
          <cell r="F524">
            <v>45</v>
          </cell>
        </row>
        <row r="525">
          <cell r="A525">
            <v>103050117</v>
          </cell>
        </row>
        <row r="525">
          <cell r="D525">
            <v>2070113</v>
          </cell>
        </row>
        <row r="526">
          <cell r="A526">
            <v>103050119</v>
          </cell>
        </row>
        <row r="526">
          <cell r="D526">
            <v>2070114</v>
          </cell>
        </row>
        <row r="526">
          <cell r="F526">
            <v>120</v>
          </cell>
        </row>
        <row r="527">
          <cell r="A527">
            <v>103050120</v>
          </cell>
        </row>
        <row r="527">
          <cell r="D527">
            <v>2070199</v>
          </cell>
        </row>
        <row r="528">
          <cell r="A528">
            <v>103050121</v>
          </cell>
        </row>
        <row r="528">
          <cell r="D528">
            <v>20702</v>
          </cell>
        </row>
        <row r="528">
          <cell r="F528">
            <v>48</v>
          </cell>
        </row>
        <row r="529">
          <cell r="A529">
            <v>103050122</v>
          </cell>
        </row>
        <row r="529">
          <cell r="D529">
            <v>2070201</v>
          </cell>
        </row>
        <row r="529">
          <cell r="F529">
            <v>48</v>
          </cell>
        </row>
        <row r="530">
          <cell r="A530">
            <v>103050123</v>
          </cell>
        </row>
        <row r="530">
          <cell r="C530">
            <v>24</v>
          </cell>
          <cell r="D530">
            <v>2070202</v>
          </cell>
        </row>
        <row r="531">
          <cell r="A531">
            <v>103050124</v>
          </cell>
        </row>
        <row r="531">
          <cell r="D531">
            <v>2070203</v>
          </cell>
        </row>
        <row r="532">
          <cell r="A532">
            <v>103050125</v>
          </cell>
        </row>
        <row r="532">
          <cell r="D532">
            <v>2070204</v>
          </cell>
        </row>
        <row r="533">
          <cell r="A533">
            <v>103050126</v>
          </cell>
        </row>
        <row r="533">
          <cell r="D533">
            <v>2070205</v>
          </cell>
        </row>
        <row r="534">
          <cell r="A534">
            <v>103050127</v>
          </cell>
        </row>
        <row r="534">
          <cell r="D534">
            <v>2070206</v>
          </cell>
        </row>
        <row r="535">
          <cell r="A535">
            <v>103050128</v>
          </cell>
        </row>
        <row r="535">
          <cell r="C535">
            <v>302</v>
          </cell>
          <cell r="D535">
            <v>2070299</v>
          </cell>
        </row>
        <row r="536">
          <cell r="A536">
            <v>103050129</v>
          </cell>
        </row>
        <row r="536">
          <cell r="D536">
            <v>20703</v>
          </cell>
        </row>
        <row r="536">
          <cell r="F536">
            <v>262</v>
          </cell>
        </row>
        <row r="537">
          <cell r="A537">
            <v>103050130</v>
          </cell>
        </row>
        <row r="537">
          <cell r="D537">
            <v>2070301</v>
          </cell>
        </row>
        <row r="538">
          <cell r="A538">
            <v>103050131</v>
          </cell>
        </row>
        <row r="538">
          <cell r="D538">
            <v>2070302</v>
          </cell>
        </row>
        <row r="539">
          <cell r="A539">
            <v>103050132</v>
          </cell>
        </row>
        <row r="539">
          <cell r="D539">
            <v>2070303</v>
          </cell>
        </row>
        <row r="540">
          <cell r="A540">
            <v>103050133</v>
          </cell>
        </row>
        <row r="540">
          <cell r="C540">
            <v>32</v>
          </cell>
          <cell r="D540">
            <v>2070304</v>
          </cell>
        </row>
        <row r="541">
          <cell r="A541">
            <v>103050134</v>
          </cell>
        </row>
        <row r="541">
          <cell r="C541">
            <v>12</v>
          </cell>
          <cell r="D541">
            <v>2070305</v>
          </cell>
        </row>
        <row r="541">
          <cell r="F541">
            <v>22</v>
          </cell>
        </row>
        <row r="542">
          <cell r="A542">
            <v>103050199</v>
          </cell>
        </row>
        <row r="542">
          <cell r="C542">
            <v>486</v>
          </cell>
          <cell r="D542">
            <v>2070306</v>
          </cell>
        </row>
        <row r="543">
          <cell r="A543">
            <v>1030502</v>
          </cell>
        </row>
        <row r="543">
          <cell r="C543">
            <v>0</v>
          </cell>
          <cell r="D543">
            <v>2070307</v>
          </cell>
        </row>
        <row r="544">
          <cell r="A544">
            <v>103050201</v>
          </cell>
        </row>
        <row r="544">
          <cell r="D544">
            <v>2070308</v>
          </cell>
        </row>
        <row r="544">
          <cell r="F544">
            <v>240</v>
          </cell>
        </row>
        <row r="545">
          <cell r="A545">
            <v>103050202</v>
          </cell>
        </row>
        <row r="545">
          <cell r="D545">
            <v>2070309</v>
          </cell>
        </row>
        <row r="546">
          <cell r="A546">
            <v>103050203</v>
          </cell>
        </row>
        <row r="546">
          <cell r="D546">
            <v>2070399</v>
          </cell>
        </row>
        <row r="547">
          <cell r="A547">
            <v>103050299</v>
          </cell>
        </row>
        <row r="547">
          <cell r="D547">
            <v>20706</v>
          </cell>
        </row>
        <row r="547">
          <cell r="F547">
            <v>0</v>
          </cell>
        </row>
        <row r="548">
          <cell r="A548">
            <v>1030503</v>
          </cell>
        </row>
        <row r="548">
          <cell r="D548">
            <v>2070601</v>
          </cell>
        </row>
        <row r="549">
          <cell r="A549">
            <v>1030509</v>
          </cell>
        </row>
        <row r="549">
          <cell r="D549">
            <v>2070602</v>
          </cell>
        </row>
        <row r="550">
          <cell r="A550">
            <v>10306</v>
          </cell>
        </row>
        <row r="550">
          <cell r="C550">
            <v>0</v>
          </cell>
          <cell r="D550">
            <v>2070603</v>
          </cell>
        </row>
        <row r="551">
          <cell r="A551">
            <v>1030601</v>
          </cell>
        </row>
        <row r="551">
          <cell r="C551">
            <v>0</v>
          </cell>
          <cell r="D551">
            <v>2070604</v>
          </cell>
        </row>
        <row r="552">
          <cell r="A552">
            <v>103060101</v>
          </cell>
        </row>
        <row r="552">
          <cell r="D552">
            <v>2070605</v>
          </cell>
        </row>
        <row r="553">
          <cell r="A553">
            <v>103060102</v>
          </cell>
        </row>
        <row r="553">
          <cell r="D553">
            <v>2070606</v>
          </cell>
        </row>
        <row r="554">
          <cell r="A554">
            <v>103060199</v>
          </cell>
        </row>
        <row r="554">
          <cell r="D554">
            <v>2070607</v>
          </cell>
        </row>
        <row r="555">
          <cell r="A555">
            <v>1030602</v>
          </cell>
        </row>
        <row r="555">
          <cell r="C555">
            <v>0</v>
          </cell>
          <cell r="D555">
            <v>2070699</v>
          </cell>
        </row>
        <row r="556">
          <cell r="A556">
            <v>103060201</v>
          </cell>
        </row>
        <row r="556">
          <cell r="D556">
            <v>20708</v>
          </cell>
        </row>
        <row r="556">
          <cell r="F556">
            <v>33</v>
          </cell>
        </row>
        <row r="557">
          <cell r="A557">
            <v>103060299</v>
          </cell>
        </row>
        <row r="557">
          <cell r="D557">
            <v>2070801</v>
          </cell>
        </row>
        <row r="558">
          <cell r="A558">
            <v>1030603</v>
          </cell>
        </row>
        <row r="558">
          <cell r="C558">
            <v>0</v>
          </cell>
          <cell r="D558">
            <v>2070802</v>
          </cell>
        </row>
        <row r="559">
          <cell r="A559">
            <v>103060399</v>
          </cell>
        </row>
        <row r="559">
          <cell r="D559">
            <v>2070803</v>
          </cell>
        </row>
        <row r="560">
          <cell r="A560">
            <v>1030604</v>
          </cell>
        </row>
        <row r="560">
          <cell r="C560">
            <v>0</v>
          </cell>
          <cell r="D560">
            <v>2070806</v>
          </cell>
        </row>
        <row r="561">
          <cell r="A561">
            <v>103060499</v>
          </cell>
        </row>
        <row r="561">
          <cell r="D561">
            <v>2070807</v>
          </cell>
        </row>
        <row r="562">
          <cell r="A562">
            <v>1030605</v>
          </cell>
        </row>
        <row r="562">
          <cell r="D562">
            <v>2070808</v>
          </cell>
        </row>
        <row r="563">
          <cell r="A563">
            <v>1030606</v>
          </cell>
        </row>
        <row r="563">
          <cell r="C563">
            <v>0</v>
          </cell>
          <cell r="D563">
            <v>2070899</v>
          </cell>
        </row>
        <row r="563">
          <cell r="F563">
            <v>33</v>
          </cell>
        </row>
        <row r="564">
          <cell r="A564">
            <v>103060601</v>
          </cell>
        </row>
        <row r="564">
          <cell r="D564">
            <v>20799</v>
          </cell>
        </row>
        <row r="564">
          <cell r="F564">
            <v>0</v>
          </cell>
        </row>
        <row r="565">
          <cell r="A565">
            <v>103060602</v>
          </cell>
        </row>
        <row r="565">
          <cell r="D565">
            <v>2079903</v>
          </cell>
        </row>
        <row r="566">
          <cell r="A566">
            <v>103060699</v>
          </cell>
        </row>
        <row r="566">
          <cell r="D566">
            <v>2079999</v>
          </cell>
        </row>
        <row r="567">
          <cell r="A567">
            <v>1030607</v>
          </cell>
        </row>
        <row r="567">
          <cell r="D567">
            <v>208</v>
          </cell>
        </row>
        <row r="567">
          <cell r="F567">
            <v>38784</v>
          </cell>
        </row>
        <row r="568">
          <cell r="A568">
            <v>1030699</v>
          </cell>
        </row>
        <row r="568">
          <cell r="D568">
            <v>20801</v>
          </cell>
        </row>
        <row r="568">
          <cell r="F568">
            <v>865</v>
          </cell>
        </row>
        <row r="569">
          <cell r="A569">
            <v>10307</v>
          </cell>
        </row>
        <row r="569">
          <cell r="C569">
            <v>18106</v>
          </cell>
          <cell r="D569">
            <v>2080101</v>
          </cell>
        </row>
        <row r="569">
          <cell r="F569">
            <v>214</v>
          </cell>
        </row>
        <row r="570">
          <cell r="A570">
            <v>1030701</v>
          </cell>
        </row>
        <row r="570">
          <cell r="C570">
            <v>0</v>
          </cell>
          <cell r="D570">
            <v>2080102</v>
          </cell>
        </row>
        <row r="571">
          <cell r="A571">
            <v>103070101</v>
          </cell>
        </row>
        <row r="571">
          <cell r="D571">
            <v>2080103</v>
          </cell>
        </row>
        <row r="572">
          <cell r="A572">
            <v>1030702</v>
          </cell>
        </row>
        <row r="572">
          <cell r="C572">
            <v>0</v>
          </cell>
          <cell r="D572">
            <v>2080104</v>
          </cell>
        </row>
        <row r="573">
          <cell r="A573">
            <v>103070201</v>
          </cell>
        </row>
        <row r="573">
          <cell r="D573">
            <v>2080105</v>
          </cell>
        </row>
        <row r="574">
          <cell r="A574">
            <v>103070202</v>
          </cell>
        </row>
        <row r="574">
          <cell r="D574">
            <v>2080106</v>
          </cell>
        </row>
        <row r="575">
          <cell r="A575">
            <v>103070203</v>
          </cell>
        </row>
        <row r="575">
          <cell r="D575">
            <v>2080107</v>
          </cell>
        </row>
        <row r="576">
          <cell r="A576">
            <v>103070204</v>
          </cell>
        </row>
        <row r="576">
          <cell r="D576">
            <v>2080108</v>
          </cell>
        </row>
        <row r="577">
          <cell r="A577">
            <v>103070205</v>
          </cell>
        </row>
        <row r="577">
          <cell r="D577">
            <v>2080109</v>
          </cell>
        </row>
        <row r="577">
          <cell r="F577">
            <v>615</v>
          </cell>
        </row>
        <row r="578">
          <cell r="A578">
            <v>103070206</v>
          </cell>
        </row>
        <row r="578">
          <cell r="D578">
            <v>2080110</v>
          </cell>
        </row>
        <row r="579">
          <cell r="A579">
            <v>1030703</v>
          </cell>
        </row>
        <row r="579">
          <cell r="D579">
            <v>2080111</v>
          </cell>
        </row>
        <row r="580">
          <cell r="A580">
            <v>1030704</v>
          </cell>
        </row>
        <row r="580">
          <cell r="D580">
            <v>2080112</v>
          </cell>
        </row>
        <row r="581">
          <cell r="A581">
            <v>1030705</v>
          </cell>
        </row>
        <row r="581">
          <cell r="C581">
            <v>55</v>
          </cell>
          <cell r="D581">
            <v>2080113</v>
          </cell>
        </row>
        <row r="582">
          <cell r="A582">
            <v>103070501</v>
          </cell>
        </row>
        <row r="582">
          <cell r="C582">
            <v>36</v>
          </cell>
          <cell r="D582">
            <v>2080114</v>
          </cell>
        </row>
        <row r="583">
          <cell r="A583">
            <v>103070502</v>
          </cell>
        </row>
        <row r="583">
          <cell r="D583">
            <v>2080115</v>
          </cell>
        </row>
        <row r="584">
          <cell r="A584">
            <v>103070503</v>
          </cell>
        </row>
        <row r="584">
          <cell r="D584">
            <v>2080116</v>
          </cell>
        </row>
        <row r="585">
          <cell r="A585">
            <v>103070599</v>
          </cell>
        </row>
        <row r="585">
          <cell r="C585">
            <v>19</v>
          </cell>
          <cell r="D585">
            <v>2080150</v>
          </cell>
        </row>
        <row r="586">
          <cell r="A586">
            <v>1030706</v>
          </cell>
        </row>
        <row r="586">
          <cell r="C586">
            <v>80</v>
          </cell>
          <cell r="D586">
            <v>2080199</v>
          </cell>
        </row>
        <row r="586">
          <cell r="F586">
            <v>36</v>
          </cell>
        </row>
        <row r="587">
          <cell r="A587">
            <v>103070601</v>
          </cell>
        </row>
        <row r="587">
          <cell r="D587">
            <v>20802</v>
          </cell>
        </row>
        <row r="587">
          <cell r="F587">
            <v>232</v>
          </cell>
        </row>
        <row r="588">
          <cell r="A588">
            <v>103070602</v>
          </cell>
        </row>
        <row r="588">
          <cell r="C588">
            <v>2</v>
          </cell>
          <cell r="D588">
            <v>2080201</v>
          </cell>
        </row>
        <row r="588">
          <cell r="F588">
            <v>120</v>
          </cell>
        </row>
        <row r="589">
          <cell r="A589">
            <v>103070603</v>
          </cell>
        </row>
        <row r="589">
          <cell r="C589">
            <v>13</v>
          </cell>
          <cell r="D589">
            <v>2080202</v>
          </cell>
        </row>
        <row r="590">
          <cell r="A590">
            <v>103070604</v>
          </cell>
        </row>
        <row r="590">
          <cell r="C590">
            <v>65</v>
          </cell>
          <cell r="D590">
            <v>2080203</v>
          </cell>
        </row>
        <row r="591">
          <cell r="A591">
            <v>103070699</v>
          </cell>
        </row>
        <row r="591">
          <cell r="D591">
            <v>2080206</v>
          </cell>
        </row>
        <row r="592">
          <cell r="A592">
            <v>1030707</v>
          </cell>
        </row>
        <row r="592">
          <cell r="D592">
            <v>2080207</v>
          </cell>
        </row>
        <row r="592">
          <cell r="F592">
            <v>-35</v>
          </cell>
        </row>
        <row r="593">
          <cell r="A593">
            <v>1030708</v>
          </cell>
        </row>
        <row r="593">
          <cell r="C593">
            <v>0</v>
          </cell>
          <cell r="D593">
            <v>2080209</v>
          </cell>
        </row>
        <row r="594">
          <cell r="A594">
            <v>103070801</v>
          </cell>
        </row>
        <row r="594">
          <cell r="D594">
            <v>2080299</v>
          </cell>
        </row>
        <row r="594">
          <cell r="F594">
            <v>147</v>
          </cell>
        </row>
        <row r="595">
          <cell r="A595">
            <v>1030709</v>
          </cell>
        </row>
        <row r="595">
          <cell r="D595">
            <v>20804</v>
          </cell>
        </row>
        <row r="595">
          <cell r="F595">
            <v>0</v>
          </cell>
        </row>
        <row r="596">
          <cell r="A596">
            <v>1030710</v>
          </cell>
        </row>
        <row r="596">
          <cell r="C596">
            <v>0</v>
          </cell>
          <cell r="D596">
            <v>2080402</v>
          </cell>
        </row>
        <row r="597">
          <cell r="A597">
            <v>103071001</v>
          </cell>
        </row>
        <row r="597">
          <cell r="D597">
            <v>20805</v>
          </cell>
        </row>
        <row r="597">
          <cell r="F597">
            <v>15301</v>
          </cell>
        </row>
        <row r="598">
          <cell r="A598">
            <v>103071002</v>
          </cell>
        </row>
        <row r="598">
          <cell r="D598">
            <v>2080501</v>
          </cell>
        </row>
        <row r="598">
          <cell r="F598">
            <v>767</v>
          </cell>
        </row>
        <row r="599">
          <cell r="A599">
            <v>1030711</v>
          </cell>
        </row>
        <row r="599">
          <cell r="D599">
            <v>2080502</v>
          </cell>
        </row>
        <row r="599">
          <cell r="F599">
            <v>1478</v>
          </cell>
        </row>
        <row r="600">
          <cell r="A600">
            <v>1030712</v>
          </cell>
        </row>
        <row r="600">
          <cell r="D600">
            <v>2080503</v>
          </cell>
        </row>
        <row r="601">
          <cell r="A601">
            <v>1030713</v>
          </cell>
        </row>
        <row r="601">
          <cell r="D601">
            <v>2080505</v>
          </cell>
        </row>
        <row r="601">
          <cell r="F601">
            <v>6449</v>
          </cell>
        </row>
        <row r="602">
          <cell r="A602">
            <v>1030714</v>
          </cell>
        </row>
        <row r="602">
          <cell r="C602">
            <v>76</v>
          </cell>
          <cell r="D602">
            <v>2080506</v>
          </cell>
        </row>
        <row r="602">
          <cell r="F602">
            <v>866</v>
          </cell>
        </row>
        <row r="603">
          <cell r="A603">
            <v>103071401</v>
          </cell>
        </row>
        <row r="603">
          <cell r="D603">
            <v>2080507</v>
          </cell>
        </row>
        <row r="603">
          <cell r="F603">
            <v>2893</v>
          </cell>
        </row>
        <row r="604">
          <cell r="A604">
            <v>103071402</v>
          </cell>
        </row>
        <row r="604">
          <cell r="D604">
            <v>2080508</v>
          </cell>
        </row>
        <row r="605">
          <cell r="A605">
            <v>103071404</v>
          </cell>
        </row>
        <row r="605">
          <cell r="C605">
            <v>76</v>
          </cell>
          <cell r="D605">
            <v>2080599</v>
          </cell>
        </row>
        <row r="605">
          <cell r="F605">
            <v>2848</v>
          </cell>
        </row>
        <row r="606">
          <cell r="A606">
            <v>103071405</v>
          </cell>
        </row>
        <row r="606">
          <cell r="D606">
            <v>20806</v>
          </cell>
        </row>
        <row r="606">
          <cell r="F606">
            <v>0</v>
          </cell>
        </row>
        <row r="607">
          <cell r="A607">
            <v>1030715</v>
          </cell>
        </row>
        <row r="607">
          <cell r="D607">
            <v>2080601</v>
          </cell>
        </row>
        <row r="608">
          <cell r="A608">
            <v>1030716</v>
          </cell>
        </row>
        <row r="608">
          <cell r="D608">
            <v>2080602</v>
          </cell>
        </row>
        <row r="609">
          <cell r="A609">
            <v>1030717</v>
          </cell>
        </row>
        <row r="609">
          <cell r="D609">
            <v>2080699</v>
          </cell>
        </row>
        <row r="610">
          <cell r="A610" t="str">
            <v>1030718</v>
          </cell>
        </row>
        <row r="610">
          <cell r="D610">
            <v>20807</v>
          </cell>
        </row>
        <row r="610">
          <cell r="F610">
            <v>2154</v>
          </cell>
        </row>
        <row r="611">
          <cell r="A611" t="str">
            <v>1030719</v>
          </cell>
        </row>
        <row r="611">
          <cell r="C611">
            <v>18</v>
          </cell>
          <cell r="D611">
            <v>2080701</v>
          </cell>
        </row>
        <row r="612">
          <cell r="A612" t="str">
            <v>103071901</v>
          </cell>
        </row>
        <row r="612">
          <cell r="D612">
            <v>2080702</v>
          </cell>
        </row>
        <row r="612">
          <cell r="F612">
            <v>19</v>
          </cell>
        </row>
        <row r="613">
          <cell r="A613" t="str">
            <v>103071999</v>
          </cell>
        </row>
        <row r="613">
          <cell r="C613">
            <v>18</v>
          </cell>
          <cell r="D613">
            <v>2080704</v>
          </cell>
        </row>
        <row r="614">
          <cell r="A614" t="str">
            <v>1030720</v>
          </cell>
        </row>
        <row r="614">
          <cell r="D614">
            <v>2080705</v>
          </cell>
        </row>
        <row r="615">
          <cell r="A615">
            <v>1030721</v>
          </cell>
        </row>
        <row r="615">
          <cell r="C615">
            <v>0</v>
          </cell>
          <cell r="D615">
            <v>2080709</v>
          </cell>
        </row>
        <row r="616">
          <cell r="A616">
            <v>103072101</v>
          </cell>
        </row>
        <row r="616">
          <cell r="D616">
            <v>2080711</v>
          </cell>
        </row>
        <row r="616">
          <cell r="F616">
            <v>61</v>
          </cell>
        </row>
        <row r="617">
          <cell r="A617">
            <v>103072102</v>
          </cell>
        </row>
        <row r="617">
          <cell r="D617">
            <v>2080712</v>
          </cell>
        </row>
        <row r="618">
          <cell r="A618">
            <v>103072199</v>
          </cell>
        </row>
        <row r="618">
          <cell r="D618">
            <v>2080713</v>
          </cell>
        </row>
        <row r="619">
          <cell r="A619">
            <v>1030799</v>
          </cell>
        </row>
        <row r="619">
          <cell r="C619">
            <v>17877</v>
          </cell>
          <cell r="D619">
            <v>2080799</v>
          </cell>
        </row>
        <row r="619">
          <cell r="F619">
            <v>2074</v>
          </cell>
        </row>
        <row r="620">
          <cell r="A620">
            <v>10308</v>
          </cell>
        </row>
        <row r="620">
          <cell r="C620">
            <v>0</v>
          </cell>
          <cell r="D620">
            <v>20808</v>
          </cell>
        </row>
        <row r="620">
          <cell r="F620">
            <v>2062</v>
          </cell>
        </row>
        <row r="621">
          <cell r="A621">
            <v>1030801</v>
          </cell>
        </row>
        <row r="621">
          <cell r="D621">
            <v>2080801</v>
          </cell>
        </row>
        <row r="621">
          <cell r="F621">
            <v>725</v>
          </cell>
        </row>
        <row r="622">
          <cell r="A622">
            <v>1030802</v>
          </cell>
        </row>
        <row r="622">
          <cell r="D622">
            <v>2080802</v>
          </cell>
        </row>
        <row r="622">
          <cell r="F622">
            <v>317</v>
          </cell>
        </row>
        <row r="623">
          <cell r="A623">
            <v>10309</v>
          </cell>
        </row>
        <row r="623">
          <cell r="C623">
            <v>268</v>
          </cell>
          <cell r="D623">
            <v>2080803</v>
          </cell>
        </row>
        <row r="623">
          <cell r="F623">
            <v>19</v>
          </cell>
        </row>
        <row r="624">
          <cell r="A624">
            <v>1030901</v>
          </cell>
        </row>
        <row r="624">
          <cell r="D624">
            <v>2080805</v>
          </cell>
        </row>
        <row r="624">
          <cell r="F624">
            <v>118</v>
          </cell>
        </row>
        <row r="625">
          <cell r="A625">
            <v>1030902</v>
          </cell>
        </row>
        <row r="625">
          <cell r="D625">
            <v>2080806</v>
          </cell>
        </row>
        <row r="626">
          <cell r="A626">
            <v>1030903</v>
          </cell>
        </row>
        <row r="626">
          <cell r="C626">
            <v>115</v>
          </cell>
          <cell r="D626">
            <v>2080807</v>
          </cell>
        </row>
        <row r="627">
          <cell r="A627">
            <v>1030904</v>
          </cell>
        </row>
        <row r="627">
          <cell r="D627">
            <v>2080808</v>
          </cell>
        </row>
        <row r="627">
          <cell r="F627">
            <v>34</v>
          </cell>
        </row>
        <row r="628">
          <cell r="A628">
            <v>1030999</v>
          </cell>
        </row>
        <row r="628">
          <cell r="C628">
            <v>153</v>
          </cell>
          <cell r="D628">
            <v>2080899</v>
          </cell>
        </row>
        <row r="628">
          <cell r="F628">
            <v>849</v>
          </cell>
        </row>
        <row r="629">
          <cell r="A629">
            <v>10399</v>
          </cell>
        </row>
        <row r="629">
          <cell r="C629">
            <v>236</v>
          </cell>
          <cell r="D629">
            <v>20809</v>
          </cell>
        </row>
        <row r="629">
          <cell r="F629">
            <v>146</v>
          </cell>
        </row>
        <row r="630">
          <cell r="A630">
            <v>1039904</v>
          </cell>
        </row>
        <row r="630">
          <cell r="D630">
            <v>2080901</v>
          </cell>
        </row>
        <row r="630">
          <cell r="F630">
            <v>113</v>
          </cell>
        </row>
        <row r="631">
          <cell r="A631">
            <v>1039907</v>
          </cell>
        </row>
        <row r="631">
          <cell r="D631">
            <v>2080902</v>
          </cell>
        </row>
        <row r="631">
          <cell r="F631">
            <v>26</v>
          </cell>
        </row>
        <row r="632">
          <cell r="A632">
            <v>1039908</v>
          </cell>
        </row>
        <row r="632">
          <cell r="D632">
            <v>2080903</v>
          </cell>
        </row>
        <row r="632">
          <cell r="F632">
            <v>2</v>
          </cell>
        </row>
        <row r="633">
          <cell r="A633">
            <v>1039912</v>
          </cell>
        </row>
        <row r="633">
          <cell r="D633">
            <v>2080904</v>
          </cell>
        </row>
        <row r="634">
          <cell r="A634">
            <v>1039913</v>
          </cell>
        </row>
        <row r="634">
          <cell r="D634">
            <v>2080905</v>
          </cell>
        </row>
        <row r="634">
          <cell r="F634">
            <v>2</v>
          </cell>
        </row>
        <row r="635">
          <cell r="A635">
            <v>1039914</v>
          </cell>
        </row>
        <row r="635">
          <cell r="D635">
            <v>2080999</v>
          </cell>
        </row>
        <row r="635">
          <cell r="F635">
            <v>3</v>
          </cell>
        </row>
        <row r="636">
          <cell r="A636">
            <v>1039915</v>
          </cell>
        </row>
        <row r="636">
          <cell r="C636">
            <v>109</v>
          </cell>
          <cell r="D636">
            <v>20810</v>
          </cell>
        </row>
        <row r="636">
          <cell r="F636">
            <v>1148</v>
          </cell>
        </row>
        <row r="637">
          <cell r="A637">
            <v>1039999</v>
          </cell>
        </row>
        <row r="637">
          <cell r="C637">
            <v>127</v>
          </cell>
          <cell r="D637">
            <v>2081001</v>
          </cell>
        </row>
        <row r="637">
          <cell r="F637">
            <v>108</v>
          </cell>
        </row>
        <row r="638">
          <cell r="D638">
            <v>2081002</v>
          </cell>
        </row>
        <row r="638">
          <cell r="F638">
            <v>427</v>
          </cell>
        </row>
        <row r="639">
          <cell r="C639">
            <v>14346</v>
          </cell>
          <cell r="D639">
            <v>2081003</v>
          </cell>
        </row>
        <row r="640">
          <cell r="A640">
            <v>10301</v>
          </cell>
        </row>
        <row r="640">
          <cell r="C640">
            <v>9464</v>
          </cell>
          <cell r="D640">
            <v>2081004</v>
          </cell>
        </row>
        <row r="640">
          <cell r="F640">
            <v>241</v>
          </cell>
        </row>
        <row r="641">
          <cell r="A641">
            <v>1030102</v>
          </cell>
        </row>
        <row r="641">
          <cell r="C641">
            <v>0</v>
          </cell>
          <cell r="D641">
            <v>2081005</v>
          </cell>
        </row>
        <row r="641">
          <cell r="F641">
            <v>198</v>
          </cell>
        </row>
        <row r="642">
          <cell r="A642">
            <v>103010201</v>
          </cell>
        </row>
        <row r="642">
          <cell r="D642">
            <v>2081006</v>
          </cell>
        </row>
        <row r="642">
          <cell r="F642">
            <v>174</v>
          </cell>
        </row>
        <row r="643">
          <cell r="A643">
            <v>103010202</v>
          </cell>
        </row>
        <row r="643">
          <cell r="D643">
            <v>2081099</v>
          </cell>
        </row>
        <row r="644">
          <cell r="A644">
            <v>1030106</v>
          </cell>
        </row>
        <row r="644">
          <cell r="D644">
            <v>20811</v>
          </cell>
        </row>
        <row r="644">
          <cell r="F644">
            <v>1158</v>
          </cell>
        </row>
        <row r="645">
          <cell r="A645">
            <v>1030110</v>
          </cell>
        </row>
        <row r="645">
          <cell r="D645">
            <v>2081101</v>
          </cell>
        </row>
        <row r="645">
          <cell r="F645">
            <v>68</v>
          </cell>
        </row>
        <row r="646">
          <cell r="A646">
            <v>1030112</v>
          </cell>
        </row>
        <row r="646">
          <cell r="D646">
            <v>2081102</v>
          </cell>
        </row>
        <row r="647">
          <cell r="A647">
            <v>1030121</v>
          </cell>
        </row>
        <row r="647">
          <cell r="D647">
            <v>2081103</v>
          </cell>
        </row>
        <row r="648">
          <cell r="A648">
            <v>1030129</v>
          </cell>
        </row>
        <row r="648">
          <cell r="D648">
            <v>2081104</v>
          </cell>
        </row>
        <row r="648">
          <cell r="F648">
            <v>24</v>
          </cell>
        </row>
        <row r="649">
          <cell r="A649">
            <v>1030146</v>
          </cell>
        </row>
        <row r="649">
          <cell r="D649">
            <v>2081105</v>
          </cell>
        </row>
        <row r="649">
          <cell r="F649">
            <v>82</v>
          </cell>
        </row>
        <row r="650">
          <cell r="A650">
            <v>1030147</v>
          </cell>
        </row>
        <row r="650">
          <cell r="D650">
            <v>2081106</v>
          </cell>
        </row>
        <row r="651">
          <cell r="A651">
            <v>1030148</v>
          </cell>
        </row>
        <row r="651">
          <cell r="C651">
            <v>8669</v>
          </cell>
          <cell r="D651">
            <v>2081107</v>
          </cell>
        </row>
        <row r="651">
          <cell r="F651">
            <v>828</v>
          </cell>
        </row>
        <row r="652">
          <cell r="A652">
            <v>103014801</v>
          </cell>
        </row>
        <row r="652">
          <cell r="C652">
            <v>8758</v>
          </cell>
          <cell r="D652">
            <v>2081199</v>
          </cell>
        </row>
        <row r="652">
          <cell r="F652">
            <v>156</v>
          </cell>
        </row>
        <row r="653">
          <cell r="A653">
            <v>103014802</v>
          </cell>
        </row>
        <row r="653">
          <cell r="C653">
            <v>24</v>
          </cell>
          <cell r="D653">
            <v>20816</v>
          </cell>
        </row>
        <row r="653">
          <cell r="F653">
            <v>62</v>
          </cell>
        </row>
        <row r="654">
          <cell r="A654">
            <v>103014803</v>
          </cell>
        </row>
        <row r="654">
          <cell r="C654">
            <v>1218</v>
          </cell>
          <cell r="D654">
            <v>2081601</v>
          </cell>
        </row>
        <row r="654">
          <cell r="F654">
            <v>62</v>
          </cell>
        </row>
        <row r="655">
          <cell r="A655">
            <v>103014898</v>
          </cell>
        </row>
        <row r="655">
          <cell r="C655">
            <v>-1331</v>
          </cell>
          <cell r="D655">
            <v>2081602</v>
          </cell>
        </row>
        <row r="656">
          <cell r="A656">
            <v>103014899</v>
          </cell>
        </row>
        <row r="656">
          <cell r="D656">
            <v>2081603</v>
          </cell>
        </row>
        <row r="657">
          <cell r="A657">
            <v>1030149</v>
          </cell>
        </row>
        <row r="657">
          <cell r="D657">
            <v>2081650</v>
          </cell>
        </row>
        <row r="658">
          <cell r="A658">
            <v>1030150</v>
          </cell>
        </row>
        <row r="658">
          <cell r="C658">
            <v>0</v>
          </cell>
          <cell r="D658">
            <v>2081699</v>
          </cell>
        </row>
        <row r="659">
          <cell r="A659">
            <v>103015001</v>
          </cell>
        </row>
        <row r="659">
          <cell r="D659">
            <v>20819</v>
          </cell>
        </row>
        <row r="659">
          <cell r="F659">
            <v>12569</v>
          </cell>
        </row>
        <row r="660">
          <cell r="A660">
            <v>103015002</v>
          </cell>
        </row>
        <row r="660">
          <cell r="D660">
            <v>2081901</v>
          </cell>
        </row>
        <row r="660">
          <cell r="F660">
            <v>6593</v>
          </cell>
        </row>
        <row r="661">
          <cell r="A661">
            <v>1030152</v>
          </cell>
        </row>
        <row r="661">
          <cell r="D661">
            <v>2081902</v>
          </cell>
        </row>
        <row r="661">
          <cell r="F661">
            <v>5976</v>
          </cell>
        </row>
        <row r="662">
          <cell r="A662">
            <v>1030153</v>
          </cell>
        </row>
        <row r="662">
          <cell r="D662">
            <v>20820</v>
          </cell>
        </row>
        <row r="662">
          <cell r="F662">
            <v>593</v>
          </cell>
        </row>
        <row r="663">
          <cell r="A663">
            <v>1030154</v>
          </cell>
        </row>
        <row r="663">
          <cell r="D663">
            <v>2082001</v>
          </cell>
        </row>
        <row r="663">
          <cell r="F663">
            <v>550</v>
          </cell>
        </row>
        <row r="664">
          <cell r="A664">
            <v>1030155</v>
          </cell>
        </row>
        <row r="664">
          <cell r="C664">
            <v>185</v>
          </cell>
          <cell r="D664">
            <v>2082002</v>
          </cell>
        </row>
        <row r="664">
          <cell r="F664">
            <v>43</v>
          </cell>
        </row>
        <row r="665">
          <cell r="A665">
            <v>103015501</v>
          </cell>
        </row>
        <row r="665">
          <cell r="C665">
            <v>84</v>
          </cell>
          <cell r="D665">
            <v>20821</v>
          </cell>
        </row>
        <row r="665">
          <cell r="F665">
            <v>1004</v>
          </cell>
        </row>
        <row r="666">
          <cell r="A666">
            <v>103015502</v>
          </cell>
        </row>
        <row r="666">
          <cell r="C666">
            <v>101</v>
          </cell>
          <cell r="D666">
            <v>2082101</v>
          </cell>
        </row>
        <row r="666">
          <cell r="F666">
            <v>1004</v>
          </cell>
        </row>
        <row r="667">
          <cell r="A667">
            <v>1030156</v>
          </cell>
        </row>
        <row r="667">
          <cell r="C667">
            <v>259</v>
          </cell>
          <cell r="D667">
            <v>2082102</v>
          </cell>
        </row>
        <row r="668">
          <cell r="A668">
            <v>1030157</v>
          </cell>
        </row>
        <row r="668">
          <cell r="D668">
            <v>20824</v>
          </cell>
        </row>
        <row r="668">
          <cell r="F668">
            <v>0</v>
          </cell>
        </row>
        <row r="669">
          <cell r="A669">
            <v>1030158</v>
          </cell>
        </row>
        <row r="669">
          <cell r="C669">
            <v>0</v>
          </cell>
          <cell r="D669">
            <v>2082401</v>
          </cell>
        </row>
        <row r="670">
          <cell r="A670">
            <v>103015801</v>
          </cell>
        </row>
        <row r="670">
          <cell r="D670">
            <v>2082402</v>
          </cell>
        </row>
        <row r="671">
          <cell r="A671">
            <v>103015803</v>
          </cell>
        </row>
        <row r="671">
          <cell r="D671">
            <v>20825</v>
          </cell>
        </row>
        <row r="671">
          <cell r="F671">
            <v>2</v>
          </cell>
        </row>
        <row r="672">
          <cell r="A672">
            <v>1030159</v>
          </cell>
        </row>
        <row r="672">
          <cell r="D672">
            <v>2082501</v>
          </cell>
        </row>
        <row r="673">
          <cell r="A673">
            <v>1030166</v>
          </cell>
        </row>
        <row r="673">
          <cell r="D673">
            <v>2082502</v>
          </cell>
        </row>
        <row r="673">
          <cell r="F673">
            <v>2</v>
          </cell>
        </row>
        <row r="674">
          <cell r="A674">
            <v>1030168</v>
          </cell>
        </row>
        <row r="674">
          <cell r="D674">
            <v>20826</v>
          </cell>
        </row>
        <row r="674">
          <cell r="F674">
            <v>400</v>
          </cell>
        </row>
        <row r="675">
          <cell r="A675">
            <v>1030171</v>
          </cell>
        </row>
        <row r="675">
          <cell r="D675">
            <v>2082601</v>
          </cell>
        </row>
        <row r="676">
          <cell r="A676">
            <v>1030175</v>
          </cell>
        </row>
        <row r="676">
          <cell r="C676">
            <v>0</v>
          </cell>
          <cell r="D676">
            <v>2082602</v>
          </cell>
        </row>
        <row r="676">
          <cell r="F676">
            <v>400</v>
          </cell>
        </row>
        <row r="677">
          <cell r="A677">
            <v>103017501</v>
          </cell>
        </row>
        <row r="677">
          <cell r="D677">
            <v>2082699</v>
          </cell>
        </row>
        <row r="678">
          <cell r="A678">
            <v>103017502</v>
          </cell>
        </row>
        <row r="678">
          <cell r="D678">
            <v>20827</v>
          </cell>
        </row>
        <row r="678">
          <cell r="F678">
            <v>0</v>
          </cell>
        </row>
        <row r="679">
          <cell r="A679">
            <v>1030178</v>
          </cell>
        </row>
        <row r="679">
          <cell r="C679">
            <v>351</v>
          </cell>
          <cell r="D679">
            <v>2082701</v>
          </cell>
        </row>
        <row r="680">
          <cell r="A680">
            <v>1030180</v>
          </cell>
        </row>
        <row r="680">
          <cell r="C680">
            <v>0</v>
          </cell>
          <cell r="D680">
            <v>2082702</v>
          </cell>
        </row>
        <row r="681">
          <cell r="A681">
            <v>103018001</v>
          </cell>
        </row>
        <row r="681">
          <cell r="D681">
            <v>2082799</v>
          </cell>
        </row>
        <row r="682">
          <cell r="A682">
            <v>103018002</v>
          </cell>
        </row>
        <row r="682">
          <cell r="D682">
            <v>20828</v>
          </cell>
        </row>
        <row r="682">
          <cell r="F682">
            <v>199</v>
          </cell>
        </row>
        <row r="683">
          <cell r="A683">
            <v>103018003</v>
          </cell>
        </row>
        <row r="683">
          <cell r="D683">
            <v>2082801</v>
          </cell>
        </row>
        <row r="683">
          <cell r="F683">
            <v>63</v>
          </cell>
        </row>
        <row r="684">
          <cell r="A684">
            <v>103018004</v>
          </cell>
        </row>
        <row r="684">
          <cell r="D684">
            <v>2082802</v>
          </cell>
        </row>
        <row r="685">
          <cell r="A685">
            <v>103018005</v>
          </cell>
        </row>
        <row r="685">
          <cell r="D685">
            <v>2082803</v>
          </cell>
        </row>
        <row r="686">
          <cell r="A686">
            <v>103018006</v>
          </cell>
        </row>
        <row r="686">
          <cell r="D686">
            <v>2082804</v>
          </cell>
        </row>
        <row r="686">
          <cell r="F686">
            <v>75</v>
          </cell>
        </row>
        <row r="687">
          <cell r="A687">
            <v>103018007</v>
          </cell>
        </row>
        <row r="687">
          <cell r="D687">
            <v>2082805</v>
          </cell>
        </row>
        <row r="688">
          <cell r="A688">
            <v>1030181</v>
          </cell>
        </row>
        <row r="688">
          <cell r="D688">
            <v>2082806</v>
          </cell>
        </row>
        <row r="689">
          <cell r="A689">
            <v>1030182</v>
          </cell>
        </row>
        <row r="689">
          <cell r="D689">
            <v>2082850</v>
          </cell>
        </row>
        <row r="689">
          <cell r="F689">
            <v>57</v>
          </cell>
        </row>
        <row r="690">
          <cell r="A690">
            <v>1030183</v>
          </cell>
        </row>
        <row r="690">
          <cell r="D690">
            <v>2082899</v>
          </cell>
        </row>
        <row r="690">
          <cell r="F690">
            <v>4</v>
          </cell>
        </row>
        <row r="691">
          <cell r="A691">
            <v>1030199</v>
          </cell>
        </row>
        <row r="691">
          <cell r="D691">
            <v>20830</v>
          </cell>
        </row>
        <row r="691">
          <cell r="F691">
            <v>0</v>
          </cell>
        </row>
        <row r="692">
          <cell r="A692">
            <v>10310</v>
          </cell>
        </row>
        <row r="692">
          <cell r="C692">
            <v>4882</v>
          </cell>
          <cell r="D692">
            <v>2083001</v>
          </cell>
        </row>
        <row r="693">
          <cell r="A693">
            <v>1031003</v>
          </cell>
        </row>
        <row r="693">
          <cell r="D693">
            <v>2083099</v>
          </cell>
        </row>
        <row r="694">
          <cell r="A694">
            <v>1031005</v>
          </cell>
        </row>
        <row r="694">
          <cell r="D694">
            <v>20899</v>
          </cell>
        </row>
        <row r="694">
          <cell r="F694">
            <v>889</v>
          </cell>
        </row>
        <row r="695">
          <cell r="A695">
            <v>1031006</v>
          </cell>
        </row>
        <row r="695">
          <cell r="C695">
            <v>0</v>
          </cell>
          <cell r="D695">
            <v>2089999</v>
          </cell>
        </row>
        <row r="695">
          <cell r="F695">
            <v>889</v>
          </cell>
        </row>
        <row r="696">
          <cell r="A696">
            <v>103100601</v>
          </cell>
        </row>
        <row r="696">
          <cell r="D696">
            <v>210</v>
          </cell>
        </row>
        <row r="696">
          <cell r="F696">
            <v>12944</v>
          </cell>
        </row>
        <row r="697">
          <cell r="A697">
            <v>103100602</v>
          </cell>
        </row>
        <row r="697">
          <cell r="D697">
            <v>21001</v>
          </cell>
        </row>
        <row r="697">
          <cell r="F697">
            <v>225</v>
          </cell>
        </row>
        <row r="698">
          <cell r="A698">
            <v>103100699</v>
          </cell>
        </row>
        <row r="698">
          <cell r="D698">
            <v>2100101</v>
          </cell>
        </row>
        <row r="698">
          <cell r="F698">
            <v>184</v>
          </cell>
        </row>
        <row r="699">
          <cell r="A699">
            <v>1031008</v>
          </cell>
        </row>
        <row r="699">
          <cell r="D699">
            <v>2100102</v>
          </cell>
        </row>
        <row r="700">
          <cell r="A700">
            <v>1031009</v>
          </cell>
        </row>
        <row r="700">
          <cell r="D700">
            <v>2100103</v>
          </cell>
        </row>
        <row r="701">
          <cell r="A701">
            <v>1031010</v>
          </cell>
        </row>
        <row r="701">
          <cell r="D701">
            <v>2100199</v>
          </cell>
        </row>
        <row r="701">
          <cell r="F701">
            <v>41</v>
          </cell>
        </row>
        <row r="702">
          <cell r="A702">
            <v>1031011</v>
          </cell>
        </row>
        <row r="702">
          <cell r="D702">
            <v>21002</v>
          </cell>
        </row>
        <row r="702">
          <cell r="F702">
            <v>1540</v>
          </cell>
        </row>
        <row r="703">
          <cell r="A703">
            <v>1031012</v>
          </cell>
        </row>
        <row r="703">
          <cell r="D703">
            <v>2100201</v>
          </cell>
        </row>
        <row r="703">
          <cell r="F703">
            <v>1111</v>
          </cell>
        </row>
        <row r="704">
          <cell r="A704">
            <v>1031013</v>
          </cell>
        </row>
        <row r="704">
          <cell r="C704">
            <v>0</v>
          </cell>
          <cell r="D704">
            <v>2100202</v>
          </cell>
        </row>
        <row r="704">
          <cell r="F704">
            <v>295</v>
          </cell>
        </row>
        <row r="705">
          <cell r="A705">
            <v>103101301</v>
          </cell>
        </row>
        <row r="705">
          <cell r="D705">
            <v>2100203</v>
          </cell>
        </row>
        <row r="706">
          <cell r="A706">
            <v>103101399</v>
          </cell>
        </row>
        <row r="706">
          <cell r="D706">
            <v>2100204</v>
          </cell>
        </row>
        <row r="707">
          <cell r="A707">
            <v>1031014</v>
          </cell>
        </row>
        <row r="707">
          <cell r="D707">
            <v>2100205</v>
          </cell>
        </row>
        <row r="707">
          <cell r="F707">
            <v>134</v>
          </cell>
        </row>
        <row r="708">
          <cell r="A708">
            <v>1031099</v>
          </cell>
        </row>
        <row r="708">
          <cell r="C708">
            <v>4882</v>
          </cell>
          <cell r="D708">
            <v>2100206</v>
          </cell>
        </row>
        <row r="709">
          <cell r="A709">
            <v>103109998</v>
          </cell>
        </row>
        <row r="709">
          <cell r="C709">
            <v>4882</v>
          </cell>
          <cell r="D709">
            <v>2100207</v>
          </cell>
        </row>
        <row r="710">
          <cell r="A710">
            <v>103109999</v>
          </cell>
        </row>
        <row r="710">
          <cell r="D710">
            <v>2100208</v>
          </cell>
        </row>
        <row r="711">
          <cell r="D711">
            <v>2100209</v>
          </cell>
        </row>
        <row r="712">
          <cell r="A712">
            <v>10306</v>
          </cell>
        </row>
        <row r="712">
          <cell r="C712">
            <v>211</v>
          </cell>
          <cell r="D712">
            <v>2100210</v>
          </cell>
        </row>
        <row r="713">
          <cell r="A713">
            <v>1030601</v>
          </cell>
        </row>
        <row r="713">
          <cell r="C713">
            <v>204</v>
          </cell>
          <cell r="D713">
            <v>2100211</v>
          </cell>
        </row>
        <row r="714">
          <cell r="A714">
            <v>103060103</v>
          </cell>
        </row>
        <row r="714">
          <cell r="D714">
            <v>2100212</v>
          </cell>
        </row>
        <row r="715">
          <cell r="A715">
            <v>103060104</v>
          </cell>
        </row>
        <row r="715">
          <cell r="D715">
            <v>2100213</v>
          </cell>
        </row>
        <row r="716">
          <cell r="A716">
            <v>103060105</v>
          </cell>
        </row>
        <row r="716">
          <cell r="D716">
            <v>2100299</v>
          </cell>
        </row>
        <row r="717">
          <cell r="A717">
            <v>103060106</v>
          </cell>
        </row>
        <row r="717">
          <cell r="D717">
            <v>21003</v>
          </cell>
        </row>
        <row r="717">
          <cell r="F717">
            <v>2089</v>
          </cell>
        </row>
        <row r="718">
          <cell r="A718">
            <v>103060107</v>
          </cell>
        </row>
        <row r="718">
          <cell r="D718">
            <v>2100301</v>
          </cell>
        </row>
        <row r="719">
          <cell r="A719">
            <v>103060108</v>
          </cell>
        </row>
        <row r="719">
          <cell r="D719">
            <v>2100302</v>
          </cell>
        </row>
        <row r="719">
          <cell r="F719">
            <v>1588</v>
          </cell>
        </row>
        <row r="720">
          <cell r="A720">
            <v>103060109</v>
          </cell>
        </row>
        <row r="720">
          <cell r="D720">
            <v>2100399</v>
          </cell>
        </row>
        <row r="720">
          <cell r="F720">
            <v>501</v>
          </cell>
        </row>
        <row r="721">
          <cell r="A721">
            <v>103060112</v>
          </cell>
        </row>
        <row r="721">
          <cell r="D721">
            <v>21004</v>
          </cell>
        </row>
        <row r="721">
          <cell r="F721">
            <v>2041</v>
          </cell>
        </row>
        <row r="722">
          <cell r="A722">
            <v>103060113</v>
          </cell>
        </row>
        <row r="722">
          <cell r="D722">
            <v>2100401</v>
          </cell>
        </row>
        <row r="722">
          <cell r="F722">
            <v>546</v>
          </cell>
        </row>
        <row r="723">
          <cell r="A723">
            <v>103060114</v>
          </cell>
        </row>
        <row r="723">
          <cell r="D723">
            <v>2100402</v>
          </cell>
        </row>
        <row r="723">
          <cell r="F723">
            <v>72</v>
          </cell>
        </row>
        <row r="724">
          <cell r="A724">
            <v>103060115</v>
          </cell>
        </row>
        <row r="724">
          <cell r="D724">
            <v>2100403</v>
          </cell>
        </row>
        <row r="724">
          <cell r="F724">
            <v>487</v>
          </cell>
        </row>
        <row r="725">
          <cell r="A725">
            <v>103060116</v>
          </cell>
        </row>
        <row r="725">
          <cell r="D725">
            <v>2100404</v>
          </cell>
        </row>
        <row r="726">
          <cell r="A726">
            <v>103060117</v>
          </cell>
        </row>
        <row r="726">
          <cell r="D726">
            <v>2100405</v>
          </cell>
        </row>
        <row r="727">
          <cell r="A727">
            <v>103060118</v>
          </cell>
        </row>
        <row r="727">
          <cell r="D727">
            <v>2100406</v>
          </cell>
        </row>
        <row r="728">
          <cell r="A728">
            <v>103060119</v>
          </cell>
        </row>
        <row r="728">
          <cell r="D728">
            <v>2100407</v>
          </cell>
        </row>
        <row r="729">
          <cell r="A729">
            <v>103060120</v>
          </cell>
        </row>
        <row r="729">
          <cell r="D729">
            <v>2100408</v>
          </cell>
        </row>
        <row r="729">
          <cell r="F729">
            <v>791</v>
          </cell>
        </row>
        <row r="730">
          <cell r="A730">
            <v>103060121</v>
          </cell>
        </row>
        <row r="730">
          <cell r="D730">
            <v>2100409</v>
          </cell>
        </row>
        <row r="730">
          <cell r="F730">
            <v>1</v>
          </cell>
        </row>
        <row r="731">
          <cell r="A731">
            <v>103060122</v>
          </cell>
        </row>
        <row r="731">
          <cell r="D731">
            <v>2100410</v>
          </cell>
        </row>
        <row r="731">
          <cell r="F731">
            <v>104</v>
          </cell>
        </row>
        <row r="732">
          <cell r="A732">
            <v>103060123</v>
          </cell>
        </row>
        <row r="732">
          <cell r="D732">
            <v>2100499</v>
          </cell>
        </row>
        <row r="732">
          <cell r="F732">
            <v>40</v>
          </cell>
        </row>
        <row r="733">
          <cell r="A733">
            <v>103060124</v>
          </cell>
        </row>
        <row r="733">
          <cell r="D733">
            <v>21007</v>
          </cell>
        </row>
        <row r="733">
          <cell r="F733">
            <v>409</v>
          </cell>
        </row>
        <row r="734">
          <cell r="A734">
            <v>103060125</v>
          </cell>
        </row>
        <row r="734">
          <cell r="D734">
            <v>2100716</v>
          </cell>
        </row>
        <row r="734">
          <cell r="F734">
            <v>25</v>
          </cell>
        </row>
        <row r="735">
          <cell r="A735">
            <v>103060126</v>
          </cell>
        </row>
        <row r="735">
          <cell r="D735">
            <v>2100717</v>
          </cell>
        </row>
        <row r="736">
          <cell r="A736">
            <v>103060127</v>
          </cell>
        </row>
        <row r="736">
          <cell r="D736">
            <v>2100799</v>
          </cell>
        </row>
        <row r="736">
          <cell r="F736">
            <v>384</v>
          </cell>
        </row>
        <row r="737">
          <cell r="A737">
            <v>103060128</v>
          </cell>
        </row>
        <row r="737">
          <cell r="D737">
            <v>21011</v>
          </cell>
        </row>
        <row r="737">
          <cell r="F737">
            <v>6258</v>
          </cell>
        </row>
        <row r="738">
          <cell r="A738">
            <v>103060129</v>
          </cell>
        </row>
        <row r="738">
          <cell r="D738">
            <v>2101101</v>
          </cell>
        </row>
        <row r="738">
          <cell r="F738">
            <v>940</v>
          </cell>
        </row>
        <row r="739">
          <cell r="A739">
            <v>103060130</v>
          </cell>
        </row>
        <row r="739">
          <cell r="D739">
            <v>2101102</v>
          </cell>
        </row>
        <row r="739">
          <cell r="F739">
            <v>2403</v>
          </cell>
        </row>
        <row r="740">
          <cell r="A740">
            <v>103060131</v>
          </cell>
        </row>
        <row r="740">
          <cell r="D740">
            <v>2101103</v>
          </cell>
        </row>
        <row r="740">
          <cell r="F740">
            <v>2795</v>
          </cell>
        </row>
        <row r="741">
          <cell r="A741">
            <v>103060132</v>
          </cell>
        </row>
        <row r="741">
          <cell r="D741">
            <v>2101199</v>
          </cell>
        </row>
        <row r="741">
          <cell r="F741">
            <v>120</v>
          </cell>
        </row>
        <row r="742">
          <cell r="A742">
            <v>103060133</v>
          </cell>
        </row>
        <row r="742">
          <cell r="D742">
            <v>21012</v>
          </cell>
        </row>
        <row r="742">
          <cell r="F742">
            <v>0</v>
          </cell>
        </row>
        <row r="743">
          <cell r="A743">
            <v>103060134</v>
          </cell>
        </row>
        <row r="743">
          <cell r="D743">
            <v>2101201</v>
          </cell>
        </row>
        <row r="744">
          <cell r="A744">
            <v>103060198</v>
          </cell>
        </row>
        <row r="744">
          <cell r="C744">
            <v>204</v>
          </cell>
          <cell r="D744">
            <v>2101202</v>
          </cell>
        </row>
        <row r="745">
          <cell r="A745">
            <v>1030602</v>
          </cell>
        </row>
        <row r="745">
          <cell r="C745">
            <v>7</v>
          </cell>
          <cell r="D745">
            <v>2101299</v>
          </cell>
        </row>
        <row r="746">
          <cell r="A746">
            <v>103060202</v>
          </cell>
        </row>
        <row r="746">
          <cell r="C746">
            <v>7</v>
          </cell>
          <cell r="D746">
            <v>21013</v>
          </cell>
        </row>
        <row r="746">
          <cell r="F746">
            <v>0</v>
          </cell>
        </row>
        <row r="747">
          <cell r="A747">
            <v>103060203</v>
          </cell>
        </row>
        <row r="747">
          <cell r="D747">
            <v>2101301</v>
          </cell>
        </row>
        <row r="748">
          <cell r="A748">
            <v>103060204</v>
          </cell>
        </row>
        <row r="748">
          <cell r="D748">
            <v>2101302</v>
          </cell>
        </row>
        <row r="749">
          <cell r="A749">
            <v>103060298</v>
          </cell>
        </row>
        <row r="749">
          <cell r="D749">
            <v>2101399</v>
          </cell>
        </row>
        <row r="750">
          <cell r="A750">
            <v>1030603</v>
          </cell>
        </row>
        <row r="750">
          <cell r="C750">
            <v>0</v>
          </cell>
          <cell r="D750">
            <v>21014</v>
          </cell>
        </row>
        <row r="750">
          <cell r="F750">
            <v>71</v>
          </cell>
        </row>
        <row r="751">
          <cell r="A751">
            <v>103060301</v>
          </cell>
        </row>
        <row r="751">
          <cell r="D751">
            <v>2101401</v>
          </cell>
        </row>
        <row r="751">
          <cell r="F751">
            <v>71</v>
          </cell>
        </row>
        <row r="752">
          <cell r="A752">
            <v>103060304</v>
          </cell>
        </row>
        <row r="752">
          <cell r="D752">
            <v>2101499</v>
          </cell>
        </row>
        <row r="753">
          <cell r="A753">
            <v>103060305</v>
          </cell>
        </row>
        <row r="753">
          <cell r="D753">
            <v>21015</v>
          </cell>
        </row>
        <row r="753">
          <cell r="F753">
            <v>237</v>
          </cell>
        </row>
        <row r="754">
          <cell r="A754">
            <v>103060307</v>
          </cell>
        </row>
        <row r="754">
          <cell r="D754">
            <v>2101501</v>
          </cell>
        </row>
        <row r="754">
          <cell r="F754">
            <v>237</v>
          </cell>
        </row>
        <row r="755">
          <cell r="A755">
            <v>103060398</v>
          </cell>
        </row>
        <row r="755">
          <cell r="D755">
            <v>2101502</v>
          </cell>
        </row>
        <row r="756">
          <cell r="A756">
            <v>1030604</v>
          </cell>
        </row>
        <row r="756">
          <cell r="C756">
            <v>0</v>
          </cell>
          <cell r="D756">
            <v>2101503</v>
          </cell>
        </row>
        <row r="757">
          <cell r="A757">
            <v>103060401</v>
          </cell>
        </row>
        <row r="757">
          <cell r="D757">
            <v>2101504</v>
          </cell>
        </row>
        <row r="758">
          <cell r="A758">
            <v>103060402</v>
          </cell>
        </row>
        <row r="758">
          <cell r="D758">
            <v>2101505</v>
          </cell>
        </row>
        <row r="759">
          <cell r="A759">
            <v>103060498</v>
          </cell>
        </row>
        <row r="759">
          <cell r="D759">
            <v>2101506</v>
          </cell>
        </row>
        <row r="760">
          <cell r="A760">
            <v>1030698</v>
          </cell>
        </row>
        <row r="760">
          <cell r="D760">
            <v>2101550</v>
          </cell>
        </row>
        <row r="761">
          <cell r="D761">
            <v>2101599</v>
          </cell>
        </row>
        <row r="762">
          <cell r="A762">
            <v>105</v>
          </cell>
        </row>
        <row r="762">
          <cell r="C762">
            <v>0</v>
          </cell>
          <cell r="D762">
            <v>21017</v>
          </cell>
        </row>
        <row r="762">
          <cell r="F762">
            <v>1</v>
          </cell>
        </row>
        <row r="763">
          <cell r="A763">
            <v>10503</v>
          </cell>
        </row>
        <row r="763">
          <cell r="C763">
            <v>0</v>
          </cell>
          <cell r="D763">
            <v>2101701</v>
          </cell>
        </row>
        <row r="764">
          <cell r="A764">
            <v>1050301</v>
          </cell>
        </row>
        <row r="764">
          <cell r="D764">
            <v>2101702</v>
          </cell>
        </row>
        <row r="765">
          <cell r="A765">
            <v>1050302</v>
          </cell>
        </row>
        <row r="765">
          <cell r="C765">
            <v>0</v>
          </cell>
          <cell r="D765">
            <v>2101703</v>
          </cell>
        </row>
        <row r="766">
          <cell r="A766">
            <v>105030201</v>
          </cell>
        </row>
        <row r="766">
          <cell r="D766">
            <v>2101704</v>
          </cell>
        </row>
        <row r="766">
          <cell r="F766">
            <v>1</v>
          </cell>
        </row>
        <row r="767">
          <cell r="A767">
            <v>105030202</v>
          </cell>
        </row>
        <row r="767">
          <cell r="D767">
            <v>2101750</v>
          </cell>
        </row>
        <row r="768">
          <cell r="A768">
            <v>105030203</v>
          </cell>
        </row>
        <row r="768">
          <cell r="D768">
            <v>2101799</v>
          </cell>
        </row>
        <row r="769">
          <cell r="A769">
            <v>105030204</v>
          </cell>
        </row>
        <row r="769">
          <cell r="D769">
            <v>21018</v>
          </cell>
        </row>
        <row r="769">
          <cell r="F769">
            <v>0</v>
          </cell>
        </row>
        <row r="770">
          <cell r="A770">
            <v>1050304</v>
          </cell>
        </row>
        <row r="770">
          <cell r="D770">
            <v>2101801</v>
          </cell>
        </row>
        <row r="771">
          <cell r="A771">
            <v>10504</v>
          </cell>
        </row>
        <row r="771">
          <cell r="C771">
            <v>0</v>
          </cell>
          <cell r="D771">
            <v>2101802</v>
          </cell>
        </row>
        <row r="772">
          <cell r="A772">
            <v>1050401</v>
          </cell>
        </row>
        <row r="772">
          <cell r="C772">
            <v>0</v>
          </cell>
          <cell r="D772">
            <v>2101803</v>
          </cell>
        </row>
        <row r="773">
          <cell r="A773">
            <v>105040101</v>
          </cell>
        </row>
        <row r="773">
          <cell r="D773">
            <v>2101899</v>
          </cell>
        </row>
        <row r="774">
          <cell r="A774">
            <v>105040102</v>
          </cell>
        </row>
        <row r="774">
          <cell r="D774">
            <v>21019</v>
          </cell>
        </row>
        <row r="774">
          <cell r="F774">
            <v>0</v>
          </cell>
        </row>
        <row r="775">
          <cell r="A775">
            <v>105040103</v>
          </cell>
        </row>
        <row r="775">
          <cell r="D775">
            <v>2101901</v>
          </cell>
        </row>
        <row r="776">
          <cell r="A776">
            <v>105040104</v>
          </cell>
        </row>
        <row r="776">
          <cell r="D776">
            <v>2101999</v>
          </cell>
        </row>
        <row r="777">
          <cell r="A777">
            <v>1050402</v>
          </cell>
        </row>
        <row r="777">
          <cell r="C777">
            <v>0</v>
          </cell>
          <cell r="D777">
            <v>21099</v>
          </cell>
        </row>
        <row r="777">
          <cell r="F777">
            <v>73</v>
          </cell>
        </row>
        <row r="778">
          <cell r="A778">
            <v>105040201</v>
          </cell>
        </row>
        <row r="778">
          <cell r="D778">
            <v>2109999</v>
          </cell>
        </row>
        <row r="778">
          <cell r="F778">
            <v>73</v>
          </cell>
        </row>
        <row r="779">
          <cell r="A779">
            <v>105040205</v>
          </cell>
        </row>
        <row r="779">
          <cell r="D779">
            <v>211</v>
          </cell>
        </row>
        <row r="779">
          <cell r="F779">
            <v>3399</v>
          </cell>
        </row>
        <row r="780">
          <cell r="A780">
            <v>105040211</v>
          </cell>
        </row>
        <row r="780">
          <cell r="D780">
            <v>21101</v>
          </cell>
        </row>
        <row r="780">
          <cell r="F780">
            <v>0</v>
          </cell>
        </row>
        <row r="781">
          <cell r="A781">
            <v>105040213</v>
          </cell>
        </row>
        <row r="781">
          <cell r="D781">
            <v>2110101</v>
          </cell>
        </row>
        <row r="782">
          <cell r="A782">
            <v>105040214</v>
          </cell>
        </row>
        <row r="782">
          <cell r="D782">
            <v>2110102</v>
          </cell>
        </row>
        <row r="783">
          <cell r="A783">
            <v>105040216</v>
          </cell>
        </row>
        <row r="783">
          <cell r="D783">
            <v>2110103</v>
          </cell>
        </row>
        <row r="784">
          <cell r="A784">
            <v>105040217</v>
          </cell>
        </row>
        <row r="784">
          <cell r="D784">
            <v>2110104</v>
          </cell>
        </row>
        <row r="785">
          <cell r="A785">
            <v>105040218</v>
          </cell>
        </row>
        <row r="785">
          <cell r="D785">
            <v>2110105</v>
          </cell>
        </row>
        <row r="786">
          <cell r="A786">
            <v>105040219</v>
          </cell>
        </row>
        <row r="786">
          <cell r="D786">
            <v>2110106</v>
          </cell>
        </row>
        <row r="787">
          <cell r="A787">
            <v>105040220</v>
          </cell>
        </row>
        <row r="787">
          <cell r="D787">
            <v>2110107</v>
          </cell>
        </row>
        <row r="788">
          <cell r="A788">
            <v>105040231</v>
          </cell>
        </row>
        <row r="788">
          <cell r="D788">
            <v>2110108</v>
          </cell>
        </row>
        <row r="789">
          <cell r="A789">
            <v>105040232</v>
          </cell>
        </row>
        <row r="789">
          <cell r="D789">
            <v>2110199</v>
          </cell>
        </row>
        <row r="790">
          <cell r="A790">
            <v>105040233</v>
          </cell>
        </row>
        <row r="790">
          <cell r="D790">
            <v>21102</v>
          </cell>
        </row>
        <row r="790">
          <cell r="F790">
            <v>0</v>
          </cell>
        </row>
        <row r="791">
          <cell r="A791">
            <v>105040298</v>
          </cell>
        </row>
        <row r="791">
          <cell r="D791">
            <v>2110203</v>
          </cell>
        </row>
        <row r="792">
          <cell r="A792">
            <v>105040299</v>
          </cell>
        </row>
        <row r="792">
          <cell r="D792">
            <v>2110204</v>
          </cell>
        </row>
        <row r="793">
          <cell r="D793">
            <v>2110299</v>
          </cell>
        </row>
        <row r="794">
          <cell r="D794">
            <v>21103</v>
          </cell>
        </row>
        <row r="794">
          <cell r="F794">
            <v>1931</v>
          </cell>
        </row>
        <row r="795">
          <cell r="D795">
            <v>2110301</v>
          </cell>
        </row>
        <row r="796">
          <cell r="D796">
            <v>2110302</v>
          </cell>
        </row>
        <row r="796">
          <cell r="F796">
            <v>440</v>
          </cell>
        </row>
        <row r="797">
          <cell r="D797">
            <v>2110303</v>
          </cell>
        </row>
        <row r="798">
          <cell r="D798">
            <v>2110304</v>
          </cell>
        </row>
        <row r="798">
          <cell r="F798">
            <v>1386</v>
          </cell>
        </row>
        <row r="799">
          <cell r="D799">
            <v>2110305</v>
          </cell>
        </row>
        <row r="800">
          <cell r="D800">
            <v>2110306</v>
          </cell>
        </row>
        <row r="801">
          <cell r="D801">
            <v>2110307</v>
          </cell>
        </row>
        <row r="801">
          <cell r="F801">
            <v>105</v>
          </cell>
        </row>
        <row r="802">
          <cell r="D802">
            <v>2110399</v>
          </cell>
        </row>
        <row r="803">
          <cell r="D803">
            <v>21104</v>
          </cell>
        </row>
        <row r="803">
          <cell r="F803">
            <v>316</v>
          </cell>
        </row>
        <row r="804">
          <cell r="D804">
            <v>2110401</v>
          </cell>
        </row>
        <row r="804">
          <cell r="F804">
            <v>278</v>
          </cell>
        </row>
        <row r="805">
          <cell r="D805">
            <v>2110402</v>
          </cell>
        </row>
        <row r="805">
          <cell r="F805">
            <v>38</v>
          </cell>
        </row>
        <row r="806">
          <cell r="D806">
            <v>2110404</v>
          </cell>
        </row>
        <row r="807">
          <cell r="D807">
            <v>2110405</v>
          </cell>
        </row>
        <row r="808">
          <cell r="D808">
            <v>2110406</v>
          </cell>
        </row>
        <row r="809">
          <cell r="D809">
            <v>2110499</v>
          </cell>
        </row>
        <row r="810">
          <cell r="D810">
            <v>21105</v>
          </cell>
        </row>
        <row r="810">
          <cell r="F810">
            <v>152</v>
          </cell>
        </row>
        <row r="811">
          <cell r="D811">
            <v>2110501</v>
          </cell>
        </row>
        <row r="811">
          <cell r="F811">
            <v>152</v>
          </cell>
        </row>
        <row r="812">
          <cell r="D812">
            <v>2110502</v>
          </cell>
        </row>
        <row r="813">
          <cell r="D813">
            <v>2110503</v>
          </cell>
        </row>
        <row r="814">
          <cell r="D814">
            <v>2110506</v>
          </cell>
        </row>
        <row r="815">
          <cell r="D815">
            <v>2110507</v>
          </cell>
        </row>
        <row r="816">
          <cell r="D816">
            <v>2110599</v>
          </cell>
        </row>
        <row r="817">
          <cell r="D817">
            <v>21107</v>
          </cell>
        </row>
        <row r="817">
          <cell r="F817">
            <v>0</v>
          </cell>
        </row>
        <row r="818">
          <cell r="D818">
            <v>2110704</v>
          </cell>
        </row>
        <row r="819">
          <cell r="D819">
            <v>2110799</v>
          </cell>
        </row>
        <row r="820">
          <cell r="D820">
            <v>21108</v>
          </cell>
        </row>
        <row r="820">
          <cell r="F820">
            <v>0</v>
          </cell>
        </row>
        <row r="821">
          <cell r="D821">
            <v>2110804</v>
          </cell>
        </row>
        <row r="822">
          <cell r="D822">
            <v>2110899</v>
          </cell>
        </row>
        <row r="823">
          <cell r="D823">
            <v>21109</v>
          </cell>
        </row>
        <row r="823">
          <cell r="F823">
            <v>0</v>
          </cell>
        </row>
        <row r="824">
          <cell r="D824">
            <v>2110901</v>
          </cell>
        </row>
        <row r="825">
          <cell r="D825">
            <v>21110</v>
          </cell>
        </row>
        <row r="825">
          <cell r="F825">
            <v>1000</v>
          </cell>
        </row>
        <row r="826">
          <cell r="D826">
            <v>2111001</v>
          </cell>
        </row>
        <row r="826">
          <cell r="F826">
            <v>1000</v>
          </cell>
        </row>
        <row r="827">
          <cell r="D827">
            <v>21111</v>
          </cell>
        </row>
        <row r="827">
          <cell r="F827">
            <v>0</v>
          </cell>
        </row>
        <row r="828">
          <cell r="D828">
            <v>2111101</v>
          </cell>
        </row>
        <row r="829">
          <cell r="D829">
            <v>2111102</v>
          </cell>
        </row>
        <row r="830">
          <cell r="D830">
            <v>2111103</v>
          </cell>
        </row>
        <row r="831">
          <cell r="D831">
            <v>2111104</v>
          </cell>
        </row>
        <row r="832">
          <cell r="D832">
            <v>2111199</v>
          </cell>
        </row>
        <row r="833">
          <cell r="D833">
            <v>21112</v>
          </cell>
        </row>
        <row r="833">
          <cell r="F833">
            <v>0</v>
          </cell>
        </row>
        <row r="834">
          <cell r="D834">
            <v>2111201</v>
          </cell>
        </row>
        <row r="835">
          <cell r="D835">
            <v>2111299</v>
          </cell>
        </row>
        <row r="836">
          <cell r="D836">
            <v>21113</v>
          </cell>
        </row>
        <row r="836">
          <cell r="F836">
            <v>0</v>
          </cell>
        </row>
        <row r="837">
          <cell r="D837">
            <v>2111301</v>
          </cell>
        </row>
        <row r="838">
          <cell r="D838">
            <v>21114</v>
          </cell>
        </row>
        <row r="838">
          <cell r="F838">
            <v>0</v>
          </cell>
        </row>
        <row r="839">
          <cell r="D839">
            <v>2111401</v>
          </cell>
        </row>
        <row r="840">
          <cell r="D840">
            <v>2111402</v>
          </cell>
        </row>
        <row r="841">
          <cell r="D841">
            <v>2111403</v>
          </cell>
        </row>
        <row r="842">
          <cell r="D842">
            <v>2111406</v>
          </cell>
        </row>
        <row r="843">
          <cell r="D843">
            <v>2111407</v>
          </cell>
        </row>
        <row r="844">
          <cell r="D844">
            <v>2111408</v>
          </cell>
        </row>
        <row r="845">
          <cell r="D845">
            <v>2111411</v>
          </cell>
        </row>
        <row r="846">
          <cell r="D846">
            <v>2111413</v>
          </cell>
        </row>
        <row r="847">
          <cell r="D847">
            <v>2111450</v>
          </cell>
        </row>
        <row r="848">
          <cell r="D848">
            <v>2111499</v>
          </cell>
        </row>
        <row r="849">
          <cell r="D849">
            <v>21199</v>
          </cell>
        </row>
        <row r="849">
          <cell r="F849">
            <v>0</v>
          </cell>
        </row>
        <row r="850">
          <cell r="D850">
            <v>2119999</v>
          </cell>
        </row>
        <row r="851">
          <cell r="D851">
            <v>212</v>
          </cell>
        </row>
        <row r="851">
          <cell r="F851">
            <v>2757</v>
          </cell>
        </row>
        <row r="852">
          <cell r="D852">
            <v>21201</v>
          </cell>
        </row>
        <row r="852">
          <cell r="F852">
            <v>1262</v>
          </cell>
        </row>
        <row r="853">
          <cell r="D853">
            <v>2120101</v>
          </cell>
        </row>
        <row r="853">
          <cell r="F853">
            <v>232</v>
          </cell>
        </row>
        <row r="854">
          <cell r="D854">
            <v>2120102</v>
          </cell>
        </row>
        <row r="855">
          <cell r="D855">
            <v>2120103</v>
          </cell>
        </row>
        <row r="856">
          <cell r="D856">
            <v>2120104</v>
          </cell>
        </row>
        <row r="856">
          <cell r="F856">
            <v>115</v>
          </cell>
        </row>
        <row r="857">
          <cell r="D857">
            <v>2120105</v>
          </cell>
        </row>
        <row r="858">
          <cell r="D858">
            <v>2120106</v>
          </cell>
        </row>
        <row r="858">
          <cell r="F858">
            <v>836</v>
          </cell>
        </row>
        <row r="859">
          <cell r="D859">
            <v>2120107</v>
          </cell>
        </row>
        <row r="860">
          <cell r="D860">
            <v>2120109</v>
          </cell>
        </row>
        <row r="860">
          <cell r="F860">
            <v>79</v>
          </cell>
        </row>
        <row r="861">
          <cell r="D861">
            <v>2120110</v>
          </cell>
        </row>
        <row r="862">
          <cell r="D862">
            <v>2120199</v>
          </cell>
        </row>
        <row r="863">
          <cell r="D863">
            <v>21202</v>
          </cell>
        </row>
        <row r="863">
          <cell r="F863">
            <v>0</v>
          </cell>
        </row>
        <row r="864">
          <cell r="D864">
            <v>2120201</v>
          </cell>
        </row>
        <row r="865">
          <cell r="D865">
            <v>21203</v>
          </cell>
        </row>
        <row r="865">
          <cell r="F865">
            <v>125</v>
          </cell>
        </row>
        <row r="866">
          <cell r="D866">
            <v>2120303</v>
          </cell>
        </row>
        <row r="867">
          <cell r="D867">
            <v>2120399</v>
          </cell>
        </row>
        <row r="867">
          <cell r="F867">
            <v>125</v>
          </cell>
        </row>
        <row r="868">
          <cell r="D868">
            <v>21205</v>
          </cell>
        </row>
        <row r="868">
          <cell r="F868">
            <v>1230</v>
          </cell>
        </row>
        <row r="869">
          <cell r="D869">
            <v>2120501</v>
          </cell>
        </row>
        <row r="869">
          <cell r="F869">
            <v>1230</v>
          </cell>
        </row>
        <row r="870">
          <cell r="D870">
            <v>21206</v>
          </cell>
        </row>
        <row r="870">
          <cell r="F870">
            <v>0</v>
          </cell>
        </row>
        <row r="871">
          <cell r="D871">
            <v>2120601</v>
          </cell>
        </row>
        <row r="872">
          <cell r="D872">
            <v>21299</v>
          </cell>
        </row>
        <row r="872">
          <cell r="F872">
            <v>140</v>
          </cell>
        </row>
        <row r="873">
          <cell r="D873">
            <v>2129999</v>
          </cell>
        </row>
        <row r="873">
          <cell r="F873">
            <v>140</v>
          </cell>
        </row>
        <row r="874">
          <cell r="D874">
            <v>213</v>
          </cell>
        </row>
        <row r="874">
          <cell r="F874">
            <v>47547</v>
          </cell>
        </row>
        <row r="875">
          <cell r="D875">
            <v>21301</v>
          </cell>
        </row>
        <row r="875">
          <cell r="F875">
            <v>6790</v>
          </cell>
        </row>
        <row r="876">
          <cell r="D876">
            <v>2130101</v>
          </cell>
        </row>
        <row r="876">
          <cell r="F876">
            <v>246</v>
          </cell>
        </row>
        <row r="877">
          <cell r="D877">
            <v>2130102</v>
          </cell>
        </row>
        <row r="878">
          <cell r="D878">
            <v>2130103</v>
          </cell>
        </row>
        <row r="879">
          <cell r="D879">
            <v>2130104</v>
          </cell>
        </row>
        <row r="879">
          <cell r="F879">
            <v>1827</v>
          </cell>
        </row>
        <row r="880">
          <cell r="D880">
            <v>2130105</v>
          </cell>
        </row>
        <row r="881">
          <cell r="D881">
            <v>2130106</v>
          </cell>
        </row>
        <row r="881">
          <cell r="F881">
            <v>100</v>
          </cell>
        </row>
        <row r="882">
          <cell r="D882">
            <v>2130108</v>
          </cell>
        </row>
        <row r="882">
          <cell r="F882">
            <v>87</v>
          </cell>
        </row>
        <row r="883">
          <cell r="D883">
            <v>2130109</v>
          </cell>
        </row>
        <row r="883">
          <cell r="F883">
            <v>10</v>
          </cell>
        </row>
        <row r="884">
          <cell r="D884">
            <v>2130110</v>
          </cell>
        </row>
        <row r="884">
          <cell r="F884">
            <v>403</v>
          </cell>
        </row>
        <row r="885">
          <cell r="D885">
            <v>2130111</v>
          </cell>
        </row>
        <row r="885">
          <cell r="F885">
            <v>28</v>
          </cell>
        </row>
        <row r="886">
          <cell r="D886">
            <v>2130112</v>
          </cell>
        </row>
        <row r="887">
          <cell r="D887">
            <v>2130114</v>
          </cell>
        </row>
        <row r="888">
          <cell r="D888">
            <v>2130119</v>
          </cell>
        </row>
        <row r="888">
          <cell r="F888">
            <v>105</v>
          </cell>
        </row>
        <row r="889">
          <cell r="D889">
            <v>2130120</v>
          </cell>
        </row>
        <row r="889">
          <cell r="F889">
            <v>1609</v>
          </cell>
        </row>
        <row r="890">
          <cell r="D890">
            <v>2130121</v>
          </cell>
        </row>
        <row r="891">
          <cell r="D891">
            <v>2130122</v>
          </cell>
        </row>
        <row r="891">
          <cell r="F891">
            <v>383</v>
          </cell>
        </row>
        <row r="892">
          <cell r="D892">
            <v>2130124</v>
          </cell>
        </row>
        <row r="892">
          <cell r="F892">
            <v>114</v>
          </cell>
        </row>
        <row r="893">
          <cell r="D893">
            <v>2130125</v>
          </cell>
        </row>
        <row r="893">
          <cell r="F893">
            <v>1</v>
          </cell>
        </row>
        <row r="894">
          <cell r="D894">
            <v>2130126</v>
          </cell>
        </row>
        <row r="894">
          <cell r="F894">
            <v>567</v>
          </cell>
        </row>
        <row r="895">
          <cell r="D895">
            <v>2130135</v>
          </cell>
        </row>
        <row r="895">
          <cell r="F895">
            <v>224</v>
          </cell>
        </row>
        <row r="896">
          <cell r="D896">
            <v>2130142</v>
          </cell>
        </row>
        <row r="897">
          <cell r="D897">
            <v>2130148</v>
          </cell>
        </row>
        <row r="898">
          <cell r="D898">
            <v>2130152</v>
          </cell>
        </row>
        <row r="899">
          <cell r="D899">
            <v>2130153</v>
          </cell>
        </row>
        <row r="899">
          <cell r="F899">
            <v>1086</v>
          </cell>
        </row>
        <row r="900">
          <cell r="D900">
            <v>2130199</v>
          </cell>
        </row>
        <row r="901">
          <cell r="D901">
            <v>21302</v>
          </cell>
        </row>
        <row r="901">
          <cell r="F901">
            <v>5523</v>
          </cell>
        </row>
        <row r="902">
          <cell r="D902">
            <v>2130201</v>
          </cell>
        </row>
        <row r="902">
          <cell r="F902">
            <v>131</v>
          </cell>
        </row>
        <row r="903">
          <cell r="D903">
            <v>2130202</v>
          </cell>
        </row>
        <row r="904">
          <cell r="D904">
            <v>2130203</v>
          </cell>
        </row>
        <row r="905">
          <cell r="D905">
            <v>2130204</v>
          </cell>
        </row>
        <row r="905">
          <cell r="F905">
            <v>1173</v>
          </cell>
        </row>
        <row r="906">
          <cell r="D906">
            <v>2130205</v>
          </cell>
        </row>
        <row r="906">
          <cell r="F906">
            <v>3818</v>
          </cell>
        </row>
        <row r="907">
          <cell r="D907">
            <v>2130206</v>
          </cell>
        </row>
        <row r="908">
          <cell r="D908">
            <v>2130207</v>
          </cell>
        </row>
        <row r="908">
          <cell r="F908">
            <v>11</v>
          </cell>
        </row>
        <row r="909">
          <cell r="D909">
            <v>2130209</v>
          </cell>
        </row>
        <row r="909">
          <cell r="F909">
            <v>176</v>
          </cell>
        </row>
        <row r="910">
          <cell r="D910">
            <v>2130211</v>
          </cell>
        </row>
        <row r="911">
          <cell r="D911">
            <v>2130212</v>
          </cell>
        </row>
        <row r="912">
          <cell r="D912">
            <v>2130213</v>
          </cell>
        </row>
        <row r="913">
          <cell r="C913">
            <v>12585</v>
          </cell>
          <cell r="D913">
            <v>2130217</v>
          </cell>
        </row>
        <row r="914">
          <cell r="C914">
            <v>6221</v>
          </cell>
          <cell r="D914">
            <v>2130220</v>
          </cell>
        </row>
        <row r="915">
          <cell r="C915">
            <v>58</v>
          </cell>
          <cell r="D915">
            <v>2130221</v>
          </cell>
        </row>
        <row r="916">
          <cell r="C916">
            <v>4414</v>
          </cell>
          <cell r="D916">
            <v>2130223</v>
          </cell>
        </row>
        <row r="917">
          <cell r="C917">
            <v>1892</v>
          </cell>
          <cell r="D917">
            <v>2130226</v>
          </cell>
        </row>
        <row r="918">
          <cell r="C918">
            <v>2626</v>
          </cell>
          <cell r="D918">
            <v>2130227</v>
          </cell>
        </row>
        <row r="919">
          <cell r="C919">
            <v>1766</v>
          </cell>
          <cell r="D919">
            <v>2130234</v>
          </cell>
        </row>
        <row r="919">
          <cell r="F919">
            <v>87</v>
          </cell>
        </row>
        <row r="920">
          <cell r="C920">
            <v>757</v>
          </cell>
          <cell r="D920">
            <v>2130236</v>
          </cell>
        </row>
        <row r="921">
          <cell r="C921">
            <v>103</v>
          </cell>
          <cell r="D921">
            <v>2130237</v>
          </cell>
        </row>
        <row r="922">
          <cell r="D922">
            <v>2130238</v>
          </cell>
        </row>
        <row r="922">
          <cell r="F922">
            <v>16</v>
          </cell>
        </row>
        <row r="923">
          <cell r="D923">
            <v>2130299</v>
          </cell>
        </row>
        <row r="923">
          <cell r="F923">
            <v>111</v>
          </cell>
        </row>
        <row r="924">
          <cell r="D924">
            <v>21303</v>
          </cell>
        </row>
        <row r="924">
          <cell r="F924">
            <v>16614</v>
          </cell>
        </row>
        <row r="925">
          <cell r="C925">
            <v>56260</v>
          </cell>
          <cell r="D925">
            <v>2130301</v>
          </cell>
        </row>
        <row r="925">
          <cell r="F925">
            <v>135</v>
          </cell>
        </row>
        <row r="926">
          <cell r="D926">
            <v>2130302</v>
          </cell>
        </row>
        <row r="927">
          <cell r="D927">
            <v>2130303</v>
          </cell>
        </row>
        <row r="928">
          <cell r="D928">
            <v>2130304</v>
          </cell>
        </row>
        <row r="928">
          <cell r="F928">
            <v>939</v>
          </cell>
        </row>
        <row r="929">
          <cell r="D929">
            <v>2130305</v>
          </cell>
        </row>
        <row r="929">
          <cell r="F929">
            <v>13534</v>
          </cell>
        </row>
        <row r="930">
          <cell r="D930">
            <v>2130306</v>
          </cell>
        </row>
        <row r="930">
          <cell r="F930">
            <v>67</v>
          </cell>
        </row>
        <row r="931">
          <cell r="D931">
            <v>2130307</v>
          </cell>
        </row>
        <row r="932">
          <cell r="D932">
            <v>2130308</v>
          </cell>
        </row>
        <row r="933">
          <cell r="D933">
            <v>2130309</v>
          </cell>
        </row>
        <row r="934">
          <cell r="D934">
            <v>2130310</v>
          </cell>
        </row>
        <row r="934">
          <cell r="F934">
            <v>700</v>
          </cell>
        </row>
        <row r="935">
          <cell r="D935">
            <v>2130311</v>
          </cell>
        </row>
        <row r="935">
          <cell r="F935">
            <v>20</v>
          </cell>
        </row>
        <row r="936">
          <cell r="D936">
            <v>2130312</v>
          </cell>
        </row>
        <row r="937">
          <cell r="D937">
            <v>2130313</v>
          </cell>
        </row>
        <row r="938">
          <cell r="D938">
            <v>2130314</v>
          </cell>
        </row>
        <row r="938">
          <cell r="F938">
            <v>103</v>
          </cell>
        </row>
        <row r="939">
          <cell r="D939">
            <v>2130315</v>
          </cell>
        </row>
        <row r="939">
          <cell r="F939">
            <v>112</v>
          </cell>
        </row>
        <row r="940">
          <cell r="D940">
            <v>2130316</v>
          </cell>
        </row>
        <row r="940">
          <cell r="F940">
            <v>650</v>
          </cell>
        </row>
        <row r="941">
          <cell r="D941">
            <v>2130317</v>
          </cell>
        </row>
        <row r="942">
          <cell r="D942">
            <v>2130318</v>
          </cell>
        </row>
        <row r="943">
          <cell r="D943">
            <v>2130319</v>
          </cell>
        </row>
        <row r="943">
          <cell r="F943">
            <v>50</v>
          </cell>
        </row>
        <row r="944">
          <cell r="D944">
            <v>2130321</v>
          </cell>
        </row>
        <row r="944">
          <cell r="F944">
            <v>123</v>
          </cell>
        </row>
        <row r="945">
          <cell r="D945">
            <v>2130322</v>
          </cell>
        </row>
        <row r="946">
          <cell r="D946">
            <v>2130333</v>
          </cell>
        </row>
        <row r="947">
          <cell r="D947">
            <v>2130334</v>
          </cell>
        </row>
        <row r="948">
          <cell r="D948">
            <v>2130335</v>
          </cell>
        </row>
        <row r="948">
          <cell r="F948">
            <v>181</v>
          </cell>
        </row>
        <row r="949">
          <cell r="D949">
            <v>2130336</v>
          </cell>
        </row>
        <row r="950">
          <cell r="D950">
            <v>2130337</v>
          </cell>
        </row>
        <row r="951">
          <cell r="D951">
            <v>2130399</v>
          </cell>
        </row>
        <row r="952">
          <cell r="D952">
            <v>21305</v>
          </cell>
        </row>
        <row r="952">
          <cell r="F952">
            <v>16671</v>
          </cell>
        </row>
        <row r="953">
          <cell r="D953">
            <v>2130504</v>
          </cell>
        </row>
        <row r="953">
          <cell r="F953">
            <v>7757</v>
          </cell>
        </row>
        <row r="954">
          <cell r="D954">
            <v>2130505</v>
          </cell>
        </row>
        <row r="954">
          <cell r="F954">
            <v>6003</v>
          </cell>
        </row>
        <row r="955">
          <cell r="D955">
            <v>2130506</v>
          </cell>
        </row>
        <row r="955">
          <cell r="F955">
            <v>461</v>
          </cell>
        </row>
        <row r="956">
          <cell r="D956">
            <v>2130507</v>
          </cell>
        </row>
        <row r="956">
          <cell r="F956">
            <v>960</v>
          </cell>
        </row>
        <row r="957">
          <cell r="D957">
            <v>2130508</v>
          </cell>
        </row>
        <row r="958">
          <cell r="D958">
            <v>2130599</v>
          </cell>
        </row>
        <row r="958">
          <cell r="F958">
            <v>1490</v>
          </cell>
        </row>
        <row r="959">
          <cell r="D959">
            <v>21307</v>
          </cell>
        </row>
        <row r="959">
          <cell r="F959">
            <v>1402</v>
          </cell>
        </row>
        <row r="960">
          <cell r="D960">
            <v>2130701</v>
          </cell>
        </row>
        <row r="960">
          <cell r="F960">
            <v>466</v>
          </cell>
        </row>
        <row r="961">
          <cell r="D961">
            <v>2130705</v>
          </cell>
        </row>
        <row r="961">
          <cell r="F961">
            <v>837</v>
          </cell>
        </row>
        <row r="962">
          <cell r="D962">
            <v>2130706</v>
          </cell>
        </row>
        <row r="962">
          <cell r="F962">
            <v>99</v>
          </cell>
        </row>
        <row r="963">
          <cell r="D963">
            <v>2130707</v>
          </cell>
        </row>
        <row r="964">
          <cell r="D964">
            <v>2130799</v>
          </cell>
        </row>
        <row r="965">
          <cell r="D965">
            <v>21308</v>
          </cell>
        </row>
        <row r="965">
          <cell r="F965">
            <v>547</v>
          </cell>
        </row>
        <row r="966">
          <cell r="D966">
            <v>2130801</v>
          </cell>
        </row>
        <row r="967">
          <cell r="D967">
            <v>2130803</v>
          </cell>
        </row>
        <row r="967">
          <cell r="F967">
            <v>470</v>
          </cell>
        </row>
        <row r="968">
          <cell r="D968">
            <v>2130804</v>
          </cell>
        </row>
        <row r="968">
          <cell r="F968">
            <v>77</v>
          </cell>
        </row>
        <row r="969">
          <cell r="D969">
            <v>2130805</v>
          </cell>
        </row>
        <row r="970">
          <cell r="D970">
            <v>2130899</v>
          </cell>
        </row>
        <row r="971">
          <cell r="D971">
            <v>21309</v>
          </cell>
        </row>
        <row r="971">
          <cell r="F971">
            <v>0</v>
          </cell>
        </row>
        <row r="972">
          <cell r="D972">
            <v>2130901</v>
          </cell>
        </row>
        <row r="973">
          <cell r="D973">
            <v>2130999</v>
          </cell>
        </row>
        <row r="974">
          <cell r="D974">
            <v>21399</v>
          </cell>
        </row>
        <row r="974">
          <cell r="F974">
            <v>0</v>
          </cell>
        </row>
        <row r="975">
          <cell r="D975">
            <v>2139901</v>
          </cell>
        </row>
        <row r="976">
          <cell r="D976">
            <v>2139999</v>
          </cell>
        </row>
        <row r="977">
          <cell r="D977">
            <v>214</v>
          </cell>
        </row>
        <row r="977">
          <cell r="F977">
            <v>4167</v>
          </cell>
        </row>
        <row r="978">
          <cell r="D978">
            <v>21401</v>
          </cell>
        </row>
        <row r="978">
          <cell r="F978">
            <v>4167</v>
          </cell>
        </row>
        <row r="979">
          <cell r="D979">
            <v>2140101</v>
          </cell>
        </row>
        <row r="979">
          <cell r="F979">
            <v>167</v>
          </cell>
        </row>
        <row r="980">
          <cell r="D980">
            <v>2140102</v>
          </cell>
        </row>
        <row r="981">
          <cell r="D981">
            <v>2140103</v>
          </cell>
        </row>
        <row r="982">
          <cell r="D982">
            <v>2140104</v>
          </cell>
        </row>
        <row r="982">
          <cell r="F982">
            <v>2609</v>
          </cell>
        </row>
        <row r="983">
          <cell r="D983">
            <v>2140106</v>
          </cell>
        </row>
        <row r="983">
          <cell r="F983">
            <v>1243</v>
          </cell>
        </row>
        <row r="984">
          <cell r="D984">
            <v>2140109</v>
          </cell>
        </row>
        <row r="985">
          <cell r="D985">
            <v>2140110</v>
          </cell>
        </row>
        <row r="986">
          <cell r="D986">
            <v>2140112</v>
          </cell>
        </row>
        <row r="986">
          <cell r="F986">
            <v>109</v>
          </cell>
        </row>
        <row r="987">
          <cell r="D987">
            <v>2140114</v>
          </cell>
        </row>
        <row r="988">
          <cell r="D988">
            <v>2140122</v>
          </cell>
        </row>
        <row r="989">
          <cell r="D989">
            <v>2140123</v>
          </cell>
        </row>
        <row r="990">
          <cell r="D990">
            <v>2140127</v>
          </cell>
        </row>
        <row r="991">
          <cell r="D991">
            <v>2140128</v>
          </cell>
        </row>
        <row r="992">
          <cell r="D992">
            <v>2140129</v>
          </cell>
        </row>
        <row r="993">
          <cell r="D993">
            <v>2140130</v>
          </cell>
        </row>
        <row r="994">
          <cell r="D994">
            <v>2140131</v>
          </cell>
        </row>
        <row r="995">
          <cell r="D995">
            <v>2140133</v>
          </cell>
        </row>
        <row r="996">
          <cell r="D996">
            <v>2140136</v>
          </cell>
        </row>
        <row r="997">
          <cell r="D997">
            <v>2140138</v>
          </cell>
        </row>
        <row r="998">
          <cell r="D998">
            <v>2140199</v>
          </cell>
        </row>
        <row r="998">
          <cell r="F998">
            <v>39</v>
          </cell>
        </row>
        <row r="999">
          <cell r="D999">
            <v>21402</v>
          </cell>
        </row>
        <row r="999">
          <cell r="F999">
            <v>0</v>
          </cell>
        </row>
        <row r="1000">
          <cell r="D1000">
            <v>2140201</v>
          </cell>
        </row>
        <row r="1001">
          <cell r="D1001">
            <v>2140202</v>
          </cell>
        </row>
        <row r="1002">
          <cell r="D1002">
            <v>2140203</v>
          </cell>
        </row>
        <row r="1003">
          <cell r="D1003">
            <v>2140204</v>
          </cell>
        </row>
        <row r="1004">
          <cell r="D1004">
            <v>2140205</v>
          </cell>
        </row>
        <row r="1005">
          <cell r="D1005">
            <v>2140206</v>
          </cell>
        </row>
        <row r="1006">
          <cell r="D1006">
            <v>2140207</v>
          </cell>
        </row>
        <row r="1007">
          <cell r="D1007">
            <v>2140208</v>
          </cell>
        </row>
        <row r="1008">
          <cell r="D1008">
            <v>2140299</v>
          </cell>
        </row>
        <row r="1009">
          <cell r="D1009">
            <v>21403</v>
          </cell>
        </row>
        <row r="1009">
          <cell r="F1009">
            <v>0</v>
          </cell>
        </row>
        <row r="1010">
          <cell r="D1010">
            <v>2140301</v>
          </cell>
        </row>
        <row r="1011">
          <cell r="D1011">
            <v>2140302</v>
          </cell>
        </row>
        <row r="1012">
          <cell r="D1012">
            <v>2140303</v>
          </cell>
        </row>
        <row r="1013">
          <cell r="D1013">
            <v>2140304</v>
          </cell>
        </row>
        <row r="1014">
          <cell r="D1014">
            <v>2140305</v>
          </cell>
        </row>
        <row r="1015">
          <cell r="D1015">
            <v>2140306</v>
          </cell>
        </row>
        <row r="1016">
          <cell r="D1016">
            <v>2140307</v>
          </cell>
        </row>
        <row r="1017">
          <cell r="D1017">
            <v>2140308</v>
          </cell>
        </row>
        <row r="1018">
          <cell r="D1018">
            <v>2140399</v>
          </cell>
        </row>
        <row r="1019">
          <cell r="D1019">
            <v>21405</v>
          </cell>
        </row>
        <row r="1019">
          <cell r="F1019">
            <v>0</v>
          </cell>
        </row>
        <row r="1020">
          <cell r="D1020">
            <v>2140501</v>
          </cell>
        </row>
        <row r="1021">
          <cell r="D1021">
            <v>2140502</v>
          </cell>
        </row>
        <row r="1022">
          <cell r="D1022">
            <v>2140503</v>
          </cell>
        </row>
        <row r="1023">
          <cell r="D1023">
            <v>2140504</v>
          </cell>
        </row>
        <row r="1024">
          <cell r="D1024">
            <v>2140505</v>
          </cell>
        </row>
        <row r="1025">
          <cell r="D1025">
            <v>2140599</v>
          </cell>
        </row>
        <row r="1026">
          <cell r="D1026">
            <v>21499</v>
          </cell>
        </row>
        <row r="1026">
          <cell r="F1026">
            <v>0</v>
          </cell>
        </row>
        <row r="1027">
          <cell r="D1027">
            <v>2149901</v>
          </cell>
        </row>
        <row r="1028">
          <cell r="D1028">
            <v>2149999</v>
          </cell>
        </row>
        <row r="1029">
          <cell r="D1029">
            <v>215</v>
          </cell>
        </row>
        <row r="1029">
          <cell r="F1029">
            <v>589</v>
          </cell>
        </row>
        <row r="1030">
          <cell r="D1030">
            <v>21501</v>
          </cell>
        </row>
        <row r="1030">
          <cell r="F1030">
            <v>0</v>
          </cell>
        </row>
        <row r="1031">
          <cell r="D1031">
            <v>2150101</v>
          </cell>
        </row>
        <row r="1032">
          <cell r="D1032">
            <v>2150102</v>
          </cell>
        </row>
        <row r="1033">
          <cell r="D1033">
            <v>2150103</v>
          </cell>
        </row>
        <row r="1034">
          <cell r="D1034">
            <v>2150104</v>
          </cell>
        </row>
        <row r="1035">
          <cell r="D1035">
            <v>2150105</v>
          </cell>
        </row>
        <row r="1036">
          <cell r="D1036">
            <v>2150106</v>
          </cell>
        </row>
        <row r="1037">
          <cell r="D1037">
            <v>2150107</v>
          </cell>
        </row>
        <row r="1038">
          <cell r="D1038">
            <v>2150108</v>
          </cell>
        </row>
        <row r="1039">
          <cell r="D1039">
            <v>2150199</v>
          </cell>
        </row>
        <row r="1040">
          <cell r="D1040">
            <v>21502</v>
          </cell>
        </row>
        <row r="1040">
          <cell r="F1040">
            <v>0</v>
          </cell>
        </row>
        <row r="1041">
          <cell r="D1041">
            <v>2150201</v>
          </cell>
        </row>
        <row r="1042">
          <cell r="D1042">
            <v>2150202</v>
          </cell>
        </row>
        <row r="1043">
          <cell r="D1043">
            <v>2150203</v>
          </cell>
        </row>
        <row r="1044">
          <cell r="D1044">
            <v>2150204</v>
          </cell>
        </row>
        <row r="1045">
          <cell r="D1045">
            <v>2150205</v>
          </cell>
        </row>
        <row r="1046">
          <cell r="D1046">
            <v>2150206</v>
          </cell>
        </row>
        <row r="1047">
          <cell r="D1047">
            <v>2150207</v>
          </cell>
        </row>
        <row r="1048">
          <cell r="D1048">
            <v>2150208</v>
          </cell>
        </row>
        <row r="1049">
          <cell r="D1049">
            <v>2150209</v>
          </cell>
        </row>
        <row r="1050">
          <cell r="D1050">
            <v>2150210</v>
          </cell>
        </row>
        <row r="1051">
          <cell r="D1051">
            <v>2150212</v>
          </cell>
        </row>
        <row r="1052">
          <cell r="D1052">
            <v>2150213</v>
          </cell>
        </row>
        <row r="1053">
          <cell r="D1053">
            <v>2150214</v>
          </cell>
        </row>
        <row r="1054">
          <cell r="D1054">
            <v>2150215</v>
          </cell>
        </row>
        <row r="1055">
          <cell r="D1055">
            <v>2150299</v>
          </cell>
        </row>
        <row r="1056">
          <cell r="D1056">
            <v>21503</v>
          </cell>
        </row>
        <row r="1056">
          <cell r="F1056">
            <v>0</v>
          </cell>
        </row>
        <row r="1057">
          <cell r="D1057">
            <v>2150301</v>
          </cell>
        </row>
        <row r="1058">
          <cell r="D1058">
            <v>2150302</v>
          </cell>
        </row>
        <row r="1059">
          <cell r="D1059">
            <v>2150303</v>
          </cell>
        </row>
        <row r="1060">
          <cell r="D1060">
            <v>2150399</v>
          </cell>
        </row>
        <row r="1061">
          <cell r="D1061">
            <v>21505</v>
          </cell>
        </row>
        <row r="1061">
          <cell r="F1061">
            <v>546</v>
          </cell>
        </row>
        <row r="1062">
          <cell r="D1062">
            <v>2150501</v>
          </cell>
        </row>
        <row r="1063">
          <cell r="D1063">
            <v>2150502</v>
          </cell>
        </row>
        <row r="1064">
          <cell r="D1064">
            <v>2150503</v>
          </cell>
        </row>
        <row r="1065">
          <cell r="D1065">
            <v>2150505</v>
          </cell>
        </row>
        <row r="1066">
          <cell r="D1066">
            <v>2150507</v>
          </cell>
        </row>
        <row r="1067">
          <cell r="D1067">
            <v>2150508</v>
          </cell>
        </row>
        <row r="1068">
          <cell r="D1068">
            <v>2150516</v>
          </cell>
        </row>
        <row r="1069">
          <cell r="D1069">
            <v>2150517</v>
          </cell>
        </row>
        <row r="1069">
          <cell r="F1069">
            <v>546</v>
          </cell>
        </row>
        <row r="1070">
          <cell r="D1070">
            <v>2150550</v>
          </cell>
        </row>
        <row r="1071">
          <cell r="D1071">
            <v>2150599</v>
          </cell>
        </row>
        <row r="1072">
          <cell r="D1072">
            <v>21507</v>
          </cell>
        </row>
        <row r="1072">
          <cell r="F1072">
            <v>0</v>
          </cell>
        </row>
        <row r="1073">
          <cell r="D1073">
            <v>2150701</v>
          </cell>
        </row>
        <row r="1074">
          <cell r="D1074">
            <v>2150702</v>
          </cell>
        </row>
        <row r="1075">
          <cell r="D1075">
            <v>2150703</v>
          </cell>
        </row>
        <row r="1076">
          <cell r="D1076">
            <v>2150704</v>
          </cell>
        </row>
        <row r="1077">
          <cell r="D1077">
            <v>2150705</v>
          </cell>
        </row>
        <row r="1078">
          <cell r="D1078">
            <v>2150799</v>
          </cell>
        </row>
        <row r="1079">
          <cell r="D1079">
            <v>21508</v>
          </cell>
        </row>
        <row r="1079">
          <cell r="F1079">
            <v>43</v>
          </cell>
        </row>
        <row r="1080">
          <cell r="D1080">
            <v>2150801</v>
          </cell>
        </row>
        <row r="1081">
          <cell r="D1081">
            <v>2150802</v>
          </cell>
        </row>
        <row r="1082">
          <cell r="D1082">
            <v>2150803</v>
          </cell>
        </row>
        <row r="1083">
          <cell r="D1083">
            <v>2150804</v>
          </cell>
        </row>
        <row r="1084">
          <cell r="D1084">
            <v>2150805</v>
          </cell>
        </row>
        <row r="1084">
          <cell r="F1084">
            <v>43</v>
          </cell>
        </row>
        <row r="1085">
          <cell r="D1085">
            <v>2150806</v>
          </cell>
        </row>
        <row r="1086">
          <cell r="D1086">
            <v>2150899</v>
          </cell>
        </row>
        <row r="1087">
          <cell r="D1087">
            <v>21599</v>
          </cell>
        </row>
        <row r="1087">
          <cell r="F1087">
            <v>0</v>
          </cell>
        </row>
        <row r="1088">
          <cell r="D1088">
            <v>2159901</v>
          </cell>
        </row>
        <row r="1089">
          <cell r="D1089">
            <v>2159904</v>
          </cell>
        </row>
        <row r="1090">
          <cell r="D1090">
            <v>2159905</v>
          </cell>
        </row>
        <row r="1091">
          <cell r="D1091">
            <v>2159906</v>
          </cell>
        </row>
        <row r="1092">
          <cell r="D1092">
            <v>2159999</v>
          </cell>
        </row>
        <row r="1093">
          <cell r="D1093">
            <v>216</v>
          </cell>
        </row>
        <row r="1093">
          <cell r="F1093">
            <v>56</v>
          </cell>
        </row>
        <row r="1094">
          <cell r="D1094">
            <v>21602</v>
          </cell>
        </row>
        <row r="1094">
          <cell r="F1094">
            <v>9</v>
          </cell>
        </row>
        <row r="1095">
          <cell r="D1095">
            <v>2160201</v>
          </cell>
        </row>
        <row r="1096">
          <cell r="D1096">
            <v>2160202</v>
          </cell>
        </row>
        <row r="1097">
          <cell r="D1097">
            <v>2160203</v>
          </cell>
        </row>
        <row r="1098">
          <cell r="D1098">
            <v>2160216</v>
          </cell>
        </row>
        <row r="1099">
          <cell r="D1099">
            <v>2160217</v>
          </cell>
        </row>
        <row r="1100">
          <cell r="D1100">
            <v>2160218</v>
          </cell>
        </row>
        <row r="1101">
          <cell r="D1101">
            <v>2160219</v>
          </cell>
        </row>
        <row r="1102">
          <cell r="D1102">
            <v>2160250</v>
          </cell>
        </row>
        <row r="1103">
          <cell r="D1103">
            <v>2160299</v>
          </cell>
        </row>
        <row r="1103">
          <cell r="F1103">
            <v>9</v>
          </cell>
        </row>
        <row r="1104">
          <cell r="D1104">
            <v>21606</v>
          </cell>
        </row>
        <row r="1104">
          <cell r="F1104">
            <v>47</v>
          </cell>
        </row>
        <row r="1105">
          <cell r="D1105">
            <v>2160601</v>
          </cell>
        </row>
        <row r="1106">
          <cell r="D1106">
            <v>2160602</v>
          </cell>
        </row>
        <row r="1107">
          <cell r="D1107">
            <v>2160603</v>
          </cell>
        </row>
        <row r="1108">
          <cell r="D1108">
            <v>2160607</v>
          </cell>
        </row>
        <row r="1109">
          <cell r="D1109">
            <v>2160699</v>
          </cell>
        </row>
        <row r="1109">
          <cell r="F1109">
            <v>47</v>
          </cell>
        </row>
        <row r="1110">
          <cell r="D1110">
            <v>21699</v>
          </cell>
        </row>
        <row r="1110">
          <cell r="F1110">
            <v>0</v>
          </cell>
        </row>
        <row r="1111">
          <cell r="D1111">
            <v>2169901</v>
          </cell>
        </row>
        <row r="1112">
          <cell r="D1112">
            <v>2169999</v>
          </cell>
        </row>
        <row r="1113">
          <cell r="D1113">
            <v>217</v>
          </cell>
        </row>
        <row r="1113">
          <cell r="F1113">
            <v>0</v>
          </cell>
        </row>
        <row r="1114">
          <cell r="D1114">
            <v>21701</v>
          </cell>
        </row>
        <row r="1114">
          <cell r="F1114">
            <v>0</v>
          </cell>
        </row>
        <row r="1115">
          <cell r="D1115">
            <v>2170101</v>
          </cell>
        </row>
        <row r="1116">
          <cell r="D1116">
            <v>2170102</v>
          </cell>
        </row>
        <row r="1117">
          <cell r="D1117">
            <v>2170103</v>
          </cell>
        </row>
        <row r="1118">
          <cell r="D1118">
            <v>2170104</v>
          </cell>
        </row>
        <row r="1119">
          <cell r="D1119">
            <v>2170150</v>
          </cell>
        </row>
        <row r="1120">
          <cell r="D1120">
            <v>2170199</v>
          </cell>
        </row>
        <row r="1121">
          <cell r="D1121">
            <v>21702</v>
          </cell>
        </row>
        <row r="1121">
          <cell r="F1121">
            <v>0</v>
          </cell>
        </row>
        <row r="1122">
          <cell r="D1122">
            <v>2170201</v>
          </cell>
        </row>
        <row r="1123">
          <cell r="D1123">
            <v>2170202</v>
          </cell>
        </row>
        <row r="1124">
          <cell r="D1124">
            <v>2170203</v>
          </cell>
        </row>
        <row r="1125">
          <cell r="D1125">
            <v>2170204</v>
          </cell>
        </row>
        <row r="1126">
          <cell r="D1126">
            <v>2170205</v>
          </cell>
        </row>
        <row r="1127">
          <cell r="D1127">
            <v>2170206</v>
          </cell>
        </row>
        <row r="1128">
          <cell r="D1128">
            <v>2170207</v>
          </cell>
        </row>
        <row r="1129">
          <cell r="D1129">
            <v>2170208</v>
          </cell>
        </row>
        <row r="1130">
          <cell r="D1130">
            <v>2170299</v>
          </cell>
        </row>
        <row r="1131">
          <cell r="D1131">
            <v>21703</v>
          </cell>
        </row>
        <row r="1131">
          <cell r="F1131">
            <v>0</v>
          </cell>
        </row>
        <row r="1132">
          <cell r="D1132">
            <v>2170301</v>
          </cell>
        </row>
        <row r="1133">
          <cell r="D1133">
            <v>2170302</v>
          </cell>
        </row>
        <row r="1134">
          <cell r="D1134">
            <v>2170303</v>
          </cell>
        </row>
        <row r="1135">
          <cell r="D1135">
            <v>2170304</v>
          </cell>
        </row>
        <row r="1136">
          <cell r="D1136">
            <v>2170399</v>
          </cell>
        </row>
        <row r="1137">
          <cell r="D1137">
            <v>21704</v>
          </cell>
        </row>
        <row r="1137">
          <cell r="F1137">
            <v>0</v>
          </cell>
        </row>
        <row r="1138">
          <cell r="D1138">
            <v>2170401</v>
          </cell>
        </row>
        <row r="1139">
          <cell r="D1139">
            <v>2170499</v>
          </cell>
        </row>
        <row r="1140">
          <cell r="D1140">
            <v>21799</v>
          </cell>
        </row>
        <row r="1140">
          <cell r="F1140">
            <v>0</v>
          </cell>
        </row>
        <row r="1141">
          <cell r="D1141">
            <v>2179902</v>
          </cell>
        </row>
        <row r="1142">
          <cell r="D1142">
            <v>2179999</v>
          </cell>
        </row>
        <row r="1143">
          <cell r="D1143">
            <v>219</v>
          </cell>
        </row>
        <row r="1143">
          <cell r="F1143">
            <v>0</v>
          </cell>
        </row>
        <row r="1144">
          <cell r="D1144">
            <v>21901</v>
          </cell>
        </row>
        <row r="1145">
          <cell r="D1145">
            <v>21902</v>
          </cell>
        </row>
        <row r="1146">
          <cell r="D1146">
            <v>21903</v>
          </cell>
        </row>
        <row r="1147">
          <cell r="D1147">
            <v>21904</v>
          </cell>
        </row>
        <row r="1148">
          <cell r="D1148">
            <v>21905</v>
          </cell>
        </row>
        <row r="1149">
          <cell r="D1149">
            <v>21906</v>
          </cell>
        </row>
        <row r="1150">
          <cell r="D1150">
            <v>21907</v>
          </cell>
        </row>
        <row r="1151">
          <cell r="D1151">
            <v>21908</v>
          </cell>
        </row>
        <row r="1152">
          <cell r="D1152">
            <v>21999</v>
          </cell>
        </row>
        <row r="1153">
          <cell r="D1153">
            <v>220</v>
          </cell>
        </row>
        <row r="1153">
          <cell r="F1153">
            <v>1049</v>
          </cell>
        </row>
        <row r="1154">
          <cell r="D1154">
            <v>22001</v>
          </cell>
        </row>
        <row r="1154">
          <cell r="F1154">
            <v>1026</v>
          </cell>
        </row>
        <row r="1155">
          <cell r="D1155">
            <v>2200101</v>
          </cell>
        </row>
        <row r="1155">
          <cell r="F1155">
            <v>417</v>
          </cell>
        </row>
        <row r="1156">
          <cell r="D1156">
            <v>2200102</v>
          </cell>
        </row>
        <row r="1157">
          <cell r="D1157">
            <v>2200103</v>
          </cell>
        </row>
        <row r="1158">
          <cell r="D1158">
            <v>2200104</v>
          </cell>
        </row>
        <row r="1159">
          <cell r="D1159">
            <v>2200106</v>
          </cell>
        </row>
        <row r="1159">
          <cell r="F1159">
            <v>311</v>
          </cell>
        </row>
        <row r="1160">
          <cell r="D1160">
            <v>2200107</v>
          </cell>
        </row>
        <row r="1161">
          <cell r="D1161">
            <v>2200108</v>
          </cell>
        </row>
        <row r="1162">
          <cell r="D1162">
            <v>2200109</v>
          </cell>
        </row>
        <row r="1162">
          <cell r="F1162">
            <v>13</v>
          </cell>
        </row>
        <row r="1163">
          <cell r="D1163">
            <v>2200112</v>
          </cell>
        </row>
        <row r="1164">
          <cell r="D1164">
            <v>2200113</v>
          </cell>
        </row>
        <row r="1165">
          <cell r="D1165">
            <v>2200114</v>
          </cell>
        </row>
        <row r="1166">
          <cell r="D1166">
            <v>2200115</v>
          </cell>
        </row>
        <row r="1167">
          <cell r="D1167">
            <v>2200116</v>
          </cell>
        </row>
        <row r="1168">
          <cell r="D1168">
            <v>2200119</v>
          </cell>
        </row>
        <row r="1169">
          <cell r="D1169">
            <v>2200120</v>
          </cell>
        </row>
        <row r="1170">
          <cell r="D1170">
            <v>2200121</v>
          </cell>
        </row>
        <row r="1171">
          <cell r="D1171">
            <v>2200122</v>
          </cell>
        </row>
        <row r="1172">
          <cell r="D1172">
            <v>2200123</v>
          </cell>
        </row>
        <row r="1173">
          <cell r="D1173">
            <v>2200124</v>
          </cell>
        </row>
        <row r="1174">
          <cell r="D1174">
            <v>2200125</v>
          </cell>
        </row>
        <row r="1175">
          <cell r="D1175">
            <v>2200126</v>
          </cell>
        </row>
        <row r="1176">
          <cell r="D1176">
            <v>2200127</v>
          </cell>
        </row>
        <row r="1177">
          <cell r="D1177">
            <v>2200128</v>
          </cell>
        </row>
        <row r="1178">
          <cell r="D1178">
            <v>2200129</v>
          </cell>
        </row>
        <row r="1179">
          <cell r="D1179">
            <v>2200150</v>
          </cell>
        </row>
        <row r="1179">
          <cell r="F1179">
            <v>285</v>
          </cell>
        </row>
        <row r="1180">
          <cell r="D1180">
            <v>2200199</v>
          </cell>
        </row>
        <row r="1181">
          <cell r="D1181">
            <v>22005</v>
          </cell>
        </row>
        <row r="1181">
          <cell r="F1181">
            <v>23</v>
          </cell>
        </row>
        <row r="1182">
          <cell r="D1182">
            <v>2200501</v>
          </cell>
        </row>
        <row r="1182">
          <cell r="F1182">
            <v>13</v>
          </cell>
        </row>
        <row r="1183">
          <cell r="D1183">
            <v>2200502</v>
          </cell>
        </row>
        <row r="1184">
          <cell r="D1184">
            <v>2200503</v>
          </cell>
        </row>
        <row r="1185">
          <cell r="D1185">
            <v>2200504</v>
          </cell>
        </row>
        <row r="1185">
          <cell r="F1185">
            <v>10</v>
          </cell>
        </row>
        <row r="1186">
          <cell r="D1186">
            <v>2200506</v>
          </cell>
        </row>
        <row r="1187">
          <cell r="D1187">
            <v>2200507</v>
          </cell>
        </row>
        <row r="1188">
          <cell r="D1188">
            <v>2200508</v>
          </cell>
        </row>
        <row r="1189">
          <cell r="D1189">
            <v>2200509</v>
          </cell>
        </row>
        <row r="1190">
          <cell r="D1190">
            <v>2200510</v>
          </cell>
        </row>
        <row r="1191">
          <cell r="D1191">
            <v>2200511</v>
          </cell>
        </row>
        <row r="1192">
          <cell r="D1192">
            <v>2200512</v>
          </cell>
        </row>
        <row r="1193">
          <cell r="D1193">
            <v>2200513</v>
          </cell>
        </row>
        <row r="1194">
          <cell r="D1194">
            <v>2200514</v>
          </cell>
        </row>
        <row r="1195">
          <cell r="D1195">
            <v>2200599</v>
          </cell>
        </row>
        <row r="1196">
          <cell r="D1196">
            <v>22099</v>
          </cell>
        </row>
        <row r="1196">
          <cell r="F1196">
            <v>0</v>
          </cell>
        </row>
        <row r="1197">
          <cell r="D1197">
            <v>2209999</v>
          </cell>
        </row>
        <row r="1198">
          <cell r="D1198">
            <v>221</v>
          </cell>
        </row>
        <row r="1198">
          <cell r="F1198">
            <v>5241</v>
          </cell>
        </row>
        <row r="1199">
          <cell r="D1199">
            <v>22101</v>
          </cell>
        </row>
        <row r="1199">
          <cell r="F1199">
            <v>119</v>
          </cell>
        </row>
        <row r="1200">
          <cell r="D1200">
            <v>2210102</v>
          </cell>
        </row>
        <row r="1201">
          <cell r="D1201">
            <v>2210103</v>
          </cell>
        </row>
        <row r="1202">
          <cell r="D1202">
            <v>2210104</v>
          </cell>
        </row>
        <row r="1203">
          <cell r="D1203">
            <v>2210105</v>
          </cell>
        </row>
        <row r="1203">
          <cell r="F1203">
            <v>119</v>
          </cell>
        </row>
        <row r="1204">
          <cell r="D1204">
            <v>2210108</v>
          </cell>
        </row>
        <row r="1205">
          <cell r="D1205">
            <v>2210111</v>
          </cell>
        </row>
        <row r="1206">
          <cell r="D1206">
            <v>2210112</v>
          </cell>
        </row>
        <row r="1207">
          <cell r="D1207">
            <v>2210113</v>
          </cell>
        </row>
        <row r="1208">
          <cell r="D1208">
            <v>2210199</v>
          </cell>
        </row>
        <row r="1209">
          <cell r="D1209">
            <v>22102</v>
          </cell>
        </row>
        <row r="1209">
          <cell r="F1209">
            <v>5122</v>
          </cell>
        </row>
        <row r="1210">
          <cell r="D1210">
            <v>2210201</v>
          </cell>
        </row>
        <row r="1210">
          <cell r="F1210">
            <v>5122</v>
          </cell>
        </row>
        <row r="1211">
          <cell r="D1211">
            <v>2210202</v>
          </cell>
        </row>
        <row r="1212">
          <cell r="D1212">
            <v>2210203</v>
          </cell>
        </row>
        <row r="1213">
          <cell r="D1213">
            <v>22103</v>
          </cell>
        </row>
        <row r="1213">
          <cell r="F1213">
            <v>0</v>
          </cell>
        </row>
        <row r="1214">
          <cell r="D1214">
            <v>2210301</v>
          </cell>
        </row>
        <row r="1215">
          <cell r="D1215">
            <v>2210302</v>
          </cell>
        </row>
        <row r="1216">
          <cell r="D1216">
            <v>2210399</v>
          </cell>
        </row>
        <row r="1217">
          <cell r="D1217">
            <v>222</v>
          </cell>
        </row>
        <row r="1217">
          <cell r="F1217">
            <v>56</v>
          </cell>
        </row>
        <row r="1218">
          <cell r="D1218">
            <v>22201</v>
          </cell>
        </row>
        <row r="1218">
          <cell r="F1218">
            <v>8</v>
          </cell>
        </row>
        <row r="1219">
          <cell r="D1219">
            <v>2220101</v>
          </cell>
        </row>
        <row r="1220">
          <cell r="D1220">
            <v>2220102</v>
          </cell>
        </row>
        <row r="1221">
          <cell r="D1221">
            <v>2220103</v>
          </cell>
        </row>
        <row r="1222">
          <cell r="D1222">
            <v>2220104</v>
          </cell>
        </row>
        <row r="1223">
          <cell r="D1223">
            <v>2220105</v>
          </cell>
        </row>
        <row r="1224">
          <cell r="D1224">
            <v>2220106</v>
          </cell>
        </row>
        <row r="1225">
          <cell r="D1225">
            <v>2220107</v>
          </cell>
        </row>
        <row r="1226">
          <cell r="D1226">
            <v>2220112</v>
          </cell>
        </row>
        <row r="1227">
          <cell r="D1227">
            <v>2220113</v>
          </cell>
        </row>
        <row r="1228">
          <cell r="D1228">
            <v>2220114</v>
          </cell>
        </row>
        <row r="1229">
          <cell r="D1229">
            <v>2220115</v>
          </cell>
        </row>
        <row r="1230">
          <cell r="D1230">
            <v>2220118</v>
          </cell>
        </row>
        <row r="1231">
          <cell r="D1231">
            <v>2220119</v>
          </cell>
        </row>
        <row r="1232">
          <cell r="D1232">
            <v>2220120</v>
          </cell>
        </row>
        <row r="1233">
          <cell r="D1233">
            <v>2220121</v>
          </cell>
        </row>
        <row r="1233">
          <cell r="F1233">
            <v>8</v>
          </cell>
        </row>
        <row r="1234">
          <cell r="D1234">
            <v>2220150</v>
          </cell>
        </row>
        <row r="1235">
          <cell r="D1235">
            <v>2220199</v>
          </cell>
        </row>
        <row r="1236">
          <cell r="D1236">
            <v>22203</v>
          </cell>
        </row>
        <row r="1236">
          <cell r="F1236">
            <v>0</v>
          </cell>
        </row>
        <row r="1237">
          <cell r="D1237">
            <v>2220301</v>
          </cell>
        </row>
        <row r="1238">
          <cell r="D1238">
            <v>2220303</v>
          </cell>
        </row>
        <row r="1239">
          <cell r="D1239">
            <v>2220304</v>
          </cell>
        </row>
        <row r="1240">
          <cell r="D1240">
            <v>2220305</v>
          </cell>
        </row>
        <row r="1241">
          <cell r="D1241">
            <v>2220306</v>
          </cell>
        </row>
        <row r="1242">
          <cell r="D1242">
            <v>2220399</v>
          </cell>
        </row>
        <row r="1243">
          <cell r="D1243">
            <v>22204</v>
          </cell>
        </row>
        <row r="1243">
          <cell r="F1243">
            <v>48</v>
          </cell>
        </row>
        <row r="1244">
          <cell r="D1244">
            <v>2220401</v>
          </cell>
        </row>
        <row r="1244">
          <cell r="F1244">
            <v>48</v>
          </cell>
        </row>
        <row r="1245">
          <cell r="D1245">
            <v>2220402</v>
          </cell>
        </row>
        <row r="1246">
          <cell r="D1246">
            <v>2220403</v>
          </cell>
        </row>
        <row r="1247">
          <cell r="D1247">
            <v>2220404</v>
          </cell>
        </row>
        <row r="1248">
          <cell r="D1248">
            <v>2220499</v>
          </cell>
        </row>
        <row r="1249">
          <cell r="D1249">
            <v>22205</v>
          </cell>
        </row>
        <row r="1249">
          <cell r="F1249">
            <v>0</v>
          </cell>
        </row>
        <row r="1250">
          <cell r="D1250">
            <v>2220501</v>
          </cell>
        </row>
        <row r="1251">
          <cell r="D1251">
            <v>2220502</v>
          </cell>
        </row>
        <row r="1252">
          <cell r="D1252">
            <v>2220503</v>
          </cell>
        </row>
        <row r="1253">
          <cell r="D1253">
            <v>2220504</v>
          </cell>
        </row>
        <row r="1254">
          <cell r="D1254">
            <v>2220505</v>
          </cell>
        </row>
        <row r="1255">
          <cell r="D1255">
            <v>2220506</v>
          </cell>
        </row>
        <row r="1256">
          <cell r="D1256">
            <v>2220507</v>
          </cell>
        </row>
        <row r="1257">
          <cell r="D1257">
            <v>2220508</v>
          </cell>
        </row>
        <row r="1258">
          <cell r="D1258">
            <v>2220509</v>
          </cell>
        </row>
        <row r="1259">
          <cell r="D1259">
            <v>2220510</v>
          </cell>
        </row>
        <row r="1260">
          <cell r="D1260">
            <v>2220511</v>
          </cell>
        </row>
        <row r="1261">
          <cell r="D1261">
            <v>2220599</v>
          </cell>
        </row>
        <row r="1262">
          <cell r="D1262">
            <v>224</v>
          </cell>
        </row>
        <row r="1262">
          <cell r="F1262">
            <v>1790</v>
          </cell>
        </row>
        <row r="1263">
          <cell r="D1263">
            <v>22401</v>
          </cell>
        </row>
        <row r="1263">
          <cell r="F1263">
            <v>489</v>
          </cell>
        </row>
        <row r="1264">
          <cell r="D1264">
            <v>2240101</v>
          </cell>
        </row>
        <row r="1264">
          <cell r="F1264">
            <v>297</v>
          </cell>
        </row>
        <row r="1265">
          <cell r="D1265">
            <v>2240102</v>
          </cell>
        </row>
        <row r="1266">
          <cell r="D1266">
            <v>2240103</v>
          </cell>
        </row>
        <row r="1266">
          <cell r="F1266">
            <v>102</v>
          </cell>
        </row>
        <row r="1267">
          <cell r="D1267">
            <v>2240104</v>
          </cell>
        </row>
        <row r="1268">
          <cell r="D1268">
            <v>2240105</v>
          </cell>
        </row>
        <row r="1269">
          <cell r="D1269">
            <v>2240106</v>
          </cell>
        </row>
        <row r="1269">
          <cell r="F1269">
            <v>10</v>
          </cell>
        </row>
        <row r="1270">
          <cell r="D1270">
            <v>2240108</v>
          </cell>
        </row>
        <row r="1270">
          <cell r="F1270">
            <v>50</v>
          </cell>
        </row>
        <row r="1271">
          <cell r="D1271">
            <v>2240109</v>
          </cell>
        </row>
        <row r="1271">
          <cell r="F1271">
            <v>30</v>
          </cell>
        </row>
        <row r="1272">
          <cell r="D1272">
            <v>2240150</v>
          </cell>
        </row>
        <row r="1273">
          <cell r="D1273">
            <v>2240199</v>
          </cell>
        </row>
        <row r="1274">
          <cell r="D1274">
            <v>22402</v>
          </cell>
        </row>
        <row r="1274">
          <cell r="F1274">
            <v>584</v>
          </cell>
        </row>
        <row r="1275">
          <cell r="D1275">
            <v>2240201</v>
          </cell>
        </row>
        <row r="1275">
          <cell r="F1275">
            <v>554</v>
          </cell>
        </row>
        <row r="1276">
          <cell r="D1276">
            <v>2240202</v>
          </cell>
        </row>
        <row r="1277">
          <cell r="D1277">
            <v>2240203</v>
          </cell>
        </row>
        <row r="1278">
          <cell r="D1278">
            <v>2240204</v>
          </cell>
        </row>
        <row r="1278">
          <cell r="F1278">
            <v>30</v>
          </cell>
        </row>
        <row r="1279">
          <cell r="D1279">
            <v>2240250</v>
          </cell>
        </row>
        <row r="1280">
          <cell r="D1280">
            <v>2240299</v>
          </cell>
        </row>
        <row r="1281">
          <cell r="D1281">
            <v>22404</v>
          </cell>
        </row>
        <row r="1281">
          <cell r="F1281">
            <v>0</v>
          </cell>
        </row>
        <row r="1282">
          <cell r="D1282">
            <v>2240401</v>
          </cell>
        </row>
        <row r="1283">
          <cell r="D1283">
            <v>2240402</v>
          </cell>
        </row>
        <row r="1284">
          <cell r="D1284">
            <v>2240403</v>
          </cell>
        </row>
        <row r="1285">
          <cell r="D1285">
            <v>2240404</v>
          </cell>
        </row>
        <row r="1286">
          <cell r="D1286">
            <v>2240405</v>
          </cell>
        </row>
        <row r="1287">
          <cell r="D1287">
            <v>2240450</v>
          </cell>
        </row>
        <row r="1288">
          <cell r="D1288">
            <v>2240499</v>
          </cell>
        </row>
        <row r="1289">
          <cell r="D1289">
            <v>22405</v>
          </cell>
        </row>
        <row r="1289">
          <cell r="F1289">
            <v>74</v>
          </cell>
        </row>
        <row r="1290">
          <cell r="D1290">
            <v>2240501</v>
          </cell>
        </row>
        <row r="1290">
          <cell r="F1290">
            <v>1</v>
          </cell>
        </row>
        <row r="1291">
          <cell r="D1291">
            <v>2240502</v>
          </cell>
        </row>
        <row r="1292">
          <cell r="D1292">
            <v>2240503</v>
          </cell>
        </row>
        <row r="1293">
          <cell r="D1293">
            <v>2240504</v>
          </cell>
        </row>
        <row r="1294">
          <cell r="D1294">
            <v>2240505</v>
          </cell>
        </row>
        <row r="1295">
          <cell r="D1295">
            <v>2240506</v>
          </cell>
        </row>
        <row r="1296">
          <cell r="D1296">
            <v>2240507</v>
          </cell>
        </row>
        <row r="1297">
          <cell r="D1297">
            <v>2240508</v>
          </cell>
        </row>
        <row r="1298">
          <cell r="D1298">
            <v>2240509</v>
          </cell>
        </row>
        <row r="1299">
          <cell r="D1299">
            <v>2240510</v>
          </cell>
        </row>
        <row r="1299">
          <cell r="F1299">
            <v>3</v>
          </cell>
        </row>
        <row r="1300">
          <cell r="D1300">
            <v>2240550</v>
          </cell>
        </row>
        <row r="1300">
          <cell r="F1300">
            <v>70</v>
          </cell>
        </row>
        <row r="1301">
          <cell r="D1301">
            <v>2240599</v>
          </cell>
        </row>
        <row r="1302">
          <cell r="D1302">
            <v>22406</v>
          </cell>
        </row>
        <row r="1302">
          <cell r="F1302">
            <v>277</v>
          </cell>
        </row>
        <row r="1303">
          <cell r="D1303">
            <v>2240601</v>
          </cell>
        </row>
        <row r="1303">
          <cell r="F1303">
            <v>204</v>
          </cell>
        </row>
        <row r="1304">
          <cell r="D1304">
            <v>2240602</v>
          </cell>
        </row>
        <row r="1305">
          <cell r="D1305">
            <v>2240699</v>
          </cell>
        </row>
        <row r="1305">
          <cell r="F1305">
            <v>73</v>
          </cell>
        </row>
        <row r="1306">
          <cell r="D1306">
            <v>22407</v>
          </cell>
        </row>
        <row r="1306">
          <cell r="F1306">
            <v>366</v>
          </cell>
        </row>
        <row r="1307">
          <cell r="D1307">
            <v>2240703</v>
          </cell>
        </row>
        <row r="1307">
          <cell r="F1307">
            <v>366</v>
          </cell>
        </row>
        <row r="1308">
          <cell r="D1308">
            <v>2240704</v>
          </cell>
        </row>
        <row r="1309">
          <cell r="D1309">
            <v>2240799</v>
          </cell>
        </row>
        <row r="1310">
          <cell r="D1310">
            <v>22499</v>
          </cell>
        </row>
        <row r="1310">
          <cell r="F1310">
            <v>0</v>
          </cell>
        </row>
        <row r="1311">
          <cell r="D1311">
            <v>2249999</v>
          </cell>
        </row>
        <row r="1312">
          <cell r="D1312">
            <v>229</v>
          </cell>
        </row>
        <row r="1312">
          <cell r="F1312">
            <v>0</v>
          </cell>
        </row>
        <row r="1313">
          <cell r="D1313">
            <v>22999</v>
          </cell>
        </row>
        <row r="1313">
          <cell r="F1313">
            <v>0</v>
          </cell>
        </row>
        <row r="1314">
          <cell r="D1314">
            <v>2299999</v>
          </cell>
        </row>
        <row r="1315">
          <cell r="D1315">
            <v>232</v>
          </cell>
        </row>
        <row r="1315">
          <cell r="F1315">
            <v>3510</v>
          </cell>
        </row>
        <row r="1316">
          <cell r="D1316">
            <v>23201</v>
          </cell>
        </row>
        <row r="1316">
          <cell r="F1316">
            <v>0</v>
          </cell>
        </row>
        <row r="1317">
          <cell r="D1317">
            <v>2320101</v>
          </cell>
        </row>
        <row r="1318">
          <cell r="D1318">
            <v>23202</v>
          </cell>
        </row>
        <row r="1318">
          <cell r="F1318">
            <v>0</v>
          </cell>
        </row>
        <row r="1319">
          <cell r="D1319">
            <v>2320201</v>
          </cell>
        </row>
        <row r="1320">
          <cell r="D1320">
            <v>2320202</v>
          </cell>
        </row>
        <row r="1321">
          <cell r="D1321">
            <v>2320203</v>
          </cell>
        </row>
        <row r="1322">
          <cell r="D1322">
            <v>2320299</v>
          </cell>
        </row>
        <row r="1323">
          <cell r="D1323">
            <v>23203</v>
          </cell>
        </row>
        <row r="1323">
          <cell r="F1323">
            <v>3510</v>
          </cell>
        </row>
        <row r="1324">
          <cell r="D1324">
            <v>2320301</v>
          </cell>
        </row>
        <row r="1324">
          <cell r="F1324">
            <v>3510</v>
          </cell>
        </row>
        <row r="1325">
          <cell r="D1325">
            <v>2320302</v>
          </cell>
        </row>
        <row r="1326">
          <cell r="D1326">
            <v>2320303</v>
          </cell>
        </row>
        <row r="1327">
          <cell r="D1327">
            <v>2320399</v>
          </cell>
        </row>
        <row r="1328">
          <cell r="D1328">
            <v>233</v>
          </cell>
        </row>
        <row r="1328">
          <cell r="F1328">
            <v>0</v>
          </cell>
        </row>
        <row r="1329">
          <cell r="D1329">
            <v>23301</v>
          </cell>
        </row>
        <row r="1329">
          <cell r="F1329">
            <v>0</v>
          </cell>
        </row>
        <row r="1330">
          <cell r="D1330">
            <v>2330101</v>
          </cell>
        </row>
        <row r="1331">
          <cell r="D1331">
            <v>23302</v>
          </cell>
        </row>
        <row r="1331">
          <cell r="F1331">
            <v>0</v>
          </cell>
        </row>
        <row r="1332">
          <cell r="D1332">
            <v>2330201</v>
          </cell>
        </row>
        <row r="1333">
          <cell r="D1333">
            <v>23303</v>
          </cell>
        </row>
        <row r="1333">
          <cell r="F1333">
            <v>0</v>
          </cell>
        </row>
        <row r="1334">
          <cell r="D1334">
            <v>2330301</v>
          </cell>
        </row>
        <row r="1336">
          <cell r="F1336">
            <v>17516</v>
          </cell>
        </row>
        <row r="1337">
          <cell r="D1337">
            <v>205</v>
          </cell>
        </row>
        <row r="1337">
          <cell r="F1337">
            <v>0</v>
          </cell>
        </row>
        <row r="1338">
          <cell r="D1338">
            <v>20598</v>
          </cell>
        </row>
        <row r="1338">
          <cell r="F1338">
            <v>0</v>
          </cell>
        </row>
        <row r="1339">
          <cell r="D1339">
            <v>2059801</v>
          </cell>
        </row>
        <row r="1340">
          <cell r="D1340">
            <v>2059802</v>
          </cell>
        </row>
        <row r="1341">
          <cell r="D1341">
            <v>2059803</v>
          </cell>
        </row>
        <row r="1342">
          <cell r="D1342">
            <v>2059804</v>
          </cell>
        </row>
        <row r="1343">
          <cell r="D1343">
            <v>2059899</v>
          </cell>
        </row>
        <row r="1344">
          <cell r="D1344">
            <v>206</v>
          </cell>
        </row>
        <row r="1344">
          <cell r="F1344">
            <v>0</v>
          </cell>
        </row>
        <row r="1345">
          <cell r="D1345">
            <v>20610</v>
          </cell>
        </row>
        <row r="1345">
          <cell r="F1345">
            <v>0</v>
          </cell>
        </row>
        <row r="1346">
          <cell r="D1346">
            <v>2061001</v>
          </cell>
        </row>
        <row r="1347">
          <cell r="D1347">
            <v>2061002</v>
          </cell>
        </row>
        <row r="1348">
          <cell r="D1348">
            <v>2061003</v>
          </cell>
        </row>
        <row r="1349">
          <cell r="D1349">
            <v>2061004</v>
          </cell>
        </row>
        <row r="1350">
          <cell r="D1350">
            <v>2061005</v>
          </cell>
        </row>
        <row r="1351">
          <cell r="D1351">
            <v>2061099</v>
          </cell>
        </row>
        <row r="1352">
          <cell r="D1352">
            <v>20698</v>
          </cell>
        </row>
        <row r="1352">
          <cell r="F1352">
            <v>0</v>
          </cell>
        </row>
        <row r="1353">
          <cell r="D1353">
            <v>2069801</v>
          </cell>
        </row>
        <row r="1354">
          <cell r="D1354">
            <v>2069802</v>
          </cell>
        </row>
        <row r="1355">
          <cell r="D1355">
            <v>2069803</v>
          </cell>
        </row>
        <row r="1356">
          <cell r="D1356">
            <v>2069804</v>
          </cell>
        </row>
        <row r="1357">
          <cell r="D1357">
            <v>2069805</v>
          </cell>
        </row>
        <row r="1358">
          <cell r="D1358">
            <v>2069899</v>
          </cell>
        </row>
        <row r="1359">
          <cell r="D1359">
            <v>207</v>
          </cell>
        </row>
        <row r="1359">
          <cell r="F1359">
            <v>0</v>
          </cell>
        </row>
        <row r="1360">
          <cell r="D1360">
            <v>20707</v>
          </cell>
        </row>
        <row r="1360">
          <cell r="F1360">
            <v>0</v>
          </cell>
        </row>
        <row r="1361">
          <cell r="D1361">
            <v>2070701</v>
          </cell>
        </row>
        <row r="1362">
          <cell r="D1362">
            <v>2070702</v>
          </cell>
        </row>
        <row r="1363">
          <cell r="D1363">
            <v>2070703</v>
          </cell>
        </row>
        <row r="1364">
          <cell r="D1364">
            <v>2070704</v>
          </cell>
        </row>
        <row r="1365">
          <cell r="D1365">
            <v>2070799</v>
          </cell>
        </row>
        <row r="1366">
          <cell r="D1366">
            <v>20709</v>
          </cell>
        </row>
        <row r="1366">
          <cell r="F1366">
            <v>0</v>
          </cell>
        </row>
        <row r="1367">
          <cell r="D1367">
            <v>2070901</v>
          </cell>
        </row>
        <row r="1368">
          <cell r="D1368">
            <v>2070902</v>
          </cell>
        </row>
        <row r="1369">
          <cell r="D1369">
            <v>2070903</v>
          </cell>
        </row>
        <row r="1370">
          <cell r="D1370">
            <v>2070904</v>
          </cell>
        </row>
        <row r="1371">
          <cell r="D1371">
            <v>2070999</v>
          </cell>
        </row>
        <row r="1372">
          <cell r="D1372">
            <v>20710</v>
          </cell>
        </row>
        <row r="1372">
          <cell r="F1372">
            <v>0</v>
          </cell>
        </row>
        <row r="1373">
          <cell r="D1373">
            <v>2071001</v>
          </cell>
        </row>
        <row r="1374">
          <cell r="D1374">
            <v>2071099</v>
          </cell>
        </row>
        <row r="1375">
          <cell r="D1375">
            <v>20798</v>
          </cell>
        </row>
        <row r="1375">
          <cell r="F1375">
            <v>0</v>
          </cell>
        </row>
        <row r="1376">
          <cell r="D1376">
            <v>2079801</v>
          </cell>
        </row>
        <row r="1377">
          <cell r="D1377">
            <v>2079802</v>
          </cell>
        </row>
        <row r="1378">
          <cell r="D1378">
            <v>2079803</v>
          </cell>
        </row>
        <row r="1379">
          <cell r="D1379">
            <v>2079804</v>
          </cell>
        </row>
        <row r="1380">
          <cell r="D1380">
            <v>2079805</v>
          </cell>
        </row>
        <row r="1381">
          <cell r="D1381">
            <v>2079899</v>
          </cell>
        </row>
        <row r="1382">
          <cell r="D1382">
            <v>208</v>
          </cell>
        </row>
        <row r="1382">
          <cell r="F1382">
            <v>0</v>
          </cell>
        </row>
        <row r="1383">
          <cell r="D1383">
            <v>20898</v>
          </cell>
        </row>
        <row r="1383">
          <cell r="F1383">
            <v>0</v>
          </cell>
        </row>
        <row r="1384">
          <cell r="D1384">
            <v>2089801</v>
          </cell>
        </row>
        <row r="1385">
          <cell r="D1385">
            <v>2089802</v>
          </cell>
        </row>
        <row r="1386">
          <cell r="D1386">
            <v>2089899</v>
          </cell>
        </row>
        <row r="1387">
          <cell r="D1387">
            <v>210</v>
          </cell>
        </row>
        <row r="1387">
          <cell r="F1387">
            <v>0</v>
          </cell>
        </row>
        <row r="1388">
          <cell r="D1388">
            <v>21098</v>
          </cell>
        </row>
        <row r="1388">
          <cell r="F1388">
            <v>0</v>
          </cell>
        </row>
        <row r="1389">
          <cell r="D1389">
            <v>2109801</v>
          </cell>
        </row>
        <row r="1390">
          <cell r="D1390">
            <v>2109802</v>
          </cell>
        </row>
        <row r="1391">
          <cell r="D1391">
            <v>2109803</v>
          </cell>
        </row>
        <row r="1392">
          <cell r="D1392">
            <v>2109804</v>
          </cell>
        </row>
        <row r="1393">
          <cell r="D1393">
            <v>2109899</v>
          </cell>
        </row>
        <row r="1394">
          <cell r="D1394">
            <v>211</v>
          </cell>
        </row>
        <row r="1394">
          <cell r="F1394">
            <v>0</v>
          </cell>
        </row>
        <row r="1395">
          <cell r="D1395">
            <v>21160</v>
          </cell>
        </row>
        <row r="1395">
          <cell r="F1395">
            <v>0</v>
          </cell>
        </row>
        <row r="1396">
          <cell r="D1396">
            <v>2116001</v>
          </cell>
        </row>
        <row r="1397">
          <cell r="D1397">
            <v>2116002</v>
          </cell>
        </row>
        <row r="1398">
          <cell r="D1398">
            <v>2116003</v>
          </cell>
        </row>
        <row r="1399">
          <cell r="D1399">
            <v>2116099</v>
          </cell>
        </row>
        <row r="1400">
          <cell r="D1400">
            <v>21161</v>
          </cell>
        </row>
        <row r="1400">
          <cell r="F1400">
            <v>0</v>
          </cell>
        </row>
        <row r="1401">
          <cell r="D1401">
            <v>2116101</v>
          </cell>
        </row>
        <row r="1402">
          <cell r="D1402">
            <v>2116102</v>
          </cell>
        </row>
        <row r="1403">
          <cell r="D1403">
            <v>2116103</v>
          </cell>
        </row>
        <row r="1404">
          <cell r="D1404">
            <v>2116104</v>
          </cell>
        </row>
        <row r="1405">
          <cell r="D1405">
            <v>21198</v>
          </cell>
        </row>
        <row r="1405">
          <cell r="F1405">
            <v>0</v>
          </cell>
        </row>
        <row r="1406">
          <cell r="D1406">
            <v>2119801</v>
          </cell>
        </row>
        <row r="1407">
          <cell r="D1407">
            <v>2119802</v>
          </cell>
        </row>
        <row r="1408">
          <cell r="D1408">
            <v>2119803</v>
          </cell>
        </row>
        <row r="1409">
          <cell r="D1409">
            <v>2119899</v>
          </cell>
        </row>
        <row r="1410">
          <cell r="D1410">
            <v>212</v>
          </cell>
        </row>
        <row r="1410">
          <cell r="F1410">
            <v>9639</v>
          </cell>
        </row>
        <row r="1411">
          <cell r="D1411">
            <v>21208</v>
          </cell>
        </row>
        <row r="1411">
          <cell r="F1411">
            <v>6717</v>
          </cell>
        </row>
        <row r="1412">
          <cell r="D1412">
            <v>2120801</v>
          </cell>
        </row>
        <row r="1412">
          <cell r="F1412">
            <v>2173</v>
          </cell>
        </row>
        <row r="1413">
          <cell r="D1413">
            <v>2120802</v>
          </cell>
        </row>
        <row r="1413">
          <cell r="F1413">
            <v>3968</v>
          </cell>
        </row>
        <row r="1414">
          <cell r="D1414">
            <v>2120803</v>
          </cell>
        </row>
        <row r="1414">
          <cell r="F1414">
            <v>71</v>
          </cell>
        </row>
        <row r="1415">
          <cell r="D1415">
            <v>2120804</v>
          </cell>
        </row>
        <row r="1415">
          <cell r="F1415">
            <v>390</v>
          </cell>
        </row>
        <row r="1416">
          <cell r="D1416">
            <v>2120805</v>
          </cell>
        </row>
        <row r="1417">
          <cell r="D1417">
            <v>2120806</v>
          </cell>
        </row>
        <row r="1418">
          <cell r="D1418">
            <v>2120807</v>
          </cell>
        </row>
        <row r="1418">
          <cell r="F1418">
            <v>78</v>
          </cell>
        </row>
        <row r="1419">
          <cell r="D1419">
            <v>2120809</v>
          </cell>
        </row>
        <row r="1420">
          <cell r="D1420">
            <v>2120810</v>
          </cell>
        </row>
        <row r="1421">
          <cell r="D1421">
            <v>2120811</v>
          </cell>
        </row>
        <row r="1421">
          <cell r="F1421">
            <v>27</v>
          </cell>
        </row>
        <row r="1422">
          <cell r="D1422">
            <v>2120813</v>
          </cell>
        </row>
        <row r="1423">
          <cell r="D1423">
            <v>2120814</v>
          </cell>
        </row>
        <row r="1423">
          <cell r="F1423">
            <v>10</v>
          </cell>
        </row>
        <row r="1424">
          <cell r="D1424">
            <v>2120815</v>
          </cell>
        </row>
        <row r="1425">
          <cell r="D1425">
            <v>2120816</v>
          </cell>
        </row>
        <row r="1426">
          <cell r="D1426">
            <v>2120899</v>
          </cell>
        </row>
        <row r="1427">
          <cell r="D1427">
            <v>21210</v>
          </cell>
        </row>
        <row r="1427">
          <cell r="F1427">
            <v>0</v>
          </cell>
        </row>
        <row r="1428">
          <cell r="D1428">
            <v>2121001</v>
          </cell>
        </row>
        <row r="1429">
          <cell r="D1429">
            <v>2121002</v>
          </cell>
        </row>
        <row r="1430">
          <cell r="D1430">
            <v>2121099</v>
          </cell>
        </row>
        <row r="1431">
          <cell r="D1431">
            <v>21211</v>
          </cell>
        </row>
        <row r="1432">
          <cell r="D1432">
            <v>21213</v>
          </cell>
        </row>
        <row r="1432">
          <cell r="F1432">
            <v>40</v>
          </cell>
        </row>
        <row r="1433">
          <cell r="D1433">
            <v>2121301</v>
          </cell>
        </row>
        <row r="1434">
          <cell r="D1434">
            <v>2121302</v>
          </cell>
        </row>
        <row r="1434">
          <cell r="F1434">
            <v>40</v>
          </cell>
        </row>
        <row r="1435">
          <cell r="D1435">
            <v>2121303</v>
          </cell>
        </row>
        <row r="1436">
          <cell r="D1436">
            <v>2121304</v>
          </cell>
        </row>
        <row r="1437">
          <cell r="D1437">
            <v>2121399</v>
          </cell>
        </row>
        <row r="1438">
          <cell r="D1438">
            <v>21214</v>
          </cell>
        </row>
        <row r="1438">
          <cell r="F1438">
            <v>359</v>
          </cell>
        </row>
        <row r="1439">
          <cell r="D1439">
            <v>2121401</v>
          </cell>
        </row>
        <row r="1439">
          <cell r="F1439">
            <v>325</v>
          </cell>
        </row>
        <row r="1440">
          <cell r="D1440">
            <v>2121402</v>
          </cell>
        </row>
        <row r="1440">
          <cell r="F1440">
            <v>34</v>
          </cell>
        </row>
        <row r="1441">
          <cell r="D1441">
            <v>2121499</v>
          </cell>
        </row>
        <row r="1442">
          <cell r="D1442">
            <v>21215</v>
          </cell>
        </row>
        <row r="1442">
          <cell r="F1442">
            <v>0</v>
          </cell>
        </row>
        <row r="1443">
          <cell r="D1443">
            <v>2121501</v>
          </cell>
        </row>
        <row r="1444">
          <cell r="D1444">
            <v>2121502</v>
          </cell>
        </row>
        <row r="1445">
          <cell r="D1445">
            <v>2121599</v>
          </cell>
        </row>
        <row r="1446">
          <cell r="D1446">
            <v>21216</v>
          </cell>
        </row>
        <row r="1446">
          <cell r="F1446">
            <v>0</v>
          </cell>
        </row>
        <row r="1447">
          <cell r="D1447">
            <v>2121601</v>
          </cell>
        </row>
        <row r="1448">
          <cell r="D1448">
            <v>2121602</v>
          </cell>
        </row>
        <row r="1449">
          <cell r="D1449">
            <v>2121699</v>
          </cell>
        </row>
        <row r="1450">
          <cell r="D1450">
            <v>21217</v>
          </cell>
        </row>
        <row r="1450">
          <cell r="F1450">
            <v>0</v>
          </cell>
        </row>
        <row r="1451">
          <cell r="D1451">
            <v>2121701</v>
          </cell>
        </row>
        <row r="1452">
          <cell r="D1452">
            <v>2121702</v>
          </cell>
        </row>
        <row r="1453">
          <cell r="D1453">
            <v>2121703</v>
          </cell>
        </row>
        <row r="1454">
          <cell r="D1454">
            <v>2121704</v>
          </cell>
        </row>
        <row r="1455">
          <cell r="D1455">
            <v>2121799</v>
          </cell>
        </row>
        <row r="1456">
          <cell r="D1456">
            <v>21218</v>
          </cell>
        </row>
        <row r="1456">
          <cell r="F1456">
            <v>0</v>
          </cell>
        </row>
        <row r="1457">
          <cell r="D1457">
            <v>2121801</v>
          </cell>
        </row>
        <row r="1458">
          <cell r="D1458">
            <v>2121899</v>
          </cell>
        </row>
        <row r="1459">
          <cell r="D1459">
            <v>21219</v>
          </cell>
        </row>
        <row r="1459">
          <cell r="F1459">
            <v>0</v>
          </cell>
        </row>
        <row r="1460">
          <cell r="D1460">
            <v>2121901</v>
          </cell>
        </row>
        <row r="1461">
          <cell r="D1461">
            <v>2121902</v>
          </cell>
        </row>
        <row r="1462">
          <cell r="D1462">
            <v>2121903</v>
          </cell>
        </row>
        <row r="1463">
          <cell r="D1463">
            <v>2121904</v>
          </cell>
        </row>
        <row r="1464">
          <cell r="D1464">
            <v>2121905</v>
          </cell>
        </row>
        <row r="1465">
          <cell r="D1465">
            <v>2121906</v>
          </cell>
        </row>
        <row r="1466">
          <cell r="D1466">
            <v>2121907</v>
          </cell>
        </row>
        <row r="1467">
          <cell r="D1467">
            <v>2121999</v>
          </cell>
        </row>
        <row r="1468">
          <cell r="D1468">
            <v>21298</v>
          </cell>
        </row>
        <row r="1468">
          <cell r="F1468">
            <v>2523</v>
          </cell>
        </row>
        <row r="1469">
          <cell r="D1469">
            <v>2129801</v>
          </cell>
        </row>
        <row r="1469">
          <cell r="F1469">
            <v>2523</v>
          </cell>
        </row>
        <row r="1470">
          <cell r="D1470">
            <v>2129899</v>
          </cell>
        </row>
        <row r="1471">
          <cell r="D1471">
            <v>213</v>
          </cell>
        </row>
        <row r="1471">
          <cell r="F1471">
            <v>1166</v>
          </cell>
        </row>
        <row r="1472">
          <cell r="D1472">
            <v>21366</v>
          </cell>
        </row>
        <row r="1472">
          <cell r="F1472">
            <v>159</v>
          </cell>
        </row>
        <row r="1473">
          <cell r="D1473">
            <v>2136601</v>
          </cell>
        </row>
        <row r="1473">
          <cell r="F1473">
            <v>94</v>
          </cell>
        </row>
        <row r="1474">
          <cell r="D1474">
            <v>2136602</v>
          </cell>
        </row>
        <row r="1475">
          <cell r="D1475">
            <v>2136603</v>
          </cell>
        </row>
        <row r="1476">
          <cell r="D1476">
            <v>2136699</v>
          </cell>
        </row>
        <row r="1476">
          <cell r="F1476">
            <v>65</v>
          </cell>
        </row>
        <row r="1477">
          <cell r="D1477">
            <v>21367</v>
          </cell>
        </row>
        <row r="1477">
          <cell r="F1477">
            <v>0</v>
          </cell>
        </row>
        <row r="1478">
          <cell r="D1478">
            <v>2136701</v>
          </cell>
        </row>
        <row r="1479">
          <cell r="D1479">
            <v>2136702</v>
          </cell>
        </row>
        <row r="1480">
          <cell r="D1480">
            <v>2136703</v>
          </cell>
        </row>
        <row r="1481">
          <cell r="D1481">
            <v>2136799</v>
          </cell>
        </row>
        <row r="1482">
          <cell r="D1482">
            <v>21369</v>
          </cell>
        </row>
        <row r="1482">
          <cell r="F1482">
            <v>0</v>
          </cell>
        </row>
        <row r="1483">
          <cell r="D1483">
            <v>2136901</v>
          </cell>
        </row>
        <row r="1484">
          <cell r="D1484">
            <v>2136902</v>
          </cell>
        </row>
        <row r="1485">
          <cell r="D1485">
            <v>2136903</v>
          </cell>
        </row>
        <row r="1486">
          <cell r="D1486">
            <v>2136999</v>
          </cell>
        </row>
        <row r="1487">
          <cell r="D1487">
            <v>21370</v>
          </cell>
        </row>
        <row r="1487">
          <cell r="F1487">
            <v>0</v>
          </cell>
        </row>
        <row r="1488">
          <cell r="D1488">
            <v>2137001</v>
          </cell>
        </row>
        <row r="1489">
          <cell r="D1489">
            <v>2137099</v>
          </cell>
        </row>
        <row r="1490">
          <cell r="D1490">
            <v>21371</v>
          </cell>
        </row>
        <row r="1490">
          <cell r="F1490">
            <v>0</v>
          </cell>
        </row>
        <row r="1491">
          <cell r="D1491">
            <v>2137101</v>
          </cell>
        </row>
        <row r="1492">
          <cell r="D1492">
            <v>2137102</v>
          </cell>
        </row>
        <row r="1493">
          <cell r="D1493">
            <v>2137103</v>
          </cell>
        </row>
        <row r="1494">
          <cell r="D1494">
            <v>2137199</v>
          </cell>
        </row>
        <row r="1495">
          <cell r="D1495">
            <v>21372</v>
          </cell>
        </row>
        <row r="1495">
          <cell r="F1495">
            <v>1007</v>
          </cell>
        </row>
        <row r="1496">
          <cell r="D1496">
            <v>2137201</v>
          </cell>
        </row>
        <row r="1496">
          <cell r="F1496">
            <v>207</v>
          </cell>
        </row>
        <row r="1497">
          <cell r="D1497">
            <v>2137202</v>
          </cell>
        </row>
        <row r="1497">
          <cell r="F1497">
            <v>800</v>
          </cell>
        </row>
        <row r="1498">
          <cell r="D1498">
            <v>2137299</v>
          </cell>
        </row>
        <row r="1499">
          <cell r="D1499">
            <v>21373</v>
          </cell>
        </row>
        <row r="1499">
          <cell r="F1499">
            <v>0</v>
          </cell>
        </row>
        <row r="1500">
          <cell r="D1500">
            <v>2137301</v>
          </cell>
        </row>
        <row r="1501">
          <cell r="D1501">
            <v>2137302</v>
          </cell>
        </row>
        <row r="1502">
          <cell r="D1502">
            <v>2137399</v>
          </cell>
        </row>
        <row r="1503">
          <cell r="D1503">
            <v>21374</v>
          </cell>
        </row>
        <row r="1503">
          <cell r="F1503">
            <v>0</v>
          </cell>
        </row>
        <row r="1504">
          <cell r="D1504">
            <v>2137401</v>
          </cell>
        </row>
        <row r="1505">
          <cell r="D1505">
            <v>2137499</v>
          </cell>
        </row>
        <row r="1506">
          <cell r="D1506">
            <v>21398</v>
          </cell>
        </row>
        <row r="1506">
          <cell r="F1506">
            <v>0</v>
          </cell>
        </row>
        <row r="1507">
          <cell r="D1507">
            <v>2139801</v>
          </cell>
        </row>
        <row r="1508">
          <cell r="D1508">
            <v>2139802</v>
          </cell>
        </row>
        <row r="1509">
          <cell r="D1509">
            <v>2139899</v>
          </cell>
        </row>
        <row r="1510">
          <cell r="D1510">
            <v>214</v>
          </cell>
        </row>
        <row r="1510">
          <cell r="F1510">
            <v>0</v>
          </cell>
        </row>
        <row r="1511">
          <cell r="D1511">
            <v>21460</v>
          </cell>
        </row>
        <row r="1511">
          <cell r="F1511">
            <v>0</v>
          </cell>
        </row>
        <row r="1512">
          <cell r="D1512">
            <v>2146001</v>
          </cell>
        </row>
        <row r="1513">
          <cell r="D1513">
            <v>2146002</v>
          </cell>
        </row>
        <row r="1514">
          <cell r="D1514">
            <v>2146003</v>
          </cell>
        </row>
        <row r="1515">
          <cell r="D1515">
            <v>2146099</v>
          </cell>
        </row>
        <row r="1516">
          <cell r="D1516">
            <v>21462</v>
          </cell>
        </row>
        <row r="1516">
          <cell r="F1516">
            <v>0</v>
          </cell>
        </row>
        <row r="1517">
          <cell r="D1517">
            <v>2146201</v>
          </cell>
        </row>
        <row r="1518">
          <cell r="D1518">
            <v>2146202</v>
          </cell>
        </row>
        <row r="1519">
          <cell r="D1519">
            <v>2146203</v>
          </cell>
        </row>
        <row r="1520">
          <cell r="D1520">
            <v>2146299</v>
          </cell>
        </row>
        <row r="1521">
          <cell r="D1521">
            <v>21464</v>
          </cell>
        </row>
        <row r="1521">
          <cell r="F1521">
            <v>0</v>
          </cell>
        </row>
        <row r="1522">
          <cell r="D1522">
            <v>2146401</v>
          </cell>
        </row>
        <row r="1523">
          <cell r="D1523">
            <v>2146402</v>
          </cell>
        </row>
        <row r="1524">
          <cell r="D1524">
            <v>2146403</v>
          </cell>
        </row>
        <row r="1525">
          <cell r="D1525">
            <v>2146404</v>
          </cell>
        </row>
        <row r="1526">
          <cell r="D1526">
            <v>2146405</v>
          </cell>
        </row>
        <row r="1527">
          <cell r="D1527">
            <v>2146406</v>
          </cell>
        </row>
        <row r="1528">
          <cell r="D1528">
            <v>2146407</v>
          </cell>
        </row>
        <row r="1529">
          <cell r="D1529">
            <v>2146499</v>
          </cell>
        </row>
        <row r="1530">
          <cell r="D1530">
            <v>21468</v>
          </cell>
        </row>
        <row r="1530">
          <cell r="F1530">
            <v>0</v>
          </cell>
        </row>
        <row r="1531">
          <cell r="D1531">
            <v>2146801</v>
          </cell>
        </row>
        <row r="1532">
          <cell r="D1532">
            <v>2146802</v>
          </cell>
        </row>
        <row r="1533">
          <cell r="D1533">
            <v>2146803</v>
          </cell>
        </row>
        <row r="1534">
          <cell r="D1534">
            <v>2146804</v>
          </cell>
        </row>
        <row r="1535">
          <cell r="D1535">
            <v>2146805</v>
          </cell>
        </row>
        <row r="1536">
          <cell r="D1536">
            <v>2146899</v>
          </cell>
        </row>
        <row r="1537">
          <cell r="D1537">
            <v>21469</v>
          </cell>
        </row>
        <row r="1537">
          <cell r="F1537">
            <v>0</v>
          </cell>
        </row>
        <row r="1538">
          <cell r="D1538">
            <v>2146901</v>
          </cell>
        </row>
        <row r="1539">
          <cell r="D1539">
            <v>2146902</v>
          </cell>
        </row>
        <row r="1540">
          <cell r="D1540">
            <v>2146903</v>
          </cell>
        </row>
        <row r="1541">
          <cell r="D1541">
            <v>2146904</v>
          </cell>
        </row>
        <row r="1542">
          <cell r="D1542">
            <v>2146906</v>
          </cell>
        </row>
        <row r="1543">
          <cell r="D1543">
            <v>2146907</v>
          </cell>
        </row>
        <row r="1544">
          <cell r="D1544">
            <v>2146908</v>
          </cell>
        </row>
        <row r="1545">
          <cell r="D1545">
            <v>2146909</v>
          </cell>
        </row>
        <row r="1546">
          <cell r="D1546">
            <v>2146999</v>
          </cell>
        </row>
        <row r="1547">
          <cell r="D1547">
            <v>21470</v>
          </cell>
        </row>
        <row r="1547">
          <cell r="F1547">
            <v>0</v>
          </cell>
        </row>
        <row r="1548">
          <cell r="D1548">
            <v>2147001</v>
          </cell>
        </row>
        <row r="1549">
          <cell r="D1549">
            <v>2147099</v>
          </cell>
        </row>
        <row r="1550">
          <cell r="D1550">
            <v>21471</v>
          </cell>
        </row>
        <row r="1550">
          <cell r="F1550">
            <v>0</v>
          </cell>
        </row>
        <row r="1551">
          <cell r="D1551">
            <v>2147101</v>
          </cell>
        </row>
        <row r="1552">
          <cell r="D1552">
            <v>2147199</v>
          </cell>
        </row>
        <row r="1553">
          <cell r="D1553">
            <v>21472</v>
          </cell>
        </row>
        <row r="1554">
          <cell r="D1554">
            <v>21498</v>
          </cell>
        </row>
        <row r="1554">
          <cell r="F1554">
            <v>0</v>
          </cell>
        </row>
        <row r="1555">
          <cell r="D1555">
            <v>2149801</v>
          </cell>
        </row>
        <row r="1556">
          <cell r="D1556">
            <v>2149802</v>
          </cell>
        </row>
        <row r="1557">
          <cell r="D1557">
            <v>2149803</v>
          </cell>
        </row>
        <row r="1558">
          <cell r="D1558">
            <v>2149804</v>
          </cell>
        </row>
        <row r="1559">
          <cell r="D1559">
            <v>2149899</v>
          </cell>
        </row>
        <row r="1560">
          <cell r="D1560">
            <v>215</v>
          </cell>
        </row>
        <row r="1560">
          <cell r="F1560">
            <v>0</v>
          </cell>
        </row>
        <row r="1561">
          <cell r="D1561">
            <v>21562</v>
          </cell>
        </row>
        <row r="1561">
          <cell r="F1561">
            <v>0</v>
          </cell>
        </row>
        <row r="1562">
          <cell r="D1562">
            <v>2156201</v>
          </cell>
        </row>
        <row r="1563">
          <cell r="D1563">
            <v>2156202</v>
          </cell>
        </row>
        <row r="1564">
          <cell r="D1564">
            <v>2156299</v>
          </cell>
        </row>
        <row r="1565">
          <cell r="D1565">
            <v>21598</v>
          </cell>
        </row>
        <row r="1565">
          <cell r="F1565">
            <v>0</v>
          </cell>
        </row>
        <row r="1566">
          <cell r="D1566">
            <v>2159801</v>
          </cell>
        </row>
        <row r="1567">
          <cell r="D1567">
            <v>2159802</v>
          </cell>
        </row>
        <row r="1568">
          <cell r="D1568">
            <v>2159803</v>
          </cell>
        </row>
        <row r="1569">
          <cell r="D1569">
            <v>2159899</v>
          </cell>
        </row>
        <row r="1570">
          <cell r="D1570">
            <v>217</v>
          </cell>
        </row>
        <row r="1570">
          <cell r="F1570">
            <v>0</v>
          </cell>
        </row>
        <row r="1571">
          <cell r="D1571">
            <v>2170402</v>
          </cell>
        </row>
        <row r="1572">
          <cell r="D1572">
            <v>2170403</v>
          </cell>
        </row>
        <row r="1573">
          <cell r="D1573">
            <v>220</v>
          </cell>
        </row>
        <row r="1573">
          <cell r="F1573">
            <v>0</v>
          </cell>
        </row>
        <row r="1574">
          <cell r="D1574">
            <v>22006</v>
          </cell>
        </row>
        <row r="1574">
          <cell r="F1574">
            <v>0</v>
          </cell>
        </row>
        <row r="1575">
          <cell r="D1575">
            <v>2200601</v>
          </cell>
        </row>
        <row r="1576">
          <cell r="D1576">
            <v>2200602</v>
          </cell>
        </row>
        <row r="1577">
          <cell r="D1577">
            <v>221</v>
          </cell>
        </row>
        <row r="1577">
          <cell r="F1577">
            <v>0</v>
          </cell>
        </row>
        <row r="1578">
          <cell r="D1578">
            <v>22198</v>
          </cell>
        </row>
        <row r="1578">
          <cell r="F1578">
            <v>0</v>
          </cell>
        </row>
        <row r="1579">
          <cell r="D1579">
            <v>2219801</v>
          </cell>
        </row>
        <row r="1580">
          <cell r="D1580">
            <v>2219899</v>
          </cell>
        </row>
        <row r="1581">
          <cell r="D1581">
            <v>222</v>
          </cell>
        </row>
        <row r="1581">
          <cell r="F1581">
            <v>0</v>
          </cell>
        </row>
        <row r="1582">
          <cell r="D1582">
            <v>22298</v>
          </cell>
        </row>
        <row r="1582">
          <cell r="F1582">
            <v>0</v>
          </cell>
        </row>
        <row r="1583">
          <cell r="D1583">
            <v>2229801</v>
          </cell>
        </row>
        <row r="1584">
          <cell r="D1584">
            <v>2229899</v>
          </cell>
        </row>
        <row r="1585">
          <cell r="D1585">
            <v>224</v>
          </cell>
        </row>
        <row r="1585">
          <cell r="F1585">
            <v>0</v>
          </cell>
        </row>
        <row r="1586">
          <cell r="D1586">
            <v>22498</v>
          </cell>
        </row>
        <row r="1586">
          <cell r="F1586">
            <v>0</v>
          </cell>
        </row>
        <row r="1587">
          <cell r="D1587">
            <v>2249801</v>
          </cell>
        </row>
        <row r="1588">
          <cell r="D1588">
            <v>2249802</v>
          </cell>
        </row>
        <row r="1589">
          <cell r="D1589">
            <v>2249899</v>
          </cell>
        </row>
        <row r="1590">
          <cell r="D1590">
            <v>229</v>
          </cell>
        </row>
        <row r="1590">
          <cell r="F1590">
            <v>1531</v>
          </cell>
        </row>
        <row r="1591">
          <cell r="D1591">
            <v>22904</v>
          </cell>
        </row>
        <row r="1591">
          <cell r="F1591">
            <v>0</v>
          </cell>
        </row>
        <row r="1592">
          <cell r="D1592">
            <v>2290401</v>
          </cell>
        </row>
        <row r="1593">
          <cell r="D1593">
            <v>2290402</v>
          </cell>
        </row>
        <row r="1594">
          <cell r="D1594">
            <v>2290403</v>
          </cell>
        </row>
        <row r="1595">
          <cell r="D1595">
            <v>22908</v>
          </cell>
        </row>
        <row r="1595">
          <cell r="F1595">
            <v>0</v>
          </cell>
        </row>
        <row r="1596">
          <cell r="D1596">
            <v>2290802</v>
          </cell>
        </row>
        <row r="1597">
          <cell r="D1597">
            <v>2290803</v>
          </cell>
        </row>
        <row r="1598">
          <cell r="D1598">
            <v>2290804</v>
          </cell>
        </row>
        <row r="1599">
          <cell r="D1599">
            <v>2290805</v>
          </cell>
        </row>
        <row r="1600">
          <cell r="D1600">
            <v>2290806</v>
          </cell>
        </row>
        <row r="1601">
          <cell r="D1601">
            <v>2290807</v>
          </cell>
        </row>
        <row r="1602">
          <cell r="D1602">
            <v>2290808</v>
          </cell>
        </row>
        <row r="1603">
          <cell r="D1603">
            <v>2290899</v>
          </cell>
        </row>
        <row r="1604">
          <cell r="D1604">
            <v>22909</v>
          </cell>
        </row>
        <row r="1604">
          <cell r="F1604">
            <v>0</v>
          </cell>
        </row>
        <row r="1605">
          <cell r="D1605">
            <v>2290901</v>
          </cell>
        </row>
        <row r="1606">
          <cell r="D1606">
            <v>22910</v>
          </cell>
        </row>
        <row r="1606">
          <cell r="F1606">
            <v>0</v>
          </cell>
        </row>
        <row r="1607">
          <cell r="D1607">
            <v>2291001</v>
          </cell>
        </row>
        <row r="1608">
          <cell r="D1608">
            <v>22960</v>
          </cell>
        </row>
        <row r="1608">
          <cell r="F1608">
            <v>851</v>
          </cell>
        </row>
        <row r="1609">
          <cell r="D1609">
            <v>2296001</v>
          </cell>
        </row>
        <row r="1610">
          <cell r="D1610">
            <v>2296002</v>
          </cell>
        </row>
        <row r="1610">
          <cell r="F1610">
            <v>302</v>
          </cell>
        </row>
        <row r="1611">
          <cell r="D1611">
            <v>2296003</v>
          </cell>
        </row>
        <row r="1611">
          <cell r="F1611">
            <v>286</v>
          </cell>
        </row>
        <row r="1612">
          <cell r="D1612">
            <v>2296004</v>
          </cell>
        </row>
        <row r="1613">
          <cell r="D1613">
            <v>2296005</v>
          </cell>
        </row>
        <row r="1614">
          <cell r="D1614">
            <v>2296006</v>
          </cell>
        </row>
        <row r="1614">
          <cell r="F1614">
            <v>108</v>
          </cell>
        </row>
        <row r="1615">
          <cell r="D1615">
            <v>2296010</v>
          </cell>
        </row>
        <row r="1616">
          <cell r="D1616">
            <v>2296011</v>
          </cell>
        </row>
        <row r="1617">
          <cell r="D1617">
            <v>2296012</v>
          </cell>
        </row>
        <row r="1618">
          <cell r="D1618">
            <v>2296013</v>
          </cell>
        </row>
        <row r="1619">
          <cell r="D1619">
            <v>2296099</v>
          </cell>
        </row>
        <row r="1619">
          <cell r="F1619">
            <v>155</v>
          </cell>
        </row>
        <row r="1620">
          <cell r="D1620">
            <v>22998</v>
          </cell>
        </row>
        <row r="1620">
          <cell r="F1620">
            <v>680</v>
          </cell>
        </row>
        <row r="1621">
          <cell r="D1621">
            <v>2299899</v>
          </cell>
        </row>
        <row r="1621">
          <cell r="F1621">
            <v>680</v>
          </cell>
        </row>
        <row r="1622">
          <cell r="D1622">
            <v>232</v>
          </cell>
        </row>
        <row r="1622">
          <cell r="F1622">
            <v>5180</v>
          </cell>
        </row>
        <row r="1623">
          <cell r="D1623">
            <v>23204</v>
          </cell>
        </row>
        <row r="1623">
          <cell r="F1623">
            <v>5180</v>
          </cell>
        </row>
        <row r="1624">
          <cell r="D1624">
            <v>2320401</v>
          </cell>
        </row>
        <row r="1625">
          <cell r="D1625">
            <v>2320405</v>
          </cell>
        </row>
        <row r="1626">
          <cell r="D1626">
            <v>2320411</v>
          </cell>
        </row>
        <row r="1626">
          <cell r="F1626">
            <v>100</v>
          </cell>
        </row>
        <row r="1627">
          <cell r="D1627">
            <v>2320413</v>
          </cell>
        </row>
        <row r="1628">
          <cell r="D1628">
            <v>2320414</v>
          </cell>
        </row>
        <row r="1629">
          <cell r="D1629">
            <v>2320416</v>
          </cell>
        </row>
        <row r="1630">
          <cell r="D1630">
            <v>2320417</v>
          </cell>
        </row>
        <row r="1631">
          <cell r="D1631">
            <v>2320418</v>
          </cell>
        </row>
        <row r="1632">
          <cell r="D1632">
            <v>2320419</v>
          </cell>
        </row>
        <row r="1633">
          <cell r="D1633">
            <v>2320420</v>
          </cell>
        </row>
        <row r="1634">
          <cell r="D1634">
            <v>2320431</v>
          </cell>
        </row>
        <row r="1634">
          <cell r="F1634">
            <v>181</v>
          </cell>
        </row>
        <row r="1635">
          <cell r="D1635">
            <v>2320432</v>
          </cell>
        </row>
        <row r="1636">
          <cell r="D1636">
            <v>2320433</v>
          </cell>
        </row>
        <row r="1637">
          <cell r="D1637">
            <v>2320498</v>
          </cell>
        </row>
        <row r="1637">
          <cell r="F1637">
            <v>4741</v>
          </cell>
        </row>
        <row r="1638">
          <cell r="D1638">
            <v>2320499</v>
          </cell>
        </row>
        <row r="1638">
          <cell r="F1638">
            <v>158</v>
          </cell>
        </row>
        <row r="1639">
          <cell r="D1639">
            <v>233</v>
          </cell>
        </row>
        <row r="1639">
          <cell r="F1639">
            <v>0</v>
          </cell>
        </row>
        <row r="1640">
          <cell r="D1640">
            <v>23304</v>
          </cell>
        </row>
        <row r="1640">
          <cell r="F1640">
            <v>0</v>
          </cell>
        </row>
        <row r="1641">
          <cell r="D1641">
            <v>2330401</v>
          </cell>
        </row>
        <row r="1642">
          <cell r="D1642">
            <v>2330405</v>
          </cell>
        </row>
        <row r="1643">
          <cell r="D1643">
            <v>2330411</v>
          </cell>
        </row>
        <row r="1644">
          <cell r="D1644">
            <v>2330413</v>
          </cell>
        </row>
        <row r="1645">
          <cell r="D1645">
            <v>2330414</v>
          </cell>
        </row>
        <row r="1646">
          <cell r="D1646">
            <v>2330416</v>
          </cell>
        </row>
        <row r="1647">
          <cell r="D1647">
            <v>2330417</v>
          </cell>
        </row>
        <row r="1648">
          <cell r="D1648">
            <v>2330418</v>
          </cell>
        </row>
        <row r="1649">
          <cell r="D1649">
            <v>2330419</v>
          </cell>
        </row>
        <row r="1650">
          <cell r="D1650">
            <v>2330420</v>
          </cell>
        </row>
        <row r="1651">
          <cell r="D1651">
            <v>2330431</v>
          </cell>
        </row>
        <row r="1652">
          <cell r="D1652">
            <v>2330432</v>
          </cell>
        </row>
        <row r="1653">
          <cell r="D1653">
            <v>2330433</v>
          </cell>
        </row>
        <row r="1654">
          <cell r="D1654">
            <v>2330498</v>
          </cell>
        </row>
        <row r="1655">
          <cell r="D1655">
            <v>2330499</v>
          </cell>
        </row>
        <row r="1656">
          <cell r="D1656">
            <v>234</v>
          </cell>
        </row>
        <row r="1656">
          <cell r="F1656">
            <v>0</v>
          </cell>
        </row>
        <row r="1657">
          <cell r="D1657">
            <v>23401</v>
          </cell>
        </row>
        <row r="1657">
          <cell r="F1657">
            <v>0</v>
          </cell>
        </row>
        <row r="1658">
          <cell r="D1658">
            <v>2340101</v>
          </cell>
        </row>
        <row r="1659">
          <cell r="D1659">
            <v>2340102</v>
          </cell>
        </row>
        <row r="1660">
          <cell r="D1660">
            <v>2340103</v>
          </cell>
        </row>
        <row r="1661">
          <cell r="D1661">
            <v>2340104</v>
          </cell>
        </row>
        <row r="1662">
          <cell r="D1662">
            <v>2340105</v>
          </cell>
        </row>
        <row r="1663">
          <cell r="D1663">
            <v>2340106</v>
          </cell>
        </row>
        <row r="1664">
          <cell r="D1664">
            <v>2340107</v>
          </cell>
        </row>
        <row r="1665">
          <cell r="D1665">
            <v>2340108</v>
          </cell>
        </row>
        <row r="1666">
          <cell r="D1666">
            <v>2340109</v>
          </cell>
        </row>
        <row r="1667">
          <cell r="D1667">
            <v>2340110</v>
          </cell>
        </row>
        <row r="1668">
          <cell r="D1668">
            <v>2340111</v>
          </cell>
        </row>
        <row r="1669">
          <cell r="D1669">
            <v>2340199</v>
          </cell>
        </row>
        <row r="1670">
          <cell r="D1670">
            <v>23402</v>
          </cell>
        </row>
        <row r="1670">
          <cell r="F1670">
            <v>0</v>
          </cell>
        </row>
        <row r="1671">
          <cell r="D1671">
            <v>2340201</v>
          </cell>
        </row>
        <row r="1672">
          <cell r="D1672">
            <v>2340202</v>
          </cell>
        </row>
        <row r="1673">
          <cell r="D1673">
            <v>2340203</v>
          </cell>
        </row>
        <row r="1674">
          <cell r="D1674">
            <v>2340204</v>
          </cell>
        </row>
        <row r="1675">
          <cell r="D1675">
            <v>2340205</v>
          </cell>
        </row>
        <row r="1676">
          <cell r="D1676">
            <v>2340299</v>
          </cell>
        </row>
        <row r="1708">
          <cell r="D1708">
            <v>231</v>
          </cell>
        </row>
        <row r="1708">
          <cell r="F1708">
            <v>1460</v>
          </cell>
        </row>
        <row r="1709">
          <cell r="D1709">
            <v>23101</v>
          </cell>
        </row>
        <row r="1709">
          <cell r="F1709">
            <v>0</v>
          </cell>
        </row>
        <row r="1710">
          <cell r="D1710">
            <v>2310101</v>
          </cell>
        </row>
        <row r="1711">
          <cell r="D1711">
            <v>23102</v>
          </cell>
        </row>
        <row r="1711">
          <cell r="F1711">
            <v>0</v>
          </cell>
        </row>
        <row r="1712">
          <cell r="D1712">
            <v>2310201</v>
          </cell>
        </row>
        <row r="1713">
          <cell r="D1713">
            <v>2310202</v>
          </cell>
        </row>
        <row r="1714">
          <cell r="D1714">
            <v>2310203</v>
          </cell>
        </row>
        <row r="1715">
          <cell r="D1715">
            <v>2310299</v>
          </cell>
        </row>
        <row r="1716">
          <cell r="D1716">
            <v>23103</v>
          </cell>
        </row>
        <row r="1716">
          <cell r="F1716">
            <v>530</v>
          </cell>
        </row>
        <row r="1717">
          <cell r="D1717">
            <v>2310301</v>
          </cell>
        </row>
        <row r="1717">
          <cell r="F1717">
            <v>530</v>
          </cell>
        </row>
        <row r="1718">
          <cell r="D1718">
            <v>2310302</v>
          </cell>
        </row>
        <row r="1719">
          <cell r="D1719">
            <v>2310303</v>
          </cell>
        </row>
        <row r="1720">
          <cell r="D1720">
            <v>2310399</v>
          </cell>
        </row>
        <row r="1721">
          <cell r="D1721">
            <v>23104</v>
          </cell>
        </row>
        <row r="1721">
          <cell r="F1721">
            <v>930</v>
          </cell>
        </row>
        <row r="1722">
          <cell r="D1722">
            <v>2310401</v>
          </cell>
        </row>
        <row r="1723">
          <cell r="D1723">
            <v>2310405</v>
          </cell>
        </row>
        <row r="1724">
          <cell r="D1724">
            <v>2310411</v>
          </cell>
        </row>
        <row r="1724">
          <cell r="F1724">
            <v>130</v>
          </cell>
        </row>
        <row r="1725">
          <cell r="D1725">
            <v>2310413</v>
          </cell>
        </row>
        <row r="1726">
          <cell r="D1726">
            <v>2310414</v>
          </cell>
        </row>
        <row r="1727">
          <cell r="D1727">
            <v>2310416</v>
          </cell>
        </row>
        <row r="1728">
          <cell r="D1728">
            <v>2310417</v>
          </cell>
        </row>
        <row r="1729">
          <cell r="D1729">
            <v>2310418</v>
          </cell>
        </row>
        <row r="1730">
          <cell r="D1730">
            <v>2310419</v>
          </cell>
        </row>
        <row r="1731">
          <cell r="D1731">
            <v>2310420</v>
          </cell>
        </row>
        <row r="1732">
          <cell r="D1732">
            <v>2310431</v>
          </cell>
        </row>
        <row r="1733">
          <cell r="D1733">
            <v>2310432</v>
          </cell>
        </row>
        <row r="1734">
          <cell r="D1734">
            <v>2310433</v>
          </cell>
        </row>
        <row r="1735">
          <cell r="D1735">
            <v>2310498</v>
          </cell>
        </row>
        <row r="1735">
          <cell r="F1735">
            <v>800</v>
          </cell>
        </row>
        <row r="1736">
          <cell r="D1736">
            <v>2310499</v>
          </cell>
        </row>
        <row r="1737">
          <cell r="D1737">
            <v>23105</v>
          </cell>
        </row>
        <row r="1737">
          <cell r="F1737">
            <v>0</v>
          </cell>
        </row>
        <row r="1738">
          <cell r="D1738">
            <v>2310501</v>
          </cell>
        </row>
        <row r="1739">
          <cell r="D1739">
            <v>23106</v>
          </cell>
        </row>
        <row r="1739">
          <cell r="F1739">
            <v>0</v>
          </cell>
        </row>
        <row r="1740">
          <cell r="D1740">
            <v>2310601</v>
          </cell>
        </row>
      </sheetData>
    </sheetDataSet>
  </externalBook>
</externalLink>
</file>

<file path=xl/theme/theme1.xml><?xml version="1.0" encoding="utf-8"?>
<a:theme xmlns:a="http://schemas.openxmlformats.org/drawingml/2006/main" name="Office 主题">
  <a:themeElements>
    <a:clrScheme name="复合">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zoomScaleSheetLayoutView="60" workbookViewId="0">
      <selection activeCell="A2" sqref="A2"/>
    </sheetView>
  </sheetViews>
  <sheetFormatPr defaultColWidth="8.8" defaultRowHeight="14.25" outlineLevelRow="6" outlineLevelCol="1"/>
  <sheetData>
    <row r="1" spans="1:2">
      <c r="A1" t="s">
        <v>0</v>
      </c>
    </row>
    <row r="2" spans="1:2">
      <c r="A2" t="s">
        <v>1</v>
      </c>
      <c r="B2" t="s">
        <v>2</v>
      </c>
    </row>
    <row r="3" spans="1:2">
      <c r="A3" t="s">
        <v>3</v>
      </c>
      <c r="B3" t="s">
        <v>4</v>
      </c>
    </row>
    <row r="4" spans="1:2">
      <c r="A4" t="s">
        <v>5</v>
      </c>
      <c r="B4">
        <v>9</v>
      </c>
    </row>
    <row r="5" spans="1:2">
      <c r="A5" t="s">
        <v>6</v>
      </c>
      <c r="B5">
        <v>3</v>
      </c>
    </row>
    <row r="6" spans="1:2">
      <c r="A6" t="s">
        <v>7</v>
      </c>
      <c r="B6">
        <v>48</v>
      </c>
    </row>
    <row r="7" spans="1:2">
      <c r="A7" t="s">
        <v>8</v>
      </c>
      <c r="B7">
        <v>4</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65"/>
  <sheetViews>
    <sheetView workbookViewId="0">
      <pane ySplit="5" topLeftCell="A6" activePane="bottomLeft" state="frozen"/>
      <selection/>
      <selection pane="bottomLeft" activeCell="A1" sqref="A1"/>
    </sheetView>
  </sheetViews>
  <sheetFormatPr defaultColWidth="8.875" defaultRowHeight="13.5"/>
  <cols>
    <col min="1" max="1" width="35.75" style="147" customWidth="1"/>
    <col min="2" max="6" width="9.625" style="111" customWidth="1"/>
    <col min="7" max="7" width="49.125" style="117" hidden="1" customWidth="1"/>
    <col min="8" max="8" width="9" style="111" customWidth="1"/>
    <col min="9" max="9" width="8.875" style="111" customWidth="1"/>
    <col min="10" max="10" width="10.5" style="111" customWidth="1"/>
    <col min="11" max="16384" width="8.875" style="111"/>
  </cols>
  <sheetData>
    <row r="1" s="111" customFormat="1" spans="1:19">
      <c r="A1" s="116" t="s">
        <v>1461</v>
      </c>
      <c r="B1" s="116"/>
      <c r="G1" s="117"/>
    </row>
    <row r="2" s="111" customFormat="1" ht="31.9" customHeight="1" spans="1:19">
      <c r="A2" s="148" t="s">
        <v>1462</v>
      </c>
      <c r="B2" s="148"/>
      <c r="C2" s="148"/>
      <c r="D2" s="148"/>
      <c r="E2" s="148"/>
      <c r="F2" s="148"/>
      <c r="G2" s="149"/>
      <c r="H2" s="150"/>
    </row>
    <row r="3" s="111" customFormat="1" ht="18.75" customHeight="1" spans="1:19">
      <c r="A3" s="147"/>
      <c r="B3" s="151"/>
      <c r="C3" s="151"/>
      <c r="D3" s="151"/>
      <c r="E3" s="152" t="s">
        <v>11</v>
      </c>
      <c r="F3" s="152"/>
      <c r="G3" s="153"/>
      <c r="H3" s="154"/>
    </row>
    <row r="4" s="111" customFormat="1" ht="14.45" customHeight="1" spans="1:19">
      <c r="A4" s="155" t="s">
        <v>1463</v>
      </c>
      <c r="B4" s="155" t="s">
        <v>77</v>
      </c>
      <c r="C4" s="155" t="s">
        <v>15</v>
      </c>
      <c r="D4" s="123" t="s">
        <v>16</v>
      </c>
      <c r="E4" s="123"/>
      <c r="F4" s="124" t="s">
        <v>17</v>
      </c>
      <c r="G4" s="125" t="s">
        <v>1464</v>
      </c>
      <c r="H4" s="156"/>
    </row>
    <row r="5" s="143" customFormat="1" ht="14.45" customHeight="1" spans="1:19">
      <c r="A5" s="155"/>
      <c r="B5" s="155"/>
      <c r="C5" s="155"/>
      <c r="D5" s="123" t="s">
        <v>19</v>
      </c>
      <c r="E5" s="126" t="s">
        <v>20</v>
      </c>
      <c r="F5" s="124"/>
      <c r="G5" s="125"/>
      <c r="H5" s="156"/>
    </row>
    <row r="6" s="144" customFormat="1" ht="23" customHeight="1" spans="1:19">
      <c r="A6" s="157" t="s">
        <v>1465</v>
      </c>
      <c r="B6" s="158">
        <v>29867</v>
      </c>
      <c r="C6" s="158">
        <f>SUM(C7:C13)</f>
        <v>11034</v>
      </c>
      <c r="D6" s="158">
        <v>13059</v>
      </c>
      <c r="E6" s="159">
        <f t="shared" ref="E6:E12" si="0">IF(D6&lt;&gt;0,(C6-D6)/D6,0)</f>
        <v>-0.155065472088215</v>
      </c>
      <c r="F6" s="159">
        <f t="shared" ref="F6:F12" si="1">IF(B6&lt;&gt;0,C6/B6,0)</f>
        <v>0.369437841095523</v>
      </c>
      <c r="G6" s="160"/>
      <c r="H6" s="161"/>
    </row>
    <row r="7" s="111" customFormat="1" ht="23" customHeight="1" spans="1:19">
      <c r="A7" s="138" t="s">
        <v>1466</v>
      </c>
      <c r="B7" s="162">
        <v>29400</v>
      </c>
      <c r="C7" s="163">
        <v>10919</v>
      </c>
      <c r="D7" s="163">
        <v>12824</v>
      </c>
      <c r="E7" s="164">
        <f t="shared" si="0"/>
        <v>-0.148549594510293</v>
      </c>
      <c r="F7" s="164">
        <f t="shared" si="1"/>
        <v>0.371394557823129</v>
      </c>
      <c r="G7" s="165"/>
      <c r="H7" s="166"/>
      <c r="I7" s="167"/>
      <c r="J7" s="144"/>
      <c r="K7" s="167"/>
      <c r="L7" s="168"/>
      <c r="M7" s="167"/>
      <c r="N7" s="167"/>
      <c r="O7" s="167"/>
      <c r="P7" s="167"/>
      <c r="Q7" s="167"/>
      <c r="R7" s="167"/>
      <c r="S7" s="167"/>
    </row>
    <row r="8" s="111" customFormat="1" ht="23" customHeight="1" spans="1:19">
      <c r="A8" s="138" t="s">
        <v>1467</v>
      </c>
      <c r="B8" s="163"/>
      <c r="C8" s="163"/>
      <c r="D8" s="163"/>
      <c r="E8" s="164">
        <f t="shared" si="0"/>
        <v>0</v>
      </c>
      <c r="F8" s="164">
        <f t="shared" si="1"/>
        <v>0</v>
      </c>
      <c r="G8" s="169"/>
      <c r="H8" s="166"/>
      <c r="I8" s="167"/>
      <c r="J8" s="144"/>
      <c r="K8" s="167"/>
      <c r="L8" s="167"/>
      <c r="M8" s="167"/>
      <c r="N8" s="167"/>
      <c r="O8" s="167"/>
      <c r="P8" s="167"/>
      <c r="Q8" s="167"/>
      <c r="R8" s="167"/>
      <c r="S8" s="167"/>
    </row>
    <row r="9" s="111" customFormat="1" ht="23" customHeight="1" spans="1:19">
      <c r="A9" s="138" t="s">
        <v>1468</v>
      </c>
      <c r="B9" s="162">
        <v>48</v>
      </c>
      <c r="C9" s="163">
        <v>16</v>
      </c>
      <c r="D9" s="163">
        <v>19</v>
      </c>
      <c r="E9" s="164">
        <f t="shared" si="0"/>
        <v>-0.157894736842105</v>
      </c>
      <c r="F9" s="164">
        <f t="shared" si="1"/>
        <v>0.333333333333333</v>
      </c>
      <c r="G9" s="170" t="s">
        <v>1469</v>
      </c>
      <c r="H9" s="166"/>
      <c r="I9" s="167"/>
      <c r="J9" s="144"/>
    </row>
    <row r="10" s="144" customFormat="1" ht="23" customHeight="1" spans="1:19">
      <c r="A10" s="138" t="s">
        <v>1470</v>
      </c>
      <c r="B10" s="163"/>
      <c r="C10" s="163"/>
      <c r="D10" s="163"/>
      <c r="E10" s="164">
        <f t="shared" si="0"/>
        <v>0</v>
      </c>
      <c r="F10" s="164">
        <f t="shared" si="1"/>
        <v>0</v>
      </c>
      <c r="G10" s="169"/>
      <c r="H10" s="166"/>
      <c r="I10" s="171"/>
      <c r="K10" s="171"/>
      <c r="L10" s="171"/>
      <c r="M10" s="171"/>
      <c r="N10" s="171"/>
      <c r="O10" s="171"/>
    </row>
    <row r="11" s="145" customFormat="1" ht="23" customHeight="1" spans="1:19">
      <c r="A11" s="138" t="s">
        <v>1471</v>
      </c>
      <c r="B11" s="162">
        <v>419</v>
      </c>
      <c r="C11" s="163">
        <v>96</v>
      </c>
      <c r="D11" s="163">
        <v>175</v>
      </c>
      <c r="E11" s="164">
        <f t="shared" si="0"/>
        <v>-0.451428571428571</v>
      </c>
      <c r="F11" s="164">
        <f t="shared" si="1"/>
        <v>0.229116945107399</v>
      </c>
      <c r="G11" s="165" t="s">
        <v>1472</v>
      </c>
      <c r="H11" s="166"/>
      <c r="I11" s="172"/>
      <c r="J11" s="144"/>
      <c r="K11" s="172"/>
      <c r="L11" s="172"/>
      <c r="M11" s="172"/>
      <c r="N11" s="172"/>
      <c r="O11" s="172"/>
    </row>
    <row r="12" s="145" customFormat="1" ht="23" customHeight="1" spans="1:19">
      <c r="A12" s="138" t="s">
        <v>1473</v>
      </c>
      <c r="B12" s="163"/>
      <c r="C12" s="163">
        <v>3</v>
      </c>
      <c r="D12" s="163">
        <v>41</v>
      </c>
      <c r="E12" s="164">
        <f t="shared" si="0"/>
        <v>-0.926829268292683</v>
      </c>
      <c r="F12" s="164">
        <f t="shared" si="1"/>
        <v>0</v>
      </c>
      <c r="G12" s="165" t="s">
        <v>1474</v>
      </c>
      <c r="H12" s="166"/>
      <c r="I12" s="172"/>
      <c r="J12" s="144"/>
      <c r="K12" s="172"/>
      <c r="L12" s="172"/>
      <c r="M12" s="172"/>
      <c r="N12" s="172"/>
      <c r="O12" s="172"/>
    </row>
    <row r="13" s="145" customFormat="1" ht="23" customHeight="1" spans="1:19">
      <c r="A13" s="138" t="s">
        <v>1475</v>
      </c>
      <c r="B13" s="173"/>
      <c r="C13" s="173"/>
      <c r="D13" s="173"/>
      <c r="E13" s="164"/>
      <c r="F13" s="164"/>
      <c r="G13" s="169"/>
      <c r="H13" s="166"/>
      <c r="I13" s="172"/>
      <c r="J13" s="144"/>
      <c r="K13" s="172"/>
      <c r="L13" s="172"/>
      <c r="M13" s="172"/>
      <c r="N13" s="172"/>
      <c r="O13" s="172"/>
    </row>
    <row r="14" s="111" customFormat="1" ht="23" customHeight="1" spans="1:19">
      <c r="A14" s="174" t="s">
        <v>1476</v>
      </c>
      <c r="B14" s="158">
        <f>SUM(B15:B19)</f>
        <v>1513</v>
      </c>
      <c r="C14" s="158">
        <f>SUM(C15:C19)</f>
        <v>766</v>
      </c>
      <c r="D14" s="158">
        <f>SUM(D15:D19)</f>
        <v>599</v>
      </c>
      <c r="E14" s="159">
        <f t="shared" ref="E14:E23" si="2">IF(D14&lt;&gt;0,(C14-D14)/D14,0)</f>
        <v>0.278797996661102</v>
      </c>
      <c r="F14" s="159">
        <f t="shared" ref="F14:F23" si="3">IF(B14&lt;&gt;0,C14/B14,0)</f>
        <v>0.506278916060806</v>
      </c>
      <c r="G14" s="169" t="s">
        <v>1477</v>
      </c>
      <c r="H14" s="161"/>
      <c r="J14" s="144"/>
    </row>
    <row r="15" s="111" customFormat="1" ht="23" customHeight="1" spans="1:19">
      <c r="A15" s="138" t="s">
        <v>1478</v>
      </c>
      <c r="B15" s="137">
        <v>1513</v>
      </c>
      <c r="C15" s="173">
        <v>766</v>
      </c>
      <c r="D15" s="173">
        <v>599</v>
      </c>
      <c r="E15" s="164">
        <f t="shared" si="2"/>
        <v>0.278797996661102</v>
      </c>
      <c r="F15" s="164">
        <f t="shared" si="3"/>
        <v>0.506278916060806</v>
      </c>
      <c r="G15" s="175"/>
      <c r="H15" s="166"/>
      <c r="J15" s="144"/>
    </row>
    <row r="16" s="111" customFormat="1" ht="23" customHeight="1" spans="1:19">
      <c r="A16" s="138" t="s">
        <v>1479</v>
      </c>
      <c r="B16" s="173"/>
      <c r="C16" s="173"/>
      <c r="D16" s="173"/>
      <c r="E16" s="164">
        <f t="shared" si="2"/>
        <v>0</v>
      </c>
      <c r="F16" s="164">
        <f t="shared" si="3"/>
        <v>0</v>
      </c>
      <c r="G16" s="169"/>
      <c r="H16" s="166"/>
      <c r="J16" s="144"/>
    </row>
    <row r="17" s="144" customFormat="1" ht="23" customHeight="1" spans="1:35">
      <c r="A17" s="138" t="s">
        <v>1468</v>
      </c>
      <c r="B17" s="173"/>
      <c r="C17" s="173"/>
      <c r="D17" s="173"/>
      <c r="E17" s="164">
        <f t="shared" si="2"/>
        <v>0</v>
      </c>
      <c r="F17" s="164">
        <f t="shared" si="3"/>
        <v>0</v>
      </c>
      <c r="G17" s="169"/>
      <c r="H17" s="166"/>
    </row>
    <row r="18" s="145" customFormat="1" ht="23" customHeight="1" spans="1:35">
      <c r="A18" s="138" t="s">
        <v>1471</v>
      </c>
      <c r="B18" s="173"/>
      <c r="C18" s="173"/>
      <c r="D18" s="173"/>
      <c r="E18" s="164">
        <f t="shared" si="2"/>
        <v>0</v>
      </c>
      <c r="F18" s="164">
        <f t="shared" si="3"/>
        <v>0</v>
      </c>
      <c r="G18" s="169"/>
      <c r="H18" s="166"/>
      <c r="J18" s="144"/>
    </row>
    <row r="19" s="145" customFormat="1" ht="23" customHeight="1" spans="1:35">
      <c r="A19" s="138" t="s">
        <v>1473</v>
      </c>
      <c r="B19" s="137"/>
      <c r="C19" s="173"/>
      <c r="D19" s="173"/>
      <c r="E19" s="164">
        <f t="shared" si="2"/>
        <v>0</v>
      </c>
      <c r="F19" s="164">
        <f t="shared" si="3"/>
        <v>0</v>
      </c>
      <c r="G19" s="175"/>
      <c r="H19" s="166"/>
      <c r="J19" s="144"/>
    </row>
    <row r="20" s="111" customFormat="1" ht="23" customHeight="1" spans="1:35">
      <c r="A20" s="174" t="s">
        <v>1480</v>
      </c>
      <c r="B20" s="158">
        <f>SUM(B21:B23)</f>
        <v>28040</v>
      </c>
      <c r="C20" s="158">
        <f>SUM(C21:C25)</f>
        <v>14257</v>
      </c>
      <c r="D20" s="158">
        <f>SUM(D21:D25)</f>
        <v>13131</v>
      </c>
      <c r="E20" s="159">
        <f t="shared" si="2"/>
        <v>0.0857512756073414</v>
      </c>
      <c r="F20" s="159">
        <f t="shared" si="3"/>
        <v>0.508452211126961</v>
      </c>
      <c r="G20" s="160"/>
      <c r="H20" s="161"/>
      <c r="I20" s="167"/>
      <c r="J20" s="144"/>
      <c r="K20" s="167"/>
      <c r="L20" s="167"/>
      <c r="M20" s="167"/>
      <c r="N20" s="167"/>
    </row>
    <row r="21" s="111" customFormat="1" ht="23" customHeight="1" spans="1:35">
      <c r="A21" s="138" t="s">
        <v>1481</v>
      </c>
      <c r="B21" s="137">
        <v>28028</v>
      </c>
      <c r="C21" s="173">
        <v>14254</v>
      </c>
      <c r="D21" s="173">
        <v>13127</v>
      </c>
      <c r="E21" s="164">
        <f t="shared" si="2"/>
        <v>0.0858535842157385</v>
      </c>
      <c r="F21" s="164">
        <f t="shared" si="3"/>
        <v>0.508562865705723</v>
      </c>
      <c r="G21" s="165" t="s">
        <v>1482</v>
      </c>
      <c r="H21" s="166"/>
      <c r="I21" s="167"/>
      <c r="J21" s="144"/>
      <c r="K21" s="167"/>
      <c r="L21" s="167"/>
      <c r="M21" s="167"/>
      <c r="N21" s="167"/>
    </row>
    <row r="22" s="111" customFormat="1" ht="23" customHeight="1" spans="1:35">
      <c r="A22" s="138" t="s">
        <v>1467</v>
      </c>
      <c r="B22" s="173"/>
      <c r="C22" s="173">
        <v>0</v>
      </c>
      <c r="D22" s="173"/>
      <c r="E22" s="164">
        <f t="shared" si="2"/>
        <v>0</v>
      </c>
      <c r="F22" s="164">
        <f t="shared" si="3"/>
        <v>0</v>
      </c>
      <c r="G22" s="169"/>
      <c r="H22" s="166"/>
      <c r="I22" s="167"/>
      <c r="J22" s="144"/>
      <c r="K22" s="167"/>
      <c r="L22" s="167"/>
      <c r="M22" s="167"/>
      <c r="N22" s="167"/>
    </row>
    <row r="23" s="144" customFormat="1" ht="23" customHeight="1" spans="1:35">
      <c r="A23" s="138" t="s">
        <v>1468</v>
      </c>
      <c r="B23" s="176">
        <v>12</v>
      </c>
      <c r="C23" s="173">
        <v>3</v>
      </c>
      <c r="D23" s="173">
        <v>4</v>
      </c>
      <c r="E23" s="164">
        <f t="shared" si="2"/>
        <v>-0.25</v>
      </c>
      <c r="F23" s="164">
        <f t="shared" si="3"/>
        <v>0.25</v>
      </c>
      <c r="G23" s="165"/>
      <c r="H23" s="166"/>
    </row>
    <row r="24" s="145" customFormat="1" ht="23" customHeight="1" spans="1:35">
      <c r="A24" s="138" t="s">
        <v>1471</v>
      </c>
      <c r="B24" s="173"/>
      <c r="C24" s="173">
        <v>0</v>
      </c>
      <c r="D24" s="173"/>
      <c r="E24" s="164"/>
      <c r="F24" s="164"/>
      <c r="G24" s="169"/>
      <c r="H24" s="166"/>
      <c r="J24" s="144"/>
    </row>
    <row r="25" s="145" customFormat="1" ht="23" customHeight="1" spans="1:35">
      <c r="A25" s="138" t="s">
        <v>1473</v>
      </c>
      <c r="B25" s="177"/>
      <c r="C25" s="173">
        <v>0</v>
      </c>
      <c r="D25" s="173"/>
      <c r="E25" s="164"/>
      <c r="F25" s="164"/>
      <c r="G25" s="169"/>
      <c r="H25" s="166"/>
      <c r="J25" s="144"/>
    </row>
    <row r="26" s="111" customFormat="1" ht="23" customHeight="1" spans="1:35">
      <c r="A26" s="174" t="s">
        <v>1483</v>
      </c>
      <c r="B26" s="158">
        <f>SUM(B27:B30)</f>
        <v>2203</v>
      </c>
      <c r="C26" s="158">
        <f>SUM(C27:C30)</f>
        <v>1728</v>
      </c>
      <c r="D26" s="158">
        <f>SUM(D27:D30)</f>
        <v>1054</v>
      </c>
      <c r="E26" s="159">
        <f t="shared" ref="E26:E65" si="4">IF(D26&lt;&gt;0,(C26-D26)/D26,0)</f>
        <v>0.639468690702087</v>
      </c>
      <c r="F26" s="159">
        <f t="shared" ref="F26:F65" si="5">IF(B26&lt;&gt;0,C26/B26,0)</f>
        <v>0.784384929641398</v>
      </c>
      <c r="G26" s="169" t="s">
        <v>1484</v>
      </c>
      <c r="H26" s="161"/>
      <c r="I26" s="167"/>
      <c r="J26" s="144"/>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row>
    <row r="27" s="111" customFormat="1" ht="23" customHeight="1" spans="1:35">
      <c r="A27" s="138" t="s">
        <v>1485</v>
      </c>
      <c r="B27" s="137">
        <v>2203</v>
      </c>
      <c r="C27" s="173">
        <v>1728</v>
      </c>
      <c r="D27" s="173">
        <v>1054</v>
      </c>
      <c r="E27" s="164">
        <f t="shared" si="4"/>
        <v>0.639468690702087</v>
      </c>
      <c r="F27" s="164">
        <f t="shared" si="5"/>
        <v>0.784384929641398</v>
      </c>
      <c r="G27" s="175"/>
      <c r="H27" s="166"/>
      <c r="I27" s="167"/>
      <c r="J27" s="144"/>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row>
    <row r="28" s="111" customFormat="1" ht="23" customHeight="1" spans="1:35">
      <c r="A28" s="138" t="s">
        <v>1486</v>
      </c>
      <c r="B28" s="137"/>
      <c r="C28" s="173"/>
      <c r="D28" s="173"/>
      <c r="E28" s="164">
        <f t="shared" si="4"/>
        <v>0</v>
      </c>
      <c r="F28" s="164">
        <f t="shared" si="5"/>
        <v>0</v>
      </c>
      <c r="G28" s="175"/>
      <c r="H28" s="166"/>
      <c r="I28" s="167"/>
      <c r="J28" s="144"/>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row>
    <row r="29" s="111" customFormat="1" ht="23" customHeight="1" spans="1:35">
      <c r="A29" s="138" t="s">
        <v>1479</v>
      </c>
      <c r="B29" s="173"/>
      <c r="C29" s="173"/>
      <c r="D29" s="173"/>
      <c r="E29" s="164">
        <f t="shared" si="4"/>
        <v>0</v>
      </c>
      <c r="F29" s="164">
        <f t="shared" si="5"/>
        <v>0</v>
      </c>
      <c r="G29" s="169"/>
      <c r="H29" s="166"/>
      <c r="I29" s="167"/>
      <c r="J29" s="144"/>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row>
    <row r="30" s="111" customFormat="1" ht="23" customHeight="1" spans="1:35">
      <c r="A30" s="138" t="s">
        <v>1487</v>
      </c>
      <c r="B30" s="178"/>
      <c r="C30" s="173"/>
      <c r="D30" s="173"/>
      <c r="E30" s="164">
        <f t="shared" si="4"/>
        <v>0</v>
      </c>
      <c r="F30" s="164">
        <f t="shared" si="5"/>
        <v>0</v>
      </c>
      <c r="G30" s="169"/>
      <c r="H30" s="166"/>
      <c r="I30" s="167"/>
      <c r="J30" s="144"/>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row>
    <row r="31" s="111" customFormat="1" ht="23" customHeight="1" spans="1:35">
      <c r="A31" s="174" t="s">
        <v>1488</v>
      </c>
      <c r="B31" s="158">
        <f>SUM(B32:B37)</f>
        <v>4677</v>
      </c>
      <c r="C31" s="158">
        <f>SUM(C32:C37)</f>
        <v>2317.158533</v>
      </c>
      <c r="D31" s="158">
        <f>SUM(D32:D37)</f>
        <v>7430.773458</v>
      </c>
      <c r="E31" s="159">
        <f t="shared" si="4"/>
        <v>-0.6881672485244</v>
      </c>
      <c r="F31" s="159">
        <f t="shared" si="5"/>
        <v>0.495436932435322</v>
      </c>
      <c r="G31" s="160"/>
      <c r="H31" s="161"/>
      <c r="J31" s="144"/>
    </row>
    <row r="32" s="111" customFormat="1" ht="23" customHeight="1" spans="1:35">
      <c r="A32" s="138" t="s">
        <v>1489</v>
      </c>
      <c r="B32" s="178">
        <v>3800</v>
      </c>
      <c r="C32" s="173">
        <v>1873</v>
      </c>
      <c r="D32" s="173">
        <v>2078.42</v>
      </c>
      <c r="E32" s="164">
        <f t="shared" si="4"/>
        <v>-0.0988346917369926</v>
      </c>
      <c r="F32" s="164">
        <f t="shared" si="5"/>
        <v>0.492894736842105</v>
      </c>
      <c r="G32" s="169" t="s">
        <v>1490</v>
      </c>
      <c r="H32" s="166"/>
      <c r="I32" s="167"/>
      <c r="J32" s="144"/>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row>
    <row r="33" s="111" customFormat="1" ht="23" customHeight="1" spans="1:35">
      <c r="A33" s="138" t="s">
        <v>1467</v>
      </c>
      <c r="B33" s="178">
        <v>761</v>
      </c>
      <c r="C33" s="173">
        <f>400</f>
        <v>400</v>
      </c>
      <c r="D33" s="173">
        <v>5279</v>
      </c>
      <c r="E33" s="164">
        <f t="shared" si="4"/>
        <v>-0.924228073498769</v>
      </c>
      <c r="F33" s="164">
        <f t="shared" si="5"/>
        <v>0.525624178712221</v>
      </c>
      <c r="G33" s="169" t="s">
        <v>1491</v>
      </c>
      <c r="H33" s="166"/>
      <c r="I33" s="167"/>
      <c r="J33" s="144"/>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row>
    <row r="34" s="111" customFormat="1" ht="23" customHeight="1" spans="1:35">
      <c r="A34" s="138" t="s">
        <v>1468</v>
      </c>
      <c r="B34" s="137">
        <v>11</v>
      </c>
      <c r="C34" s="173">
        <v>6</v>
      </c>
      <c r="D34" s="173">
        <v>6</v>
      </c>
      <c r="E34" s="164">
        <f t="shared" si="4"/>
        <v>0</v>
      </c>
      <c r="F34" s="164">
        <f t="shared" si="5"/>
        <v>0.545454545454545</v>
      </c>
      <c r="G34" s="165"/>
      <c r="H34" s="166"/>
      <c r="I34" s="179"/>
      <c r="J34" s="144"/>
      <c r="K34" s="179"/>
      <c r="L34" s="179"/>
      <c r="M34" s="179"/>
      <c r="N34" s="179"/>
      <c r="O34" s="179"/>
      <c r="P34" s="179"/>
      <c r="Q34" s="179"/>
      <c r="R34" s="167"/>
    </row>
    <row r="35" s="111" customFormat="1" ht="23" customHeight="1" spans="1:35">
      <c r="A35" s="138" t="s">
        <v>1470</v>
      </c>
      <c r="B35" s="173"/>
      <c r="C35" s="173"/>
      <c r="D35" s="173"/>
      <c r="E35" s="164">
        <f t="shared" si="4"/>
        <v>0</v>
      </c>
      <c r="F35" s="164">
        <f t="shared" si="5"/>
        <v>0</v>
      </c>
      <c r="G35" s="165"/>
      <c r="H35" s="166"/>
      <c r="I35" s="179"/>
      <c r="J35" s="144"/>
      <c r="K35" s="179"/>
      <c r="L35" s="179"/>
      <c r="M35" s="179"/>
      <c r="N35" s="179"/>
      <c r="O35" s="179"/>
      <c r="P35" s="179"/>
      <c r="Q35" s="179"/>
      <c r="R35" s="167"/>
    </row>
    <row r="36" s="111" customFormat="1" ht="23" customHeight="1" spans="1:35">
      <c r="A36" s="138" t="s">
        <v>1471</v>
      </c>
      <c r="B36" s="137">
        <v>100</v>
      </c>
      <c r="C36" s="173">
        <v>38</v>
      </c>
      <c r="D36" s="173">
        <v>63.937618</v>
      </c>
      <c r="E36" s="164">
        <f t="shared" si="4"/>
        <v>-0.405670696083798</v>
      </c>
      <c r="F36" s="164">
        <f t="shared" si="5"/>
        <v>0.38</v>
      </c>
      <c r="G36" s="170" t="s">
        <v>1492</v>
      </c>
      <c r="H36" s="166"/>
      <c r="I36" s="179"/>
      <c r="J36" s="144"/>
      <c r="K36" s="179"/>
      <c r="L36" s="179"/>
      <c r="M36" s="179"/>
      <c r="N36" s="179"/>
      <c r="O36" s="179"/>
      <c r="P36" s="179"/>
      <c r="Q36" s="179"/>
      <c r="R36" s="167"/>
    </row>
    <row r="37" s="111" customFormat="1" ht="23" customHeight="1" spans="1:35">
      <c r="A37" s="138" t="s">
        <v>1473</v>
      </c>
      <c r="B37" s="137">
        <v>5</v>
      </c>
      <c r="C37" s="173">
        <v>0.158533</v>
      </c>
      <c r="D37" s="173">
        <v>3.41584</v>
      </c>
      <c r="E37" s="164">
        <f t="shared" si="4"/>
        <v>-0.953588868331069</v>
      </c>
      <c r="F37" s="164">
        <f t="shared" si="5"/>
        <v>0.0317066</v>
      </c>
      <c r="G37" s="170" t="s">
        <v>1493</v>
      </c>
      <c r="H37" s="166"/>
      <c r="I37" s="179"/>
      <c r="J37" s="144"/>
      <c r="K37" s="179"/>
      <c r="L37" s="179"/>
      <c r="M37" s="179"/>
      <c r="N37" s="179"/>
      <c r="O37" s="179"/>
      <c r="P37" s="179"/>
      <c r="Q37" s="179"/>
      <c r="R37" s="167"/>
    </row>
    <row r="38" s="111" customFormat="1" ht="23" customHeight="1" spans="1:35">
      <c r="A38" s="157" t="s">
        <v>1494</v>
      </c>
      <c r="B38" s="158">
        <f>SUM(B39:B43)</f>
        <v>34187</v>
      </c>
      <c r="C38" s="158">
        <f>SUM(C39:C43)</f>
        <v>13572</v>
      </c>
      <c r="D38" s="158">
        <f>SUM(D39:D43)</f>
        <v>13971</v>
      </c>
      <c r="E38" s="159">
        <f t="shared" si="4"/>
        <v>-0.0285591582563882</v>
      </c>
      <c r="F38" s="159">
        <f t="shared" si="5"/>
        <v>0.396993009038523</v>
      </c>
      <c r="G38" s="160"/>
      <c r="H38" s="161"/>
      <c r="I38" s="179"/>
      <c r="J38" s="144"/>
      <c r="K38" s="179"/>
      <c r="L38" s="179"/>
      <c r="M38" s="179"/>
      <c r="N38" s="179"/>
      <c r="O38" s="179"/>
      <c r="P38" s="179"/>
      <c r="Q38" s="179"/>
      <c r="R38" s="167"/>
    </row>
    <row r="39" s="111" customFormat="1" ht="23" customHeight="1" spans="1:35">
      <c r="A39" s="138" t="s">
        <v>1466</v>
      </c>
      <c r="B39" s="162">
        <v>21360</v>
      </c>
      <c r="C39" s="163">
        <v>10401</v>
      </c>
      <c r="D39" s="173">
        <v>9330</v>
      </c>
      <c r="E39" s="164">
        <f t="shared" si="4"/>
        <v>0.114790996784566</v>
      </c>
      <c r="F39" s="164">
        <f t="shared" si="5"/>
        <v>0.486938202247191</v>
      </c>
      <c r="G39" s="170" t="s">
        <v>1495</v>
      </c>
      <c r="H39" s="166"/>
      <c r="I39" s="167"/>
      <c r="J39" s="144"/>
      <c r="K39" s="167"/>
      <c r="L39" s="167"/>
      <c r="M39" s="167"/>
      <c r="N39" s="167"/>
      <c r="O39" s="167"/>
      <c r="P39" s="167"/>
      <c r="Q39" s="167"/>
      <c r="R39" s="167"/>
    </row>
    <row r="40" s="111" customFormat="1" ht="23" customHeight="1" spans="1:35">
      <c r="A40" s="138" t="s">
        <v>1467</v>
      </c>
      <c r="B40" s="162">
        <v>11943</v>
      </c>
      <c r="C40" s="163">
        <v>2893</v>
      </c>
      <c r="D40" s="173">
        <v>4160</v>
      </c>
      <c r="E40" s="164">
        <f t="shared" si="4"/>
        <v>-0.304567307692308</v>
      </c>
      <c r="F40" s="164">
        <f t="shared" si="5"/>
        <v>0.242233944570041</v>
      </c>
      <c r="G40" s="170" t="s">
        <v>1496</v>
      </c>
      <c r="H40" s="166"/>
      <c r="I40" s="167"/>
      <c r="J40" s="144"/>
      <c r="K40" s="167"/>
      <c r="L40" s="167"/>
      <c r="M40" s="167"/>
      <c r="N40" s="167"/>
      <c r="O40" s="167"/>
      <c r="P40" s="167"/>
      <c r="Q40" s="167"/>
      <c r="R40" s="167"/>
    </row>
    <row r="41" s="111" customFormat="1" ht="23" customHeight="1" spans="1:35">
      <c r="A41" s="138" t="s">
        <v>1468</v>
      </c>
      <c r="B41" s="162">
        <v>39</v>
      </c>
      <c r="C41" s="163">
        <v>10</v>
      </c>
      <c r="D41" s="173">
        <v>22</v>
      </c>
      <c r="E41" s="164">
        <f t="shared" si="4"/>
        <v>-0.545454545454545</v>
      </c>
      <c r="F41" s="164">
        <f t="shared" si="5"/>
        <v>0.256410256410256</v>
      </c>
      <c r="G41" s="170" t="s">
        <v>1497</v>
      </c>
      <c r="H41" s="166"/>
      <c r="I41" s="167"/>
      <c r="J41" s="144"/>
      <c r="K41" s="167"/>
      <c r="L41" s="167"/>
      <c r="M41" s="167"/>
      <c r="N41" s="167"/>
      <c r="O41" s="167"/>
      <c r="P41" s="167"/>
      <c r="Q41" s="167"/>
      <c r="R41" s="167"/>
    </row>
    <row r="42" s="111" customFormat="1" ht="23" customHeight="1" spans="1:35">
      <c r="A42" s="138" t="s">
        <v>1471</v>
      </c>
      <c r="B42" s="162">
        <v>845</v>
      </c>
      <c r="C42" s="163">
        <v>265</v>
      </c>
      <c r="D42" s="173">
        <v>458</v>
      </c>
      <c r="E42" s="164">
        <f t="shared" si="4"/>
        <v>-0.421397379912664</v>
      </c>
      <c r="F42" s="164">
        <f t="shared" si="5"/>
        <v>0.313609467455621</v>
      </c>
      <c r="G42" s="170" t="s">
        <v>1498</v>
      </c>
      <c r="H42" s="166"/>
      <c r="I42" s="167"/>
      <c r="J42" s="144"/>
      <c r="K42" s="167"/>
      <c r="L42" s="167"/>
      <c r="M42" s="167"/>
      <c r="N42" s="167"/>
      <c r="O42" s="167"/>
      <c r="P42" s="167"/>
      <c r="Q42" s="167"/>
      <c r="R42" s="167"/>
    </row>
    <row r="43" s="111" customFormat="1" ht="23" customHeight="1" spans="1:35">
      <c r="A43" s="138" t="s">
        <v>1473</v>
      </c>
      <c r="B43" s="163"/>
      <c r="C43" s="180">
        <v>3</v>
      </c>
      <c r="D43" s="181">
        <v>1</v>
      </c>
      <c r="E43" s="164">
        <f t="shared" si="4"/>
        <v>2</v>
      </c>
      <c r="F43" s="164">
        <f t="shared" si="5"/>
        <v>0</v>
      </c>
      <c r="G43" s="165" t="s">
        <v>1499</v>
      </c>
      <c r="H43" s="166"/>
      <c r="I43" s="167"/>
      <c r="J43" s="144"/>
      <c r="K43" s="167"/>
      <c r="L43" s="167"/>
      <c r="M43" s="167"/>
      <c r="N43" s="167"/>
      <c r="O43" s="167"/>
      <c r="P43" s="167"/>
      <c r="Q43" s="167"/>
      <c r="R43" s="167"/>
    </row>
    <row r="44" s="111" customFormat="1" ht="23" customHeight="1" spans="1:35">
      <c r="A44" s="174" t="s">
        <v>1500</v>
      </c>
      <c r="B44" s="182">
        <f>SUM(B45:B49)</f>
        <v>9383</v>
      </c>
      <c r="C44" s="182">
        <f>SUM(C45:C49)</f>
        <v>498</v>
      </c>
      <c r="D44" s="182">
        <f>SUM(D45:D48)</f>
        <v>290</v>
      </c>
      <c r="E44" s="159">
        <f t="shared" si="4"/>
        <v>0.717241379310345</v>
      </c>
      <c r="F44" s="159">
        <f t="shared" si="5"/>
        <v>0.0530747095811574</v>
      </c>
      <c r="G44" s="169" t="s">
        <v>1501</v>
      </c>
      <c r="H44" s="161"/>
      <c r="I44" s="167"/>
      <c r="J44" s="144"/>
      <c r="K44" s="167"/>
      <c r="L44" s="167"/>
      <c r="M44" s="167"/>
      <c r="N44" s="167"/>
      <c r="O44" s="167"/>
      <c r="P44" s="167"/>
      <c r="Q44" s="167"/>
      <c r="R44" s="167"/>
    </row>
    <row r="45" s="111" customFormat="1" ht="23" customHeight="1" spans="1:35">
      <c r="A45" s="138" t="s">
        <v>1481</v>
      </c>
      <c r="B45" s="137">
        <v>8352</v>
      </c>
      <c r="C45" s="173">
        <v>492</v>
      </c>
      <c r="D45" s="173">
        <v>281</v>
      </c>
      <c r="E45" s="164">
        <f t="shared" si="4"/>
        <v>0.750889679715303</v>
      </c>
      <c r="F45" s="164">
        <f t="shared" si="5"/>
        <v>0.0589080459770115</v>
      </c>
      <c r="G45" s="175"/>
      <c r="H45" s="166"/>
      <c r="I45" s="167"/>
      <c r="J45" s="144"/>
      <c r="K45" s="167"/>
      <c r="L45" s="167"/>
      <c r="M45" s="167"/>
      <c r="N45" s="167"/>
      <c r="O45" s="167"/>
      <c r="P45" s="167"/>
      <c r="Q45" s="167"/>
      <c r="R45" s="167"/>
    </row>
    <row r="46" s="111" customFormat="1" ht="23" customHeight="1" spans="1:35">
      <c r="A46" s="138" t="s">
        <v>1467</v>
      </c>
      <c r="B46" s="137">
        <v>1004</v>
      </c>
      <c r="C46" s="173">
        <v>0</v>
      </c>
      <c r="D46" s="173">
        <v>0</v>
      </c>
      <c r="E46" s="164">
        <f t="shared" si="4"/>
        <v>0</v>
      </c>
      <c r="F46" s="164">
        <f t="shared" si="5"/>
        <v>0</v>
      </c>
      <c r="G46" s="165"/>
      <c r="H46" s="166"/>
      <c r="I46" s="167"/>
      <c r="J46" s="144"/>
      <c r="K46" s="167"/>
      <c r="L46" s="167"/>
      <c r="M46" s="167"/>
      <c r="N46" s="167"/>
      <c r="O46" s="167"/>
      <c r="P46" s="167"/>
      <c r="Q46" s="167"/>
      <c r="R46" s="167"/>
    </row>
    <row r="47" s="111" customFormat="1" ht="23" customHeight="1" spans="1:35">
      <c r="A47" s="138" t="s">
        <v>1502</v>
      </c>
      <c r="B47" s="137">
        <v>12</v>
      </c>
      <c r="C47" s="173">
        <v>3</v>
      </c>
      <c r="D47" s="173">
        <v>2</v>
      </c>
      <c r="E47" s="164">
        <f t="shared" si="4"/>
        <v>0.5</v>
      </c>
      <c r="F47" s="164">
        <f t="shared" si="5"/>
        <v>0.25</v>
      </c>
      <c r="G47" s="165"/>
      <c r="H47" s="166"/>
      <c r="I47" s="167"/>
      <c r="J47" s="144"/>
      <c r="K47" s="167"/>
      <c r="L47" s="167"/>
      <c r="M47" s="167"/>
      <c r="N47" s="167"/>
      <c r="O47" s="167"/>
      <c r="P47" s="167"/>
      <c r="Q47" s="167"/>
      <c r="R47" s="167"/>
    </row>
    <row r="48" s="146" customFormat="1" ht="23" customHeight="1" spans="1:35">
      <c r="A48" s="138" t="s">
        <v>1503</v>
      </c>
      <c r="B48" s="137">
        <v>15</v>
      </c>
      <c r="C48" s="181">
        <v>3</v>
      </c>
      <c r="D48" s="181">
        <v>7</v>
      </c>
      <c r="E48" s="164">
        <f t="shared" si="4"/>
        <v>-0.571428571428571</v>
      </c>
      <c r="F48" s="164">
        <f t="shared" si="5"/>
        <v>0.2</v>
      </c>
      <c r="G48" s="165" t="s">
        <v>1504</v>
      </c>
      <c r="H48" s="166"/>
      <c r="I48" s="183"/>
      <c r="J48" s="144"/>
      <c r="K48" s="183"/>
      <c r="L48" s="183"/>
      <c r="M48" s="183"/>
      <c r="N48" s="183"/>
      <c r="O48" s="183"/>
      <c r="P48" s="183"/>
      <c r="Q48" s="183"/>
      <c r="R48" s="183"/>
    </row>
    <row r="49" s="146" customFormat="1" ht="23" customHeight="1" spans="1:18">
      <c r="A49" s="138" t="s">
        <v>1473</v>
      </c>
      <c r="B49" s="184"/>
      <c r="C49" s="181">
        <v>0</v>
      </c>
      <c r="D49" s="181"/>
      <c r="E49" s="164">
        <f t="shared" si="4"/>
        <v>0</v>
      </c>
      <c r="F49" s="164">
        <f t="shared" si="5"/>
        <v>0</v>
      </c>
      <c r="G49" s="169"/>
      <c r="H49" s="166"/>
      <c r="I49" s="183"/>
      <c r="J49" s="144"/>
      <c r="K49" s="183"/>
      <c r="L49" s="183"/>
      <c r="M49" s="183"/>
      <c r="N49" s="183"/>
      <c r="O49" s="183"/>
      <c r="P49" s="183"/>
      <c r="Q49" s="183"/>
      <c r="R49" s="183"/>
    </row>
    <row r="50" s="144" customFormat="1" ht="23" customHeight="1" spans="1:18">
      <c r="A50" s="185" t="s">
        <v>1505</v>
      </c>
      <c r="B50" s="186">
        <f>SUM(B6,B14,B20,B26,B31,B38,B44)</f>
        <v>109870</v>
      </c>
      <c r="C50" s="186">
        <f>SUM(C6,C14,C20,C26,C31,C38,C44)</f>
        <v>44172.158533</v>
      </c>
      <c r="D50" s="186">
        <f>SUM(D6,D14,D20,D26,D31,D38,D44)</f>
        <v>49534.773458</v>
      </c>
      <c r="E50" s="159">
        <f t="shared" si="4"/>
        <v>-0.108259603317797</v>
      </c>
      <c r="F50" s="159">
        <f t="shared" si="5"/>
        <v>0.40204021600983</v>
      </c>
      <c r="G50" s="160"/>
      <c r="H50" s="161"/>
    </row>
    <row r="51" s="111" customFormat="1" ht="23" customHeight="1" spans="1:18">
      <c r="A51" s="138" t="s">
        <v>1506</v>
      </c>
      <c r="B51" s="178"/>
      <c r="C51" s="173"/>
      <c r="D51" s="173"/>
      <c r="E51" s="164">
        <f t="shared" si="4"/>
        <v>0</v>
      </c>
      <c r="F51" s="164">
        <f t="shared" si="5"/>
        <v>0</v>
      </c>
      <c r="G51" s="169"/>
      <c r="H51" s="166"/>
      <c r="J51" s="144"/>
    </row>
    <row r="52" s="111" customFormat="1" ht="23" customHeight="1" spans="1:18">
      <c r="A52" s="138" t="s">
        <v>1507</v>
      </c>
      <c r="B52" s="178"/>
      <c r="C52" s="173"/>
      <c r="D52" s="173"/>
      <c r="E52" s="164">
        <f t="shared" si="4"/>
        <v>0</v>
      </c>
      <c r="F52" s="164">
        <f t="shared" si="5"/>
        <v>0</v>
      </c>
      <c r="G52" s="169"/>
      <c r="H52" s="166"/>
      <c r="J52" s="144"/>
    </row>
    <row r="53" s="111" customFormat="1" ht="23" customHeight="1" spans="1:18">
      <c r="A53" s="138" t="s">
        <v>1508</v>
      </c>
      <c r="B53" s="178"/>
      <c r="C53" s="173"/>
      <c r="D53" s="173"/>
      <c r="E53" s="164">
        <f t="shared" si="4"/>
        <v>0</v>
      </c>
      <c r="F53" s="164">
        <f t="shared" si="5"/>
        <v>0</v>
      </c>
      <c r="G53" s="169"/>
      <c r="H53" s="166"/>
      <c r="J53" s="144"/>
    </row>
    <row r="54" s="111" customFormat="1" ht="23" customHeight="1" spans="1:18">
      <c r="A54" s="138" t="s">
        <v>1509</v>
      </c>
      <c r="B54" s="178"/>
      <c r="C54" s="173"/>
      <c r="D54" s="173"/>
      <c r="E54" s="164">
        <f t="shared" si="4"/>
        <v>0</v>
      </c>
      <c r="F54" s="164">
        <f t="shared" si="5"/>
        <v>0</v>
      </c>
      <c r="G54" s="169"/>
      <c r="H54" s="166"/>
      <c r="J54" s="144"/>
    </row>
    <row r="55" s="111" customFormat="1" ht="23" customHeight="1" spans="1:18">
      <c r="A55" s="138" t="s">
        <v>1510</v>
      </c>
      <c r="B55" s="187"/>
      <c r="C55" s="173"/>
      <c r="D55" s="173"/>
      <c r="E55" s="164">
        <f t="shared" si="4"/>
        <v>0</v>
      </c>
      <c r="F55" s="164">
        <f t="shared" si="5"/>
        <v>0</v>
      </c>
      <c r="G55" s="169"/>
      <c r="H55" s="166"/>
      <c r="J55" s="144"/>
    </row>
    <row r="56" s="111" customFormat="1" ht="23" customHeight="1" spans="1:18">
      <c r="A56" s="185" t="s">
        <v>1511</v>
      </c>
      <c r="B56" s="158">
        <f>SUM(B6,B14,B20,B26,B31,B38,B44,B50)</f>
        <v>219740</v>
      </c>
      <c r="C56" s="158">
        <f>SUM(C6,C14,C20,C26,C31,C38,C44,C50)</f>
        <v>88344.317066</v>
      </c>
      <c r="D56" s="158">
        <f>SUM(D6,D14,D20,D26,D31,D38,D44,D50)</f>
        <v>99069.546916</v>
      </c>
      <c r="E56" s="159">
        <f t="shared" si="4"/>
        <v>-0.108259603317797</v>
      </c>
      <c r="F56" s="159">
        <f t="shared" si="5"/>
        <v>0.40204021600983</v>
      </c>
      <c r="G56" s="160"/>
      <c r="H56" s="161"/>
      <c r="J56" s="144"/>
    </row>
    <row r="57" s="111" customFormat="1" ht="23" customHeight="1" spans="1:18">
      <c r="A57" s="174" t="s">
        <v>1512</v>
      </c>
      <c r="B57" s="158">
        <f>SUM(B58:B64)</f>
        <v>103574</v>
      </c>
      <c r="C57" s="158">
        <f>SUM(C58:C64)</f>
        <v>58596</v>
      </c>
      <c r="D57" s="158">
        <f>SUM(D58:D64)</f>
        <v>46816</v>
      </c>
      <c r="E57" s="164">
        <f t="shared" si="4"/>
        <v>0.251623376623377</v>
      </c>
      <c r="F57" s="164">
        <f t="shared" si="5"/>
        <v>0.565740436789156</v>
      </c>
      <c r="G57" s="169"/>
      <c r="H57" s="166"/>
      <c r="J57" s="144"/>
    </row>
    <row r="58" s="111" customFormat="1" ht="23" customHeight="1" spans="1:18">
      <c r="A58" s="138" t="s">
        <v>1513</v>
      </c>
      <c r="B58" s="162">
        <v>47866</v>
      </c>
      <c r="C58" s="188">
        <v>23410</v>
      </c>
      <c r="D58" s="188">
        <v>22100</v>
      </c>
      <c r="E58" s="164">
        <f t="shared" si="4"/>
        <v>0.0592760180995475</v>
      </c>
      <c r="F58" s="164">
        <f t="shared" si="5"/>
        <v>0.489073663978607</v>
      </c>
      <c r="G58" s="189"/>
      <c r="H58" s="166"/>
      <c r="J58" s="144"/>
    </row>
    <row r="59" s="111" customFormat="1" ht="23" customHeight="1" spans="1:18">
      <c r="A59" s="138" t="s">
        <v>1514</v>
      </c>
      <c r="B59" s="162">
        <v>3744</v>
      </c>
      <c r="C59" s="188">
        <v>1097</v>
      </c>
      <c r="D59" s="188">
        <v>2311</v>
      </c>
      <c r="E59" s="164">
        <f t="shared" si="4"/>
        <v>-0.525313717005625</v>
      </c>
      <c r="F59" s="164">
        <f t="shared" si="5"/>
        <v>0.293002136752137</v>
      </c>
      <c r="G59" s="190" t="s">
        <v>1515</v>
      </c>
      <c r="H59" s="166"/>
      <c r="J59" s="144"/>
    </row>
    <row r="60" s="111" customFormat="1" ht="23" customHeight="1" spans="1:18">
      <c r="A60" s="138" t="s">
        <v>1516</v>
      </c>
      <c r="B60" s="137">
        <v>14660</v>
      </c>
      <c r="C60" s="158">
        <v>10124</v>
      </c>
      <c r="D60" s="158">
        <v>7717</v>
      </c>
      <c r="E60" s="164">
        <f t="shared" si="4"/>
        <v>0.311908772839186</v>
      </c>
      <c r="F60" s="164">
        <f t="shared" si="5"/>
        <v>0.690586630286494</v>
      </c>
      <c r="G60" s="190" t="s">
        <v>1517</v>
      </c>
      <c r="H60" s="166"/>
      <c r="J60" s="144"/>
    </row>
    <row r="61" s="111" customFormat="1" ht="23" customHeight="1" spans="1:18">
      <c r="A61" s="138" t="s">
        <v>1518</v>
      </c>
      <c r="B61" s="137">
        <v>10900</v>
      </c>
      <c r="C61" s="158">
        <v>6397</v>
      </c>
      <c r="D61" s="158"/>
      <c r="E61" s="164">
        <f t="shared" si="4"/>
        <v>0</v>
      </c>
      <c r="F61" s="164">
        <f t="shared" si="5"/>
        <v>0.586880733944954</v>
      </c>
      <c r="G61" s="190"/>
      <c r="H61" s="166"/>
      <c r="J61" s="144"/>
    </row>
    <row r="62" s="111" customFormat="1" ht="23" customHeight="1" spans="1:18">
      <c r="A62" s="138" t="s">
        <v>1519</v>
      </c>
      <c r="B62" s="162">
        <v>8804</v>
      </c>
      <c r="C62" s="188">
        <v>5552</v>
      </c>
      <c r="D62" s="188">
        <v>4488</v>
      </c>
      <c r="E62" s="164">
        <f t="shared" si="4"/>
        <v>0.237076648841355</v>
      </c>
      <c r="F62" s="164">
        <f t="shared" si="5"/>
        <v>0.63062244434348</v>
      </c>
      <c r="G62" s="191" t="s">
        <v>1520</v>
      </c>
      <c r="H62" s="166"/>
      <c r="J62" s="144"/>
    </row>
    <row r="63" s="111" customFormat="1" ht="23" customHeight="1" spans="1:18">
      <c r="A63" s="138" t="s">
        <v>1521</v>
      </c>
      <c r="B63" s="173"/>
      <c r="C63" s="158"/>
      <c r="D63" s="158"/>
      <c r="E63" s="164">
        <f t="shared" si="4"/>
        <v>0</v>
      </c>
      <c r="F63" s="164">
        <f t="shared" si="5"/>
        <v>0</v>
      </c>
      <c r="G63" s="190"/>
      <c r="H63" s="166"/>
      <c r="J63" s="144"/>
    </row>
    <row r="64" s="111" customFormat="1" ht="23" customHeight="1" spans="1:18">
      <c r="A64" s="138" t="s">
        <v>1522</v>
      </c>
      <c r="B64" s="192">
        <v>17600</v>
      </c>
      <c r="C64" s="158">
        <v>12016</v>
      </c>
      <c r="D64" s="158">
        <v>10200</v>
      </c>
      <c r="E64" s="164">
        <f t="shared" si="4"/>
        <v>0.178039215686275</v>
      </c>
      <c r="F64" s="164">
        <f t="shared" si="5"/>
        <v>0.682727272727273</v>
      </c>
      <c r="G64" s="190" t="s">
        <v>1517</v>
      </c>
      <c r="H64" s="166"/>
      <c r="J64" s="144"/>
    </row>
    <row r="65" s="111" customFormat="1" ht="23" customHeight="1" spans="1:10">
      <c r="A65" s="193" t="s">
        <v>1523</v>
      </c>
      <c r="B65" s="158">
        <f>SUM(B50,B57)</f>
        <v>213444</v>
      </c>
      <c r="C65" s="158">
        <f>SUM(C50,C57)</f>
        <v>102768.158533</v>
      </c>
      <c r="D65" s="158">
        <f>SUM(D50,D57)</f>
        <v>96350.773458</v>
      </c>
      <c r="E65" s="159">
        <f t="shared" si="4"/>
        <v>0.0666043960487499</v>
      </c>
      <c r="F65" s="159">
        <f t="shared" si="5"/>
        <v>0.48147597746013</v>
      </c>
      <c r="G65" s="160"/>
      <c r="H65" s="161"/>
      <c r="J65" s="144"/>
    </row>
  </sheetData>
  <mergeCells count="10">
    <mergeCell ref="A2:F2"/>
    <mergeCell ref="E3:F3"/>
    <mergeCell ref="D4:E4"/>
    <mergeCell ref="A4:A5"/>
    <mergeCell ref="B4:B5"/>
    <mergeCell ref="C4:C5"/>
    <mergeCell ref="F4:F5"/>
    <mergeCell ref="G14:G19"/>
    <mergeCell ref="G26:G30"/>
    <mergeCell ref="G44:G45"/>
  </mergeCells>
  <conditionalFormatting sqref="B7">
    <cfRule type="cellIs" dxfId="1" priority="8" stopIfTrue="1" operator="lessThanOrEqual">
      <formula>-1</formula>
    </cfRule>
  </conditionalFormatting>
  <conditionalFormatting sqref="B9">
    <cfRule type="cellIs" dxfId="1" priority="7" stopIfTrue="1" operator="lessThanOrEqual">
      <formula>-1</formula>
    </cfRule>
  </conditionalFormatting>
  <conditionalFormatting sqref="B11">
    <cfRule type="cellIs" dxfId="1" priority="6" stopIfTrue="1" operator="lessThanOrEqual">
      <formula>-1</formula>
    </cfRule>
  </conditionalFormatting>
  <conditionalFormatting sqref="B15">
    <cfRule type="cellIs" dxfId="1" priority="19" stopIfTrue="1" operator="lessThanOrEqual">
      <formula>-1</formula>
    </cfRule>
  </conditionalFormatting>
  <conditionalFormatting sqref="B19">
    <cfRule type="cellIs" dxfId="1" priority="18" stopIfTrue="1" operator="lessThanOrEqual">
      <formula>-1</formula>
    </cfRule>
  </conditionalFormatting>
  <conditionalFormatting sqref="B21">
    <cfRule type="cellIs" dxfId="1" priority="17" stopIfTrue="1" operator="lessThanOrEqual">
      <formula>-1</formula>
    </cfRule>
  </conditionalFormatting>
  <conditionalFormatting sqref="B25">
    <cfRule type="cellIs" dxfId="1" priority="21" stopIfTrue="1" operator="lessThanOrEqual">
      <formula>-1</formula>
    </cfRule>
  </conditionalFormatting>
  <conditionalFormatting sqref="B34">
    <cfRule type="cellIs" dxfId="1" priority="13" stopIfTrue="1" operator="lessThanOrEqual">
      <formula>-1</formula>
    </cfRule>
  </conditionalFormatting>
  <conditionalFormatting sqref="B40">
    <cfRule type="cellIs" dxfId="1" priority="4" stopIfTrue="1" operator="lessThanOrEqual">
      <formula>-1</formula>
    </cfRule>
  </conditionalFormatting>
  <conditionalFormatting sqref="B49">
    <cfRule type="cellIs" dxfId="1" priority="20" stopIfTrue="1" operator="lessThanOrEqual">
      <formula>-1</formula>
    </cfRule>
  </conditionalFormatting>
  <conditionalFormatting sqref="B58">
    <cfRule type="cellIs" dxfId="1" priority="3" stopIfTrue="1" operator="lessThanOrEqual">
      <formula>-1</formula>
    </cfRule>
  </conditionalFormatting>
  <conditionalFormatting sqref="B59">
    <cfRule type="cellIs" dxfId="1" priority="2" stopIfTrue="1" operator="lessThanOrEqual">
      <formula>-1</formula>
    </cfRule>
  </conditionalFormatting>
  <conditionalFormatting sqref="B60">
    <cfRule type="cellIs" dxfId="1" priority="10" stopIfTrue="1" operator="lessThanOrEqual">
      <formula>-1</formula>
    </cfRule>
  </conditionalFormatting>
  <conditionalFormatting sqref="B61">
    <cfRule type="cellIs" dxfId="1" priority="9" stopIfTrue="1" operator="lessThanOrEqual">
      <formula>-1</formula>
    </cfRule>
  </conditionalFormatting>
  <conditionalFormatting sqref="B62">
    <cfRule type="cellIs" dxfId="1" priority="1" stopIfTrue="1" operator="lessThanOrEqual">
      <formula>-1</formula>
    </cfRule>
  </conditionalFormatting>
  <conditionalFormatting sqref="B36:B37">
    <cfRule type="cellIs" dxfId="1" priority="12" stopIfTrue="1" operator="lessThanOrEqual">
      <formula>-1</formula>
    </cfRule>
  </conditionalFormatting>
  <conditionalFormatting sqref="B45:B48">
    <cfRule type="cellIs" dxfId="1" priority="11" stopIfTrue="1" operator="lessThanOrEqual">
      <formula>-1</formula>
    </cfRule>
  </conditionalFormatting>
  <conditionalFormatting sqref="B27 B28">
    <cfRule type="cellIs" dxfId="1" priority="16" stopIfTrue="1" operator="lessThanOrEqual">
      <formula>-1</formula>
    </cfRule>
  </conditionalFormatting>
  <conditionalFormatting sqref="B41:B42 B39">
    <cfRule type="cellIs" dxfId="1" priority="5" stopIfTrue="1" operator="lessThanOrEqual">
      <formula>-1</formula>
    </cfRule>
  </conditionalFormatting>
  <pageMargins left="0.751388888888889" right="0.751388888888889" top="1" bottom="1" header="0.5" footer="0.5"/>
  <pageSetup paperSize="9" scale="96"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workbookViewId="0">
      <selection activeCell="J20" sqref="J20"/>
    </sheetView>
  </sheetViews>
  <sheetFormatPr defaultColWidth="8.9" defaultRowHeight="13.5"/>
  <cols>
    <col min="1" max="1" width="37.625" style="112" customWidth="1"/>
    <col min="2" max="6" width="10.375" style="112" customWidth="1"/>
    <col min="7" max="7" width="24.75" style="112" hidden="1" customWidth="1"/>
    <col min="8" max="8" width="8.9" style="112" customWidth="1"/>
    <col min="9" max="9" width="9.5" style="112" customWidth="1"/>
    <col min="10" max="10" width="8.9" style="112" customWidth="1"/>
    <col min="11" max="32" width="8.9" style="112"/>
    <col min="33" max="16384" width="33.5" style="112"/>
  </cols>
  <sheetData>
    <row r="1" s="111" customFormat="1" spans="1:9">
      <c r="A1" s="116" t="s">
        <v>1524</v>
      </c>
      <c r="B1" s="116"/>
      <c r="G1" s="117"/>
    </row>
    <row r="2" s="112" customFormat="1" ht="33.75" customHeight="1" spans="1:9">
      <c r="A2" s="118" t="s">
        <v>1525</v>
      </c>
      <c r="B2" s="118"/>
      <c r="C2" s="118"/>
      <c r="D2" s="118"/>
      <c r="E2" s="118"/>
      <c r="F2" s="118"/>
      <c r="G2" s="119"/>
    </row>
    <row r="3" s="112" customFormat="1" spans="1:9">
      <c r="A3" s="120"/>
      <c r="B3" s="120"/>
      <c r="C3" s="120"/>
      <c r="D3" s="120"/>
      <c r="E3" s="120"/>
      <c r="F3" s="121" t="s">
        <v>1526</v>
      </c>
      <c r="G3" s="121"/>
    </row>
    <row r="4" s="112" customFormat="1" ht="21.75" customHeight="1" spans="1:9">
      <c r="A4" s="122" t="s">
        <v>1463</v>
      </c>
      <c r="B4" s="122" t="s">
        <v>77</v>
      </c>
      <c r="C4" s="122" t="s">
        <v>78</v>
      </c>
      <c r="D4" s="123" t="s">
        <v>16</v>
      </c>
      <c r="E4" s="123"/>
      <c r="F4" s="124" t="s">
        <v>17</v>
      </c>
      <c r="G4" s="125"/>
    </row>
    <row r="5" s="113" customFormat="1" ht="21.75" customHeight="1" spans="1:9">
      <c r="A5" s="122"/>
      <c r="B5" s="122"/>
      <c r="C5" s="122"/>
      <c r="D5" s="123" t="s">
        <v>19</v>
      </c>
      <c r="E5" s="126" t="s">
        <v>20</v>
      </c>
      <c r="F5" s="124"/>
      <c r="G5" s="125"/>
    </row>
    <row r="6" s="114" customFormat="1" ht="21.75" customHeight="1" spans="1:9">
      <c r="A6" s="127" t="s">
        <v>1527</v>
      </c>
      <c r="B6" s="128">
        <v>47866</v>
      </c>
      <c r="C6" s="129">
        <v>22980</v>
      </c>
      <c r="D6" s="128">
        <v>21400</v>
      </c>
      <c r="E6" s="130">
        <f t="shared" ref="E6:E21" si="0">IF(D6&lt;&gt;0,(C6-D6)/D6,"")</f>
        <v>0.0738317757009346</v>
      </c>
      <c r="F6" s="131">
        <f t="shared" ref="F6:F19" si="1">IF(B6&lt;&gt;0,C6/B6,"")</f>
        <v>0.48009025195337</v>
      </c>
      <c r="G6" s="132"/>
      <c r="I6" s="115"/>
    </row>
    <row r="7" s="114" customFormat="1" ht="21.75" customHeight="1" spans="1:9">
      <c r="A7" s="127" t="s">
        <v>1528</v>
      </c>
      <c r="B7" s="128">
        <v>3744</v>
      </c>
      <c r="C7" s="129">
        <v>967</v>
      </c>
      <c r="D7" s="128">
        <v>2178</v>
      </c>
      <c r="E7" s="130">
        <f t="shared" si="0"/>
        <v>-0.556014692378329</v>
      </c>
      <c r="F7" s="131">
        <f t="shared" si="1"/>
        <v>0.258279914529915</v>
      </c>
      <c r="G7" s="133" t="s">
        <v>1529</v>
      </c>
      <c r="I7" s="115"/>
    </row>
    <row r="8" s="112" customFormat="1" ht="21.75" customHeight="1" spans="1:9">
      <c r="A8" s="127" t="s">
        <v>1530</v>
      </c>
      <c r="B8" s="128">
        <v>14552</v>
      </c>
      <c r="C8" s="129">
        <v>8845</v>
      </c>
      <c r="D8" s="128">
        <v>6177</v>
      </c>
      <c r="E8" s="130">
        <f t="shared" si="0"/>
        <v>0.431924882629108</v>
      </c>
      <c r="F8" s="131">
        <f t="shared" si="1"/>
        <v>0.607820230896097</v>
      </c>
      <c r="G8" s="132" t="s">
        <v>1531</v>
      </c>
      <c r="I8" s="115"/>
    </row>
    <row r="9" s="114" customFormat="1" ht="21.75" customHeight="1" spans="1:9">
      <c r="A9" s="134" t="s">
        <v>1532</v>
      </c>
      <c r="B9" s="128">
        <v>8804</v>
      </c>
      <c r="C9" s="129">
        <v>5543</v>
      </c>
      <c r="D9" s="128">
        <v>4342</v>
      </c>
      <c r="E9" s="130">
        <f t="shared" si="0"/>
        <v>0.276600644864118</v>
      </c>
      <c r="F9" s="131">
        <f t="shared" si="1"/>
        <v>0.629600181735575</v>
      </c>
      <c r="G9" s="133" t="s">
        <v>1520</v>
      </c>
      <c r="I9" s="115"/>
    </row>
    <row r="10" s="114" customFormat="1" ht="21.75" customHeight="1" spans="1:9">
      <c r="A10" s="127" t="s">
        <v>1533</v>
      </c>
      <c r="B10" s="128">
        <v>11995</v>
      </c>
      <c r="C10" s="128">
        <v>6114</v>
      </c>
      <c r="D10" s="128">
        <v>5279.157972</v>
      </c>
      <c r="E10" s="130">
        <f t="shared" si="0"/>
        <v>0.158139239709798</v>
      </c>
      <c r="F10" s="131">
        <f t="shared" si="1"/>
        <v>0.509712380158399</v>
      </c>
      <c r="G10" s="133" t="s">
        <v>1534</v>
      </c>
      <c r="I10" s="115"/>
    </row>
    <row r="11" s="112" customFormat="1" ht="21.75" customHeight="1" spans="1:9">
      <c r="A11" s="127" t="s">
        <v>1535</v>
      </c>
      <c r="B11" s="128">
        <v>34984</v>
      </c>
      <c r="C11" s="129">
        <v>17669</v>
      </c>
      <c r="D11" s="128">
        <v>15643</v>
      </c>
      <c r="E11" s="130">
        <f t="shared" si="0"/>
        <v>0.129514798951608</v>
      </c>
      <c r="F11" s="131">
        <f t="shared" si="1"/>
        <v>0.505059455751201</v>
      </c>
      <c r="G11" s="133" t="s">
        <v>1536</v>
      </c>
      <c r="I11" s="115"/>
    </row>
    <row r="12" s="112" customFormat="1" ht="21.75" customHeight="1" spans="1:9">
      <c r="A12" s="127" t="s">
        <v>1537</v>
      </c>
      <c r="B12" s="128">
        <v>17489</v>
      </c>
      <c r="C12" s="128">
        <v>11448</v>
      </c>
      <c r="D12" s="128">
        <v>8288</v>
      </c>
      <c r="E12" s="130">
        <f t="shared" si="0"/>
        <v>0.381274131274131</v>
      </c>
      <c r="F12" s="131">
        <f t="shared" si="1"/>
        <v>0.654582880667848</v>
      </c>
      <c r="G12" s="132" t="s">
        <v>1531</v>
      </c>
      <c r="I12" s="115"/>
    </row>
    <row r="13" s="112" customFormat="1" ht="21.75" customHeight="1" spans="1:9">
      <c r="A13" s="127" t="s">
        <v>1538</v>
      </c>
      <c r="B13" s="128">
        <v>74807</v>
      </c>
      <c r="C13" s="128">
        <f>SUM(C14:C19)</f>
        <v>25304</v>
      </c>
      <c r="D13" s="128">
        <f>SUM(D14:D19)</f>
        <v>26332.250365</v>
      </c>
      <c r="E13" s="130">
        <f t="shared" si="0"/>
        <v>-0.0390490881237677</v>
      </c>
      <c r="F13" s="131">
        <f t="shared" si="1"/>
        <v>0.338257114975871</v>
      </c>
      <c r="G13" s="132"/>
    </row>
    <row r="14" s="112" customFormat="1" ht="21.75" customHeight="1" spans="1:9">
      <c r="A14" s="135" t="s">
        <v>1539</v>
      </c>
      <c r="B14" s="136">
        <v>29867</v>
      </c>
      <c r="C14" s="129">
        <v>9364</v>
      </c>
      <c r="D14" s="129">
        <v>11288</v>
      </c>
      <c r="E14" s="130">
        <f t="shared" si="0"/>
        <v>-0.170446491849752</v>
      </c>
      <c r="F14" s="131">
        <f t="shared" si="1"/>
        <v>0.313523286570462</v>
      </c>
      <c r="G14" s="133" t="s">
        <v>1540</v>
      </c>
    </row>
    <row r="15" s="115" customFormat="1" ht="21.75" customHeight="1" spans="1:9">
      <c r="A15" s="135" t="s">
        <v>1541</v>
      </c>
      <c r="B15" s="137"/>
      <c r="C15" s="129"/>
      <c r="D15" s="129"/>
      <c r="E15" s="130" t="str">
        <f t="shared" si="0"/>
        <v/>
      </c>
      <c r="F15" s="131" t="str">
        <f t="shared" si="1"/>
        <v/>
      </c>
      <c r="G15" s="132"/>
    </row>
    <row r="16" s="115" customFormat="1" ht="21.75" customHeight="1" spans="1:9">
      <c r="A16" s="138" t="s">
        <v>1542</v>
      </c>
      <c r="B16" s="136">
        <v>28148</v>
      </c>
      <c r="C16" s="129">
        <v>14257</v>
      </c>
      <c r="D16" s="129">
        <v>13131</v>
      </c>
      <c r="E16" s="130">
        <f t="shared" si="0"/>
        <v>0.0857512756073414</v>
      </c>
      <c r="F16" s="131">
        <f t="shared" si="1"/>
        <v>0.506501350007105</v>
      </c>
      <c r="G16" s="132" t="s">
        <v>1531</v>
      </c>
    </row>
    <row r="17" s="115" customFormat="1" ht="21.75" customHeight="1" spans="1:7">
      <c r="A17" s="138" t="s">
        <v>1543</v>
      </c>
      <c r="B17" s="136">
        <v>2203</v>
      </c>
      <c r="C17" s="129">
        <v>1680</v>
      </c>
      <c r="D17" s="129">
        <v>1906.250365</v>
      </c>
      <c r="E17" s="130">
        <f t="shared" si="0"/>
        <v>-0.118688693339608</v>
      </c>
      <c r="F17" s="131">
        <f t="shared" si="1"/>
        <v>0.762596459373581</v>
      </c>
      <c r="G17" s="132"/>
    </row>
    <row r="18" s="115" customFormat="1" ht="21.75" customHeight="1" spans="1:7">
      <c r="A18" s="138" t="s">
        <v>1544</v>
      </c>
      <c r="B18" s="136"/>
      <c r="C18" s="129"/>
      <c r="D18" s="129"/>
      <c r="E18" s="130" t="str">
        <f t="shared" si="0"/>
        <v/>
      </c>
      <c r="F18" s="131" t="str">
        <f t="shared" si="1"/>
        <v/>
      </c>
      <c r="G18" s="132"/>
    </row>
    <row r="19" s="115" customFormat="1" ht="21.75" customHeight="1" spans="1:7">
      <c r="A19" s="138" t="s">
        <v>1545</v>
      </c>
      <c r="B19" s="136">
        <v>9494</v>
      </c>
      <c r="C19" s="129">
        <v>3</v>
      </c>
      <c r="D19" s="129">
        <v>7</v>
      </c>
      <c r="E19" s="130">
        <f t="shared" si="0"/>
        <v>-0.571428571428571</v>
      </c>
      <c r="F19" s="131">
        <f t="shared" si="1"/>
        <v>0.000315989045713082</v>
      </c>
      <c r="G19" s="132" t="s">
        <v>1546</v>
      </c>
    </row>
    <row r="20" s="115" customFormat="1" ht="21.75" customHeight="1" spans="1:7">
      <c r="A20" s="139"/>
      <c r="B20" s="140"/>
      <c r="C20" s="140"/>
      <c r="D20" s="141"/>
      <c r="E20" s="130" t="str">
        <f t="shared" si="0"/>
        <v/>
      </c>
      <c r="F20" s="131"/>
      <c r="G20" s="132"/>
    </row>
    <row r="21" s="115" customFormat="1" ht="21.75" customHeight="1" spans="1:7">
      <c r="A21" s="122" t="s">
        <v>1547</v>
      </c>
      <c r="B21" s="141">
        <f>SUM(B6:B13)</f>
        <v>214241</v>
      </c>
      <c r="C21" s="141">
        <f>SUM(C6:C13)</f>
        <v>98870</v>
      </c>
      <c r="D21" s="141">
        <f>SUM(D6:D13)</f>
        <v>89639.408337</v>
      </c>
      <c r="E21" s="130">
        <f t="shared" si="0"/>
        <v>0.102974705369513</v>
      </c>
      <c r="F21" s="131">
        <f>IF(B21&lt;&gt;0,C21/B21,"")</f>
        <v>0.461489630836301</v>
      </c>
      <c r="G21" s="132"/>
    </row>
    <row r="22" s="112" customFormat="1" ht="30.75" customHeight="1" spans="1:7">
      <c r="A22" s="142"/>
    </row>
  </sheetData>
  <mergeCells count="6">
    <mergeCell ref="A2:F2"/>
    <mergeCell ref="D4:E4"/>
    <mergeCell ref="A4:A5"/>
    <mergeCell ref="B4:B5"/>
    <mergeCell ref="C4:C5"/>
    <mergeCell ref="F4:F5"/>
  </mergeCells>
  <conditionalFormatting sqref="B15">
    <cfRule type="cellIs" dxfId="1" priority="1" stopIfTrue="1" operator="lessThanOrEqual">
      <formula>-1</formula>
    </cfRule>
  </conditionalFormatting>
  <pageMargins left="0.75" right="0.75" top="1" bottom="1" header="0.5" footer="0.5"/>
  <pageSetup paperSize="9" scale="9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5"/>
  <sheetViews>
    <sheetView showGridLines="0" showZeros="0" zoomScaleSheetLayoutView="60" workbookViewId="0">
      <selection activeCell="R25" sqref="R25"/>
    </sheetView>
  </sheetViews>
  <sheetFormatPr defaultColWidth="9" defaultRowHeight="12"/>
  <cols>
    <col min="1" max="1" width="3.6" style="3" customWidth="1"/>
    <col min="2" max="2" width="10.7" style="89" customWidth="1"/>
    <col min="3" max="3" width="9.7" style="3" customWidth="1"/>
    <col min="4" max="4" width="8.1" style="3" customWidth="1"/>
    <col min="5" max="6" width="7.9" style="3" customWidth="1"/>
    <col min="7" max="7" width="8.7" style="3" customWidth="1"/>
    <col min="8" max="8" width="8" style="3" customWidth="1"/>
    <col min="9" max="9" width="7.9" style="3" customWidth="1"/>
    <col min="10" max="11" width="8" style="3" customWidth="1"/>
    <col min="12" max="12" width="7.9" style="3" customWidth="1"/>
    <col min="13" max="13" width="5.6" style="3" customWidth="1"/>
    <col min="14" max="14" width="8.7" style="3" customWidth="1"/>
    <col min="15" max="16" width="8" style="3" customWidth="1"/>
    <col min="17" max="17" width="12" style="3" customWidth="1"/>
    <col min="18" max="16384" width="9" style="3"/>
  </cols>
  <sheetData>
    <row r="1" ht="16.5" customHeight="1" spans="1:253">
      <c r="A1" s="90" t="s">
        <v>1548</v>
      </c>
      <c r="B1" s="90"/>
    </row>
    <row r="2" ht="22.2" customHeight="1" spans="1:253">
      <c r="A2" s="91" t="s">
        <v>1549</v>
      </c>
      <c r="B2" s="91"/>
      <c r="C2" s="91"/>
      <c r="D2" s="91"/>
      <c r="E2" s="91"/>
      <c r="F2" s="91"/>
      <c r="G2" s="91"/>
      <c r="H2" s="91"/>
      <c r="I2" s="91"/>
      <c r="J2" s="91"/>
      <c r="K2" s="91"/>
      <c r="L2" s="91"/>
      <c r="M2" s="91"/>
      <c r="N2" s="91"/>
      <c r="O2" s="91"/>
      <c r="P2" s="91"/>
      <c r="Q2" s="91"/>
    </row>
    <row r="3" customHeight="1" spans="1:253">
      <c r="C3" s="92"/>
      <c r="D3" s="92"/>
      <c r="E3" s="92"/>
      <c r="F3" s="92"/>
      <c r="G3" s="92"/>
      <c r="H3" s="92"/>
      <c r="J3" s="92"/>
      <c r="K3" s="92"/>
      <c r="L3" s="92"/>
      <c r="M3" s="92"/>
      <c r="N3" s="92"/>
      <c r="O3" s="92" t="s">
        <v>11</v>
      </c>
      <c r="P3" s="92"/>
      <c r="Q3" s="93"/>
    </row>
    <row r="4" ht="17.1" customHeight="1" spans="1:253">
      <c r="A4" s="94" t="s">
        <v>1550</v>
      </c>
      <c r="B4" s="95" t="s">
        <v>1551</v>
      </c>
      <c r="C4" s="96" t="s">
        <v>1552</v>
      </c>
      <c r="D4" s="97"/>
      <c r="E4" s="97"/>
      <c r="F4" s="97"/>
      <c r="G4" s="97"/>
      <c r="H4" s="97"/>
      <c r="I4" s="97"/>
      <c r="J4" s="96" t="s">
        <v>1553</v>
      </c>
      <c r="K4" s="97"/>
      <c r="L4" s="97"/>
      <c r="M4" s="97"/>
      <c r="N4" s="97"/>
      <c r="O4" s="97"/>
      <c r="P4" s="97"/>
      <c r="Q4" s="94" t="s">
        <v>1464</v>
      </c>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c r="HS4" s="98"/>
      <c r="HT4" s="98"/>
      <c r="HU4" s="98"/>
      <c r="HV4" s="98"/>
      <c r="HW4" s="98"/>
      <c r="HX4" s="98"/>
      <c r="HY4" s="98"/>
      <c r="HZ4" s="98"/>
      <c r="IA4" s="98"/>
      <c r="IB4" s="98"/>
      <c r="IC4" s="98"/>
      <c r="ID4" s="98"/>
      <c r="IE4" s="98"/>
      <c r="IF4" s="98"/>
      <c r="IG4" s="98"/>
      <c r="IH4" s="98"/>
      <c r="II4" s="98"/>
      <c r="IJ4" s="98"/>
      <c r="IK4" s="98"/>
      <c r="IL4" s="98"/>
      <c r="IM4" s="98"/>
      <c r="IN4" s="98"/>
      <c r="IO4" s="98"/>
      <c r="IP4" s="98"/>
      <c r="IQ4" s="98"/>
      <c r="IR4" s="98"/>
      <c r="IS4" s="98"/>
    </row>
    <row r="5" ht="17.1" customHeight="1" spans="1:253">
      <c r="A5" s="94"/>
      <c r="B5" s="95"/>
      <c r="C5" s="99" t="s">
        <v>1554</v>
      </c>
      <c r="D5" s="94" t="s">
        <v>1555</v>
      </c>
      <c r="E5" s="94"/>
      <c r="F5" s="94"/>
      <c r="G5" s="94"/>
      <c r="H5" s="94" t="s">
        <v>1556</v>
      </c>
      <c r="I5" s="94"/>
      <c r="J5" s="99" t="s">
        <v>1554</v>
      </c>
      <c r="K5" s="94" t="s">
        <v>1555</v>
      </c>
      <c r="L5" s="94"/>
      <c r="M5" s="94"/>
      <c r="N5" s="94"/>
      <c r="O5" s="94" t="s">
        <v>1556</v>
      </c>
      <c r="P5" s="94"/>
      <c r="Q5" s="94"/>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8"/>
      <c r="FZ5" s="98"/>
      <c r="GA5" s="98"/>
      <c r="GB5" s="98"/>
      <c r="GC5" s="98"/>
      <c r="GD5" s="98"/>
      <c r="GE5" s="98"/>
      <c r="GF5" s="98"/>
      <c r="GG5" s="98"/>
      <c r="GH5" s="98"/>
      <c r="GI5" s="98"/>
      <c r="GJ5" s="98"/>
      <c r="GK5" s="98"/>
      <c r="GL5" s="98"/>
      <c r="GM5" s="98"/>
      <c r="GN5" s="98"/>
      <c r="GO5" s="98"/>
      <c r="GP5" s="98"/>
      <c r="GQ5" s="98"/>
      <c r="GR5" s="98"/>
      <c r="GS5" s="98"/>
      <c r="GT5" s="98"/>
      <c r="GU5" s="98"/>
      <c r="GV5" s="98"/>
      <c r="GW5" s="98"/>
      <c r="GX5" s="98"/>
      <c r="GY5" s="98"/>
      <c r="GZ5" s="98"/>
      <c r="HA5" s="98"/>
      <c r="HB5" s="98"/>
      <c r="HC5" s="98"/>
      <c r="HD5" s="98"/>
      <c r="HE5" s="98"/>
      <c r="HF5" s="98"/>
      <c r="HG5" s="98"/>
      <c r="HH5" s="98"/>
      <c r="HI5" s="98"/>
      <c r="HJ5" s="98"/>
      <c r="HK5" s="98"/>
      <c r="HL5" s="98"/>
      <c r="HM5" s="98"/>
      <c r="HN5" s="98"/>
      <c r="HO5" s="98"/>
      <c r="HP5" s="98"/>
      <c r="HQ5" s="98"/>
      <c r="HR5" s="98"/>
      <c r="HS5" s="98"/>
      <c r="HT5" s="98"/>
      <c r="HU5" s="98"/>
      <c r="HV5" s="98"/>
      <c r="HW5" s="98"/>
      <c r="HX5" s="98"/>
      <c r="HY5" s="98"/>
      <c r="HZ5" s="98"/>
      <c r="IA5" s="98"/>
      <c r="IB5" s="98"/>
      <c r="IC5" s="98"/>
      <c r="ID5" s="98"/>
      <c r="IE5" s="98"/>
      <c r="IF5" s="98"/>
      <c r="IG5" s="98"/>
      <c r="IH5" s="98"/>
      <c r="II5" s="98"/>
      <c r="IJ5" s="98"/>
      <c r="IK5" s="98"/>
      <c r="IL5" s="98"/>
      <c r="IM5" s="98"/>
      <c r="IN5" s="98"/>
      <c r="IO5" s="98"/>
      <c r="IP5" s="98"/>
      <c r="IQ5" s="98"/>
      <c r="IR5" s="98"/>
      <c r="IS5" s="98"/>
    </row>
    <row r="6" ht="32.25" customHeight="1" spans="1:253">
      <c r="A6" s="94"/>
      <c r="B6" s="95"/>
      <c r="C6" s="100"/>
      <c r="D6" s="94" t="s">
        <v>1557</v>
      </c>
      <c r="E6" s="99" t="s">
        <v>1558</v>
      </c>
      <c r="F6" s="99" t="s">
        <v>1559</v>
      </c>
      <c r="G6" s="101" t="s">
        <v>1560</v>
      </c>
      <c r="H6" s="94" t="s">
        <v>1557</v>
      </c>
      <c r="I6" s="101" t="s">
        <v>1560</v>
      </c>
      <c r="J6" s="100"/>
      <c r="K6" s="94" t="s">
        <v>1557</v>
      </c>
      <c r="L6" s="99" t="s">
        <v>1558</v>
      </c>
      <c r="M6" s="99" t="s">
        <v>1559</v>
      </c>
      <c r="N6" s="101" t="s">
        <v>1560</v>
      </c>
      <c r="O6" s="94" t="s">
        <v>1557</v>
      </c>
      <c r="P6" s="101" t="s">
        <v>1560</v>
      </c>
      <c r="Q6" s="94"/>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98"/>
      <c r="FE6" s="98"/>
      <c r="FF6" s="98"/>
      <c r="FG6" s="98"/>
      <c r="FH6" s="98"/>
      <c r="FI6" s="98"/>
      <c r="FJ6" s="98"/>
      <c r="FK6" s="98"/>
      <c r="FL6" s="98"/>
      <c r="FM6" s="98"/>
      <c r="FN6" s="98"/>
      <c r="FO6" s="98"/>
      <c r="FP6" s="98"/>
      <c r="FQ6" s="98"/>
      <c r="FR6" s="98"/>
      <c r="FS6" s="98"/>
      <c r="FT6" s="98"/>
      <c r="FU6" s="98"/>
      <c r="FV6" s="98"/>
      <c r="FW6" s="98"/>
      <c r="FX6" s="98"/>
      <c r="FY6" s="98"/>
      <c r="FZ6" s="98"/>
      <c r="GA6" s="98"/>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c r="HC6" s="98"/>
      <c r="HD6" s="98"/>
      <c r="HE6" s="98"/>
      <c r="HF6" s="98"/>
      <c r="HG6" s="98"/>
      <c r="HH6" s="98"/>
      <c r="HI6" s="98"/>
      <c r="HJ6" s="98"/>
      <c r="HK6" s="98"/>
      <c r="HL6" s="98"/>
      <c r="HM6" s="98"/>
      <c r="HN6" s="98"/>
      <c r="HO6" s="98"/>
      <c r="HP6" s="98"/>
      <c r="HQ6" s="98"/>
      <c r="HR6" s="98"/>
      <c r="HS6" s="98"/>
      <c r="HT6" s="98"/>
      <c r="HU6" s="98"/>
      <c r="HV6" s="98"/>
      <c r="HW6" s="98"/>
      <c r="HX6" s="98"/>
      <c r="HY6" s="98"/>
      <c r="HZ6" s="98"/>
      <c r="IA6" s="98"/>
      <c r="IB6" s="98"/>
      <c r="IC6" s="98"/>
      <c r="ID6" s="98"/>
      <c r="IE6" s="98"/>
      <c r="IF6" s="98"/>
      <c r="IG6" s="98"/>
      <c r="IH6" s="98"/>
      <c r="II6" s="98"/>
      <c r="IJ6" s="98"/>
      <c r="IK6" s="98"/>
      <c r="IL6" s="98"/>
      <c r="IM6" s="98"/>
      <c r="IN6" s="98"/>
      <c r="IO6" s="98"/>
      <c r="IP6" s="98"/>
      <c r="IQ6" s="98"/>
      <c r="IR6" s="98"/>
      <c r="IS6" s="98"/>
    </row>
    <row r="7" s="87" customFormat="1" ht="27" customHeight="1" spans="1:253">
      <c r="A7" s="102"/>
      <c r="B7" s="95" t="s">
        <v>1561</v>
      </c>
      <c r="C7" s="103">
        <f>SUM(D7,H7)</f>
        <v>0</v>
      </c>
      <c r="D7" s="103">
        <f>SUM(E7:G7)</f>
        <v>0</v>
      </c>
      <c r="E7" s="103">
        <f>SUM(E8:E25)</f>
        <v>0</v>
      </c>
      <c r="F7" s="103">
        <f>SUM(F8:F25)</f>
        <v>0</v>
      </c>
      <c r="G7" s="103">
        <f>SUM(G8:G25)</f>
        <v>0</v>
      </c>
      <c r="H7" s="103">
        <f>SUM(H8:H25)</f>
        <v>0</v>
      </c>
      <c r="I7" s="103">
        <f>SUM(I8:I25)</f>
        <v>0</v>
      </c>
      <c r="J7" s="103">
        <f>SUM(K7,O7)</f>
        <v>0</v>
      </c>
      <c r="K7" s="103">
        <f>SUM(L7:N7)</f>
        <v>0</v>
      </c>
      <c r="L7" s="103">
        <f>SUM(L8:L25)</f>
        <v>0</v>
      </c>
      <c r="M7" s="103">
        <f>SUM(M8:M25)</f>
        <v>0</v>
      </c>
      <c r="N7" s="103">
        <f>SUM(N8:N25)</f>
        <v>0</v>
      </c>
      <c r="O7" s="103">
        <f>SUM(O8:O25)</f>
        <v>0</v>
      </c>
      <c r="P7" s="103">
        <f>SUM(P8:P25)</f>
        <v>0</v>
      </c>
      <c r="Q7" s="101"/>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c r="IK7" s="104"/>
      <c r="IL7" s="104"/>
      <c r="IM7" s="104"/>
      <c r="IN7" s="104"/>
      <c r="IO7" s="104"/>
      <c r="IP7" s="104"/>
      <c r="IQ7" s="104"/>
      <c r="IR7" s="104"/>
      <c r="IS7" s="104"/>
    </row>
    <row r="8" s="88" customFormat="1" ht="30.75" customHeight="1" spans="1:253">
      <c r="A8" s="105">
        <v>1</v>
      </c>
      <c r="B8" s="106"/>
      <c r="C8" s="107"/>
      <c r="D8" s="107"/>
      <c r="E8" s="107"/>
      <c r="F8" s="107"/>
      <c r="G8" s="107"/>
      <c r="H8" s="107"/>
      <c r="I8" s="107"/>
      <c r="J8" s="107"/>
      <c r="K8" s="107"/>
      <c r="L8" s="107"/>
      <c r="M8" s="107"/>
      <c r="N8" s="107"/>
      <c r="O8" s="107"/>
      <c r="P8" s="107"/>
      <c r="Q8" s="10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row>
    <row r="9" s="88" customFormat="1" ht="31.5" customHeight="1" spans="1:253">
      <c r="A9" s="105">
        <v>2</v>
      </c>
      <c r="B9" s="106"/>
      <c r="C9" s="107"/>
      <c r="D9" s="107"/>
      <c r="E9" s="107"/>
      <c r="F9" s="107"/>
      <c r="G9" s="107"/>
      <c r="H9" s="107"/>
      <c r="I9" s="107"/>
      <c r="J9" s="107"/>
      <c r="K9" s="107"/>
      <c r="L9" s="107"/>
      <c r="M9" s="107"/>
      <c r="N9" s="107"/>
      <c r="O9" s="107"/>
      <c r="P9" s="107"/>
      <c r="Q9" s="10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row>
    <row r="10" s="88" customFormat="1" ht="25.5" customHeight="1" spans="1:253">
      <c r="A10" s="105">
        <v>3</v>
      </c>
      <c r="B10" s="106"/>
      <c r="C10" s="107"/>
      <c r="D10" s="107"/>
      <c r="E10" s="107"/>
      <c r="F10" s="107"/>
      <c r="G10" s="107"/>
      <c r="H10" s="107"/>
      <c r="I10" s="107"/>
      <c r="J10" s="107"/>
      <c r="K10" s="107"/>
      <c r="L10" s="107"/>
      <c r="M10" s="107"/>
      <c r="N10" s="107"/>
      <c r="O10" s="107"/>
      <c r="P10" s="107"/>
      <c r="Q10" s="10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row>
    <row r="11" s="88" customFormat="1" spans="1:253">
      <c r="A11" s="105">
        <v>4</v>
      </c>
      <c r="B11" s="106"/>
      <c r="C11" s="107"/>
      <c r="D11" s="107"/>
      <c r="E11" s="107"/>
      <c r="F11" s="107"/>
      <c r="G11" s="107"/>
      <c r="H11" s="107"/>
      <c r="I11" s="107"/>
      <c r="J11" s="107"/>
      <c r="K11" s="107"/>
      <c r="L11" s="107"/>
      <c r="M11" s="107"/>
      <c r="N11" s="107"/>
      <c r="O11" s="107"/>
      <c r="P11" s="107"/>
      <c r="Q11" s="109"/>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row>
    <row r="12" s="88" customFormat="1" ht="17.1" customHeight="1" spans="1:253">
      <c r="A12" s="105">
        <v>5</v>
      </c>
      <c r="B12" s="106"/>
      <c r="C12" s="107"/>
      <c r="D12" s="107"/>
      <c r="E12" s="107"/>
      <c r="F12" s="107"/>
      <c r="G12" s="107"/>
      <c r="H12" s="107"/>
      <c r="I12" s="107"/>
      <c r="J12" s="107"/>
      <c r="K12" s="107"/>
      <c r="L12" s="107"/>
      <c r="M12" s="107"/>
      <c r="N12" s="107"/>
      <c r="O12" s="107"/>
      <c r="P12" s="107"/>
      <c r="Q12" s="10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row>
    <row r="13" s="88" customFormat="1" ht="17.1" customHeight="1" spans="1:253">
      <c r="A13" s="105">
        <v>6</v>
      </c>
      <c r="B13" s="106"/>
      <c r="C13" s="107"/>
      <c r="D13" s="107"/>
      <c r="E13" s="107"/>
      <c r="F13" s="107"/>
      <c r="G13" s="107"/>
      <c r="H13" s="107"/>
      <c r="I13" s="107"/>
      <c r="J13" s="107"/>
      <c r="K13" s="107"/>
      <c r="L13" s="107"/>
      <c r="M13" s="107"/>
      <c r="N13" s="107"/>
      <c r="O13" s="107"/>
      <c r="P13" s="107"/>
      <c r="Q13" s="10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row>
    <row r="14" s="88" customFormat="1" ht="17.1" customHeight="1" spans="1:253">
      <c r="A14" s="105">
        <v>7</v>
      </c>
      <c r="B14" s="106"/>
      <c r="C14" s="107"/>
      <c r="D14" s="107"/>
      <c r="E14" s="107"/>
      <c r="F14" s="107"/>
      <c r="G14" s="107"/>
      <c r="H14" s="107"/>
      <c r="I14" s="107"/>
      <c r="J14" s="107"/>
      <c r="K14" s="107"/>
      <c r="L14" s="107"/>
      <c r="M14" s="107"/>
      <c r="N14" s="107"/>
      <c r="O14" s="107"/>
      <c r="P14" s="107"/>
      <c r="Q14" s="109"/>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row>
    <row r="15" s="88" customFormat="1" ht="17.1" customHeight="1" spans="1:253">
      <c r="A15" s="105">
        <v>8</v>
      </c>
      <c r="B15" s="106"/>
      <c r="C15" s="107"/>
      <c r="D15" s="107"/>
      <c r="E15" s="107"/>
      <c r="F15" s="107"/>
      <c r="G15" s="107"/>
      <c r="H15" s="107"/>
      <c r="I15" s="107"/>
      <c r="J15" s="107"/>
      <c r="K15" s="107"/>
      <c r="L15" s="107"/>
      <c r="M15" s="107"/>
      <c r="N15" s="107"/>
      <c r="O15" s="107"/>
      <c r="P15" s="107"/>
      <c r="Q15" s="109"/>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row>
    <row r="16" s="88" customFormat="1" ht="17.1" customHeight="1" spans="1:253">
      <c r="A16" s="105">
        <v>9</v>
      </c>
      <c r="B16" s="106"/>
      <c r="C16" s="107"/>
      <c r="D16" s="107"/>
      <c r="E16" s="107"/>
      <c r="F16" s="107"/>
      <c r="G16" s="107"/>
      <c r="H16" s="107"/>
      <c r="I16" s="107"/>
      <c r="J16" s="107"/>
      <c r="K16" s="107"/>
      <c r="L16" s="107"/>
      <c r="M16" s="107"/>
      <c r="N16" s="107"/>
      <c r="O16" s="107"/>
      <c r="P16" s="107"/>
      <c r="Q16" s="109"/>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row>
    <row r="17" s="88" customFormat="1" ht="17.1" customHeight="1" spans="1:253">
      <c r="A17" s="105">
        <v>10</v>
      </c>
      <c r="B17" s="106"/>
      <c r="C17" s="107"/>
      <c r="D17" s="107"/>
      <c r="E17" s="107"/>
      <c r="F17" s="107"/>
      <c r="G17" s="107"/>
      <c r="H17" s="107"/>
      <c r="I17" s="107"/>
      <c r="J17" s="107"/>
      <c r="K17" s="107"/>
      <c r="L17" s="107"/>
      <c r="M17" s="107"/>
      <c r="N17" s="107"/>
      <c r="O17" s="107"/>
      <c r="P17" s="107"/>
      <c r="Q17" s="10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row>
    <row r="18" s="88" customFormat="1" ht="17.1" customHeight="1" spans="1:253">
      <c r="A18" s="105">
        <v>11</v>
      </c>
      <c r="B18" s="106"/>
      <c r="C18" s="107"/>
      <c r="D18" s="107"/>
      <c r="E18" s="107"/>
      <c r="F18" s="107"/>
      <c r="G18" s="107"/>
      <c r="H18" s="107"/>
      <c r="I18" s="107"/>
      <c r="J18" s="107"/>
      <c r="K18" s="107"/>
      <c r="L18" s="107"/>
      <c r="M18" s="107"/>
      <c r="N18" s="107"/>
      <c r="O18" s="107"/>
      <c r="P18" s="107"/>
      <c r="Q18" s="10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8"/>
      <c r="IP18" s="98"/>
      <c r="IQ18" s="98"/>
      <c r="IR18" s="98"/>
      <c r="IS18" s="98"/>
    </row>
    <row r="19" s="88" customFormat="1" ht="17.1" customHeight="1" spans="1:253">
      <c r="A19" s="105">
        <v>12</v>
      </c>
      <c r="B19" s="106"/>
      <c r="C19" s="107"/>
      <c r="D19" s="107"/>
      <c r="E19" s="107"/>
      <c r="F19" s="107"/>
      <c r="G19" s="107"/>
      <c r="H19" s="107"/>
      <c r="I19" s="107"/>
      <c r="J19" s="107"/>
      <c r="K19" s="107"/>
      <c r="L19" s="107"/>
      <c r="M19" s="107"/>
      <c r="N19" s="107"/>
      <c r="O19" s="107"/>
      <c r="P19" s="107"/>
      <c r="Q19" s="10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row>
    <row r="20" s="88" customFormat="1" ht="17.1" customHeight="1" spans="1:253">
      <c r="A20" s="105">
        <v>13</v>
      </c>
      <c r="B20" s="106"/>
      <c r="C20" s="107"/>
      <c r="D20" s="107"/>
      <c r="E20" s="107"/>
      <c r="F20" s="107"/>
      <c r="G20" s="107"/>
      <c r="H20" s="107"/>
      <c r="I20" s="107"/>
      <c r="J20" s="107"/>
      <c r="K20" s="107"/>
      <c r="L20" s="107"/>
      <c r="M20" s="107"/>
      <c r="N20" s="107"/>
      <c r="O20" s="107"/>
      <c r="P20" s="107"/>
      <c r="Q20" s="10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row>
    <row r="21" s="88" customFormat="1" ht="17.1" customHeight="1" spans="1:253">
      <c r="A21" s="105">
        <v>14</v>
      </c>
      <c r="B21" s="106"/>
      <c r="C21" s="107"/>
      <c r="D21" s="107"/>
      <c r="E21" s="107"/>
      <c r="F21" s="107"/>
      <c r="G21" s="107"/>
      <c r="H21" s="107"/>
      <c r="I21" s="107"/>
      <c r="J21" s="107"/>
      <c r="K21" s="107"/>
      <c r="L21" s="107"/>
      <c r="M21" s="107"/>
      <c r="N21" s="107"/>
      <c r="O21" s="107"/>
      <c r="P21" s="107"/>
      <c r="Q21" s="10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row>
    <row r="22" s="88" customFormat="1" ht="17.1" customHeight="1" spans="1:253">
      <c r="A22" s="105">
        <v>15</v>
      </c>
      <c r="B22" s="106"/>
      <c r="C22" s="107"/>
      <c r="D22" s="107"/>
      <c r="E22" s="107"/>
      <c r="F22" s="107"/>
      <c r="G22" s="107"/>
      <c r="H22" s="107"/>
      <c r="I22" s="107"/>
      <c r="J22" s="107"/>
      <c r="K22" s="107"/>
      <c r="L22" s="107"/>
      <c r="M22" s="107"/>
      <c r="N22" s="107"/>
      <c r="O22" s="107"/>
      <c r="P22" s="107"/>
      <c r="Q22" s="10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row>
    <row r="23" s="88" customFormat="1" ht="17.1" customHeight="1" spans="1:253">
      <c r="A23" s="105">
        <v>16</v>
      </c>
      <c r="B23" s="106"/>
      <c r="C23" s="107"/>
      <c r="D23" s="107"/>
      <c r="E23" s="107"/>
      <c r="F23" s="107"/>
      <c r="G23" s="107"/>
      <c r="H23" s="107"/>
      <c r="I23" s="107"/>
      <c r="J23" s="107"/>
      <c r="K23" s="107"/>
      <c r="L23" s="107"/>
      <c r="M23" s="107"/>
      <c r="N23" s="107"/>
      <c r="O23" s="107"/>
      <c r="P23" s="107"/>
      <c r="Q23" s="10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row>
    <row r="24" s="88" customFormat="1" ht="17.1" customHeight="1" spans="1:253">
      <c r="A24" s="105">
        <v>17</v>
      </c>
      <c r="B24" s="106"/>
      <c r="C24" s="107"/>
      <c r="D24" s="107"/>
      <c r="E24" s="107"/>
      <c r="F24" s="107"/>
      <c r="G24" s="107"/>
      <c r="H24" s="107"/>
      <c r="I24" s="107"/>
      <c r="J24" s="107"/>
      <c r="K24" s="107"/>
      <c r="L24" s="107"/>
      <c r="M24" s="107"/>
      <c r="N24" s="107"/>
      <c r="O24" s="107"/>
      <c r="P24" s="107"/>
      <c r="Q24" s="10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row>
    <row r="25" ht="27" customHeight="1" spans="1:253">
      <c r="A25" s="105">
        <v>18</v>
      </c>
      <c r="B25" s="110"/>
      <c r="C25" s="107"/>
      <c r="D25" s="107"/>
      <c r="E25" s="85"/>
      <c r="F25" s="85"/>
      <c r="G25" s="85"/>
      <c r="H25" s="107"/>
      <c r="I25" s="85"/>
      <c r="J25" s="107"/>
      <c r="K25" s="107"/>
      <c r="L25" s="107"/>
      <c r="M25" s="107"/>
      <c r="N25" s="107"/>
      <c r="O25" s="107"/>
      <c r="P25" s="85"/>
      <c r="Q25" s="58"/>
    </row>
  </sheetData>
  <mergeCells count="13">
    <mergeCell ref="A1:B1"/>
    <mergeCell ref="A2:P2"/>
    <mergeCell ref="C4:I4"/>
    <mergeCell ref="J4:P4"/>
    <mergeCell ref="D5:G5"/>
    <mergeCell ref="H5:I5"/>
    <mergeCell ref="K5:N5"/>
    <mergeCell ref="O5:P5"/>
    <mergeCell ref="A4:A6"/>
    <mergeCell ref="B4:B6"/>
    <mergeCell ref="C5:C6"/>
    <mergeCell ref="J5:J6"/>
    <mergeCell ref="Q4:Q6"/>
  </mergeCells>
  <pageMargins left="0.7" right="0.7" top="0.75" bottom="0.75" header="0.3" footer="0.3"/>
  <pageSetup paperSize="9" scale="85"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zoomScaleSheetLayoutView="60" topLeftCell="B173" workbookViewId="0">
      <selection activeCell="R25" sqref="R25"/>
    </sheetView>
  </sheetViews>
  <sheetFormatPr defaultColWidth="8.9" defaultRowHeight="14.25"/>
  <cols>
    <col min="1" max="1" width="2.5" style="5" customWidth="1"/>
    <col min="2" max="2" width="8.9" style="5"/>
    <col min="3" max="3" width="45.2" style="5" customWidth="1"/>
    <col min="4" max="4" width="11.4" style="5" customWidth="1"/>
    <col min="5" max="5" width="11" style="5" customWidth="1"/>
    <col min="6" max="6" width="10" style="5" customWidth="1"/>
    <col min="7" max="8" width="9" style="5"/>
    <col min="9" max="9" width="11" style="5" customWidth="1"/>
    <col min="10" max="16384" width="8.9" style="5"/>
  </cols>
  <sheetData>
    <row r="1" s="1" customFormat="1" ht="12" spans="1:13">
      <c r="A1" s="6" t="s">
        <v>1562</v>
      </c>
      <c r="B1" s="6"/>
      <c r="C1" s="7"/>
      <c r="D1" s="7"/>
      <c r="E1" s="7"/>
      <c r="F1" s="7"/>
      <c r="G1" s="7"/>
      <c r="H1" s="7"/>
      <c r="I1" s="7"/>
      <c r="J1" s="7"/>
      <c r="K1" s="7"/>
      <c r="L1" s="7"/>
      <c r="M1" s="7"/>
    </row>
    <row r="2" s="2" customFormat="1" ht="20.25" spans="1:13">
      <c r="A2" s="8" t="s">
        <v>1563</v>
      </c>
      <c r="B2" s="8"/>
      <c r="C2" s="8"/>
      <c r="D2" s="8"/>
      <c r="E2" s="8"/>
      <c r="F2" s="8"/>
      <c r="G2" s="8"/>
      <c r="H2" s="8"/>
      <c r="I2" s="8"/>
      <c r="J2" s="8"/>
      <c r="K2" s="8"/>
      <c r="L2" s="8"/>
      <c r="M2" s="8"/>
    </row>
    <row r="3" s="2" customFormat="1" ht="12" spans="1:13">
      <c r="A3" s="9"/>
      <c r="B3" s="9"/>
      <c r="C3" s="9"/>
      <c r="D3" s="9"/>
      <c r="E3" s="9"/>
      <c r="F3" s="9"/>
      <c r="G3" s="9"/>
      <c r="H3" s="9"/>
      <c r="I3" s="9"/>
      <c r="J3" s="9"/>
      <c r="K3" s="9"/>
      <c r="L3" s="9"/>
      <c r="M3" s="9" t="s">
        <v>11</v>
      </c>
    </row>
    <row r="4" s="3" customFormat="1" ht="12" spans="1:13">
      <c r="A4" s="10" t="s">
        <v>1550</v>
      </c>
      <c r="B4" s="10" t="s">
        <v>1564</v>
      </c>
      <c r="C4" s="10" t="s">
        <v>1565</v>
      </c>
      <c r="D4" s="11" t="s">
        <v>1566</v>
      </c>
      <c r="E4" s="11"/>
      <c r="F4" s="11"/>
      <c r="G4" s="11" t="s">
        <v>1567</v>
      </c>
      <c r="H4" s="11"/>
      <c r="I4" s="11"/>
      <c r="J4" s="11" t="s">
        <v>1568</v>
      </c>
      <c r="K4" s="11"/>
      <c r="L4" s="11"/>
      <c r="M4" s="12" t="s">
        <v>1464</v>
      </c>
    </row>
    <row r="5" s="3" customFormat="1" ht="36" spans="1:13">
      <c r="A5" s="10"/>
      <c r="B5" s="10"/>
      <c r="C5" s="10"/>
      <c r="D5" s="11"/>
      <c r="E5" s="11" t="s">
        <v>1569</v>
      </c>
      <c r="F5" s="11" t="s">
        <v>1558</v>
      </c>
      <c r="G5" s="11"/>
      <c r="H5" s="11" t="s">
        <v>1569</v>
      </c>
      <c r="I5" s="11" t="s">
        <v>1558</v>
      </c>
      <c r="J5" s="11"/>
      <c r="K5" s="11" t="s">
        <v>1570</v>
      </c>
      <c r="L5" s="11" t="s">
        <v>1558</v>
      </c>
      <c r="M5" s="12"/>
    </row>
    <row r="6" s="3" customFormat="1" ht="12" spans="1:13">
      <c r="A6" s="10"/>
      <c r="B6" s="10"/>
      <c r="C6" s="13"/>
      <c r="D6" s="14">
        <f t="shared" ref="D6:I6" si="0">D9+D26+D27+D31+D34+D37+D38+D39+D40+D45+D65+D69+D70+D74+D81+D84+D85+D86+D87+D90+D100+D101+D105+D146+D147+D148+D149+D185+D205+D230+D239+D245+D249+D252+D261+D276+D277</f>
        <v>78950.29</v>
      </c>
      <c r="E6" s="14">
        <f t="shared" si="0"/>
        <v>6427.93</v>
      </c>
      <c r="F6" s="14">
        <f t="shared" si="0"/>
        <v>70188.54</v>
      </c>
      <c r="G6" s="14">
        <f t="shared" si="0"/>
        <v>0</v>
      </c>
      <c r="H6" s="14">
        <f t="shared" si="0"/>
        <v>780.43</v>
      </c>
      <c r="I6" s="14">
        <f t="shared" si="0"/>
        <v>60379.338</v>
      </c>
      <c r="J6" s="11"/>
      <c r="K6" s="11"/>
      <c r="L6" s="11"/>
      <c r="M6" s="12"/>
    </row>
    <row r="7" s="4" customFormat="1" ht="15" customHeight="1" spans="1:13">
      <c r="A7" s="15">
        <v>1</v>
      </c>
      <c r="B7" s="16" t="s">
        <v>1571</v>
      </c>
      <c r="C7" s="17" t="s">
        <v>1572</v>
      </c>
      <c r="D7" s="18">
        <f>SUM(E7+F7+K7)</f>
        <v>1600</v>
      </c>
      <c r="E7" s="14">
        <v>1600</v>
      </c>
      <c r="F7" s="14"/>
      <c r="G7" s="19"/>
      <c r="H7" s="19"/>
      <c r="I7" s="19"/>
      <c r="J7" s="19"/>
      <c r="K7" s="19"/>
      <c r="L7" s="19"/>
      <c r="M7" s="19"/>
    </row>
    <row r="8" s="4" customFormat="1" ht="15" customHeight="1" spans="1:13">
      <c r="A8" s="15">
        <v>2</v>
      </c>
      <c r="B8" s="16"/>
      <c r="C8" s="17" t="s">
        <v>1573</v>
      </c>
      <c r="D8" s="18">
        <f>E8+F8</f>
        <v>1810.4</v>
      </c>
      <c r="E8" s="14">
        <v>1810.4</v>
      </c>
      <c r="F8" s="20"/>
      <c r="G8" s="19"/>
      <c r="H8" s="19">
        <v>780.43</v>
      </c>
      <c r="I8" s="19"/>
      <c r="J8" s="19"/>
      <c r="K8" s="19"/>
      <c r="L8" s="19"/>
      <c r="M8" s="19"/>
    </row>
    <row r="9" s="4" customFormat="1" ht="15" customHeight="1" spans="1:13">
      <c r="A9" s="21" t="s">
        <v>1574</v>
      </c>
      <c r="B9" s="22"/>
      <c r="C9" s="23"/>
      <c r="D9" s="24">
        <f t="shared" ref="D9:I9" si="1">SUM(D7:D8)</f>
        <v>3410.4</v>
      </c>
      <c r="E9" s="25">
        <f t="shared" si="1"/>
        <v>3410.4</v>
      </c>
      <c r="F9" s="25">
        <f t="shared" si="1"/>
        <v>0</v>
      </c>
      <c r="G9" s="25">
        <f t="shared" si="1"/>
        <v>0</v>
      </c>
      <c r="H9" s="25">
        <f t="shared" si="1"/>
        <v>780.43</v>
      </c>
      <c r="I9" s="25">
        <f t="shared" si="1"/>
        <v>0</v>
      </c>
      <c r="J9" s="26"/>
      <c r="K9" s="26"/>
      <c r="L9" s="26"/>
      <c r="M9" s="26"/>
    </row>
    <row r="10" s="4" customFormat="1" ht="15" customHeight="1" spans="1:13">
      <c r="A10" s="16">
        <v>1</v>
      </c>
      <c r="B10" s="16" t="s">
        <v>1575</v>
      </c>
      <c r="C10" s="27" t="s">
        <v>1576</v>
      </c>
      <c r="D10" s="18">
        <f t="shared" ref="D10:D22" si="2">E10+F10</f>
        <v>1549</v>
      </c>
      <c r="E10" s="14">
        <v>49</v>
      </c>
      <c r="F10" s="14">
        <v>1500</v>
      </c>
      <c r="G10" s="19"/>
      <c r="H10" s="19"/>
      <c r="I10" s="19"/>
      <c r="J10" s="19"/>
      <c r="K10" s="19"/>
      <c r="L10" s="19"/>
      <c r="M10" s="19"/>
    </row>
    <row r="11" s="4" customFormat="1" ht="15" customHeight="1" spans="1:13">
      <c r="A11" s="15">
        <v>2</v>
      </c>
      <c r="B11" s="16"/>
      <c r="C11" s="27" t="s">
        <v>1577</v>
      </c>
      <c r="D11" s="18">
        <f t="shared" si="2"/>
        <v>1119</v>
      </c>
      <c r="E11" s="18">
        <v>119</v>
      </c>
      <c r="F11" s="14">
        <v>1000</v>
      </c>
      <c r="G11" s="19"/>
      <c r="H11" s="19"/>
      <c r="I11" s="19">
        <f>650+350</f>
        <v>1000</v>
      </c>
      <c r="J11" s="19"/>
      <c r="K11" s="19"/>
      <c r="L11" s="19"/>
      <c r="M11" s="19"/>
    </row>
    <row r="12" s="4" customFormat="1" ht="15" customHeight="1" spans="1:13">
      <c r="A12" s="15">
        <v>3</v>
      </c>
      <c r="B12" s="16"/>
      <c r="C12" s="27" t="s">
        <v>1578</v>
      </c>
      <c r="D12" s="18">
        <f t="shared" si="2"/>
        <v>1399</v>
      </c>
      <c r="E12" s="14">
        <v>149</v>
      </c>
      <c r="F12" s="14">
        <v>1250</v>
      </c>
      <c r="G12" s="19"/>
      <c r="H12" s="19"/>
      <c r="I12" s="19">
        <v>1250</v>
      </c>
      <c r="J12" s="19"/>
      <c r="K12" s="19"/>
      <c r="L12" s="19"/>
      <c r="M12" s="19"/>
    </row>
    <row r="13" s="4" customFormat="1" ht="15" customHeight="1" spans="1:13">
      <c r="A13" s="16">
        <v>4</v>
      </c>
      <c r="B13" s="16"/>
      <c r="C13" s="27" t="s">
        <v>1579</v>
      </c>
      <c r="D13" s="18">
        <f t="shared" si="2"/>
        <v>1098</v>
      </c>
      <c r="E13" s="14">
        <v>248</v>
      </c>
      <c r="F13" s="14">
        <v>850</v>
      </c>
      <c r="G13" s="19"/>
      <c r="H13" s="19"/>
      <c r="I13" s="19">
        <v>900</v>
      </c>
      <c r="J13" s="19"/>
      <c r="K13" s="19"/>
      <c r="L13" s="19"/>
      <c r="M13" s="19"/>
    </row>
    <row r="14" s="4" customFormat="1" ht="15" customHeight="1" spans="1:13">
      <c r="A14" s="15">
        <v>5</v>
      </c>
      <c r="B14" s="16"/>
      <c r="C14" s="27" t="s">
        <v>1580</v>
      </c>
      <c r="D14" s="18">
        <f t="shared" si="2"/>
        <v>620</v>
      </c>
      <c r="E14" s="14">
        <v>12</v>
      </c>
      <c r="F14" s="14">
        <v>608</v>
      </c>
      <c r="G14" s="19"/>
      <c r="H14" s="19"/>
      <c r="I14" s="19">
        <v>700</v>
      </c>
      <c r="J14" s="19"/>
      <c r="K14" s="19"/>
      <c r="L14" s="19"/>
      <c r="M14" s="19"/>
    </row>
    <row r="15" s="4" customFormat="1" ht="15" customHeight="1" spans="1:13">
      <c r="A15" s="15">
        <v>6</v>
      </c>
      <c r="B15" s="16"/>
      <c r="C15" s="27" t="s">
        <v>1581</v>
      </c>
      <c r="D15" s="18">
        <f t="shared" si="2"/>
        <v>620</v>
      </c>
      <c r="E15" s="14">
        <v>12</v>
      </c>
      <c r="F15" s="14">
        <v>608</v>
      </c>
      <c r="G15" s="19"/>
      <c r="H15" s="19"/>
      <c r="I15" s="19">
        <v>700</v>
      </c>
      <c r="J15" s="19"/>
      <c r="K15" s="19"/>
      <c r="L15" s="19"/>
      <c r="M15" s="19"/>
    </row>
    <row r="16" s="4" customFormat="1" ht="16.5" customHeight="1" spans="1:13">
      <c r="A16" s="16">
        <v>7</v>
      </c>
      <c r="B16" s="16"/>
      <c r="C16" s="27" t="s">
        <v>1582</v>
      </c>
      <c r="D16" s="18">
        <f t="shared" si="2"/>
        <v>1753</v>
      </c>
      <c r="E16" s="14">
        <v>53</v>
      </c>
      <c r="F16" s="14">
        <v>1700</v>
      </c>
      <c r="G16" s="19"/>
      <c r="H16" s="19"/>
      <c r="I16" s="19">
        <v>1700</v>
      </c>
      <c r="J16" s="19"/>
      <c r="K16" s="19"/>
      <c r="L16" s="19"/>
      <c r="M16" s="19"/>
    </row>
    <row r="17" s="4" customFormat="1" ht="15" customHeight="1" spans="1:13">
      <c r="A17" s="15">
        <v>8</v>
      </c>
      <c r="B17" s="16"/>
      <c r="C17" s="27" t="s">
        <v>1583</v>
      </c>
      <c r="D17" s="18">
        <f t="shared" si="2"/>
        <v>2757</v>
      </c>
      <c r="E17" s="14">
        <v>557</v>
      </c>
      <c r="F17" s="14">
        <v>2200</v>
      </c>
      <c r="G17" s="19"/>
      <c r="H17" s="19"/>
      <c r="I17" s="19">
        <v>2200</v>
      </c>
      <c r="J17" s="19"/>
      <c r="K17" s="19"/>
      <c r="L17" s="19"/>
      <c r="M17" s="19"/>
    </row>
    <row r="18" s="4" customFormat="1" ht="15" customHeight="1" spans="1:13">
      <c r="A18" s="15">
        <v>9</v>
      </c>
      <c r="B18" s="16"/>
      <c r="C18" s="27" t="s">
        <v>1584</v>
      </c>
      <c r="D18" s="14">
        <f t="shared" si="2"/>
        <v>233</v>
      </c>
      <c r="E18" s="14">
        <v>233</v>
      </c>
      <c r="F18" s="14"/>
      <c r="G18" s="19"/>
      <c r="H18" s="19"/>
      <c r="I18" s="19"/>
      <c r="J18" s="19"/>
      <c r="K18" s="19"/>
      <c r="L18" s="19"/>
      <c r="M18" s="19"/>
    </row>
    <row r="19" s="4" customFormat="1" ht="15" customHeight="1" spans="1:13">
      <c r="A19" s="16">
        <v>10</v>
      </c>
      <c r="B19" s="16"/>
      <c r="C19" s="27" t="s">
        <v>1585</v>
      </c>
      <c r="D19" s="14">
        <f t="shared" si="2"/>
        <v>1418</v>
      </c>
      <c r="E19" s="14">
        <v>68</v>
      </c>
      <c r="F19" s="14">
        <v>1350</v>
      </c>
      <c r="G19" s="19"/>
      <c r="H19" s="19"/>
      <c r="I19" s="19">
        <v>1350</v>
      </c>
      <c r="J19" s="19"/>
      <c r="K19" s="19"/>
      <c r="L19" s="19"/>
      <c r="M19" s="19"/>
    </row>
    <row r="20" s="4" customFormat="1" ht="15" customHeight="1" spans="1:13">
      <c r="A20" s="15">
        <v>11</v>
      </c>
      <c r="B20" s="16"/>
      <c r="C20" s="27" t="s">
        <v>1586</v>
      </c>
      <c r="D20" s="14">
        <f t="shared" si="2"/>
        <v>1048</v>
      </c>
      <c r="E20" s="14">
        <v>112</v>
      </c>
      <c r="F20" s="14">
        <v>936</v>
      </c>
      <c r="G20" s="19"/>
      <c r="H20" s="19"/>
      <c r="I20" s="19">
        <f>270+660</f>
        <v>930</v>
      </c>
      <c r="J20" s="19"/>
      <c r="K20" s="19"/>
      <c r="L20" s="19"/>
      <c r="M20" s="19"/>
    </row>
    <row r="21" s="4" customFormat="1" ht="15" customHeight="1" spans="1:13">
      <c r="A21" s="15">
        <v>12</v>
      </c>
      <c r="B21" s="16"/>
      <c r="C21" s="27" t="s">
        <v>1587</v>
      </c>
      <c r="D21" s="14">
        <f t="shared" si="2"/>
        <v>1209</v>
      </c>
      <c r="E21" s="14">
        <v>129</v>
      </c>
      <c r="F21" s="14">
        <v>1080</v>
      </c>
      <c r="G21" s="19"/>
      <c r="H21" s="19"/>
      <c r="I21" s="19">
        <f>240+840</f>
        <v>1080</v>
      </c>
      <c r="J21" s="19"/>
      <c r="K21" s="19"/>
      <c r="L21" s="19"/>
      <c r="M21" s="19"/>
    </row>
    <row r="22" s="4" customFormat="1" ht="15" customHeight="1" spans="1:13">
      <c r="A22" s="16">
        <v>13</v>
      </c>
      <c r="B22" s="16"/>
      <c r="C22" s="27" t="s">
        <v>1588</v>
      </c>
      <c r="D22" s="14">
        <f t="shared" si="2"/>
        <v>386.73</v>
      </c>
      <c r="E22" s="14"/>
      <c r="F22" s="14">
        <v>386.73</v>
      </c>
      <c r="G22" s="19"/>
      <c r="H22" s="19"/>
      <c r="I22" s="19">
        <v>276</v>
      </c>
      <c r="J22" s="19"/>
      <c r="K22" s="19"/>
      <c r="L22" s="19"/>
      <c r="M22" s="19"/>
    </row>
    <row r="23" s="4" customFormat="1" ht="15" customHeight="1" spans="1:13">
      <c r="A23" s="15">
        <v>14</v>
      </c>
      <c r="B23" s="16"/>
      <c r="C23" s="27" t="s">
        <v>1589</v>
      </c>
      <c r="D23" s="14"/>
      <c r="E23" s="14">
        <v>0</v>
      </c>
      <c r="F23" s="14"/>
      <c r="G23" s="19"/>
      <c r="H23" s="19"/>
      <c r="I23" s="19"/>
      <c r="J23" s="19"/>
      <c r="K23" s="19"/>
      <c r="L23" s="19"/>
      <c r="M23" s="19"/>
    </row>
    <row r="24" s="4" customFormat="1" ht="15" customHeight="1" spans="1:13">
      <c r="A24" s="15">
        <v>15</v>
      </c>
      <c r="B24" s="16"/>
      <c r="C24" s="28" t="s">
        <v>1590</v>
      </c>
      <c r="D24" s="29">
        <f>E24+F24</f>
        <v>24</v>
      </c>
      <c r="E24" s="29">
        <v>24</v>
      </c>
      <c r="F24" s="29"/>
      <c r="G24" s="19"/>
      <c r="H24" s="19"/>
      <c r="I24" s="19"/>
      <c r="J24" s="19"/>
      <c r="K24" s="19"/>
      <c r="L24" s="19"/>
      <c r="M24" s="19"/>
    </row>
    <row r="25" s="4" customFormat="1" ht="15" customHeight="1" spans="1:13">
      <c r="A25" s="16">
        <v>16</v>
      </c>
      <c r="B25" s="16"/>
      <c r="C25" s="28" t="s">
        <v>1591</v>
      </c>
      <c r="D25" s="29">
        <f>E25+F25</f>
        <v>1161.84</v>
      </c>
      <c r="E25" s="29">
        <v>1161.84</v>
      </c>
      <c r="F25" s="29"/>
      <c r="G25" s="19"/>
      <c r="H25" s="19"/>
      <c r="I25" s="19"/>
      <c r="J25" s="19"/>
      <c r="K25" s="19"/>
      <c r="L25" s="19"/>
      <c r="M25" s="19"/>
    </row>
    <row r="26" s="4" customFormat="1" ht="15" customHeight="1" spans="1:13">
      <c r="A26" s="30"/>
      <c r="B26" s="31"/>
      <c r="C26" s="32" t="s">
        <v>1592</v>
      </c>
      <c r="D26" s="25">
        <f t="shared" ref="D26:I26" si="3">SUM(D10:D25)</f>
        <v>16395.57</v>
      </c>
      <c r="E26" s="25">
        <f t="shared" si="3"/>
        <v>2926.84</v>
      </c>
      <c r="F26" s="25">
        <f t="shared" si="3"/>
        <v>13468.73</v>
      </c>
      <c r="G26" s="25">
        <f t="shared" si="3"/>
        <v>0</v>
      </c>
      <c r="H26" s="25">
        <f t="shared" si="3"/>
        <v>0</v>
      </c>
      <c r="I26" s="25">
        <f t="shared" si="3"/>
        <v>12086</v>
      </c>
      <c r="J26" s="26"/>
      <c r="K26" s="26"/>
      <c r="L26" s="26"/>
      <c r="M26" s="26"/>
    </row>
    <row r="27" s="4" customFormat="1" ht="15" customHeight="1" spans="1:13">
      <c r="A27" s="30">
        <v>1</v>
      </c>
      <c r="B27" s="31" t="s">
        <v>1593</v>
      </c>
      <c r="C27" s="32" t="s">
        <v>1594</v>
      </c>
      <c r="D27" s="25">
        <v>66.69</v>
      </c>
      <c r="E27" s="25">
        <v>66.69</v>
      </c>
      <c r="F27" s="25"/>
      <c r="G27" s="25"/>
      <c r="H27" s="25"/>
      <c r="I27" s="25"/>
      <c r="J27" s="26"/>
      <c r="K27" s="26"/>
      <c r="L27" s="26"/>
      <c r="M27" s="26"/>
    </row>
    <row r="28" s="4" customFormat="1" ht="15" customHeight="1" spans="1:13">
      <c r="A28" s="15">
        <v>1</v>
      </c>
      <c r="B28" s="16" t="s">
        <v>1595</v>
      </c>
      <c r="C28" s="33" t="s">
        <v>1596</v>
      </c>
      <c r="D28" s="14">
        <v>233.3</v>
      </c>
      <c r="E28" s="14"/>
      <c r="F28" s="14">
        <v>233.3</v>
      </c>
      <c r="G28" s="19"/>
      <c r="H28" s="19"/>
      <c r="I28" s="19">
        <v>233.3</v>
      </c>
      <c r="J28" s="19"/>
      <c r="K28" s="19"/>
      <c r="L28" s="19"/>
      <c r="M28" s="19"/>
    </row>
    <row r="29" s="4" customFormat="1" ht="15" customHeight="1" spans="1:13">
      <c r="A29" s="16">
        <v>2</v>
      </c>
      <c r="B29" s="16"/>
      <c r="C29" s="33" t="s">
        <v>1597</v>
      </c>
      <c r="D29" s="14">
        <v>106.96</v>
      </c>
      <c r="E29" s="14"/>
      <c r="F29" s="14">
        <v>106.96</v>
      </c>
      <c r="G29" s="19"/>
      <c r="H29" s="19"/>
      <c r="I29" s="19">
        <v>106.713</v>
      </c>
      <c r="J29" s="19"/>
      <c r="K29" s="19"/>
      <c r="L29" s="19"/>
      <c r="M29" s="19"/>
    </row>
    <row r="30" s="4" customFormat="1" ht="15" customHeight="1" spans="1:13">
      <c r="A30" s="15">
        <v>3</v>
      </c>
      <c r="B30" s="16"/>
      <c r="C30" s="33" t="s">
        <v>1598</v>
      </c>
      <c r="D30" s="14">
        <v>43.6</v>
      </c>
      <c r="E30" s="14"/>
      <c r="F30" s="14">
        <v>43.6</v>
      </c>
      <c r="G30" s="19"/>
      <c r="H30" s="19"/>
      <c r="I30" s="19">
        <v>43.6</v>
      </c>
      <c r="J30" s="19"/>
      <c r="K30" s="19"/>
      <c r="L30" s="19"/>
      <c r="M30" s="19"/>
    </row>
    <row r="31" s="4" customFormat="1" ht="15" customHeight="1" spans="1:13">
      <c r="A31" s="30"/>
      <c r="B31" s="31"/>
      <c r="C31" s="34" t="s">
        <v>1599</v>
      </c>
      <c r="D31" s="25">
        <f>SUM(D28:D30)</f>
        <v>383.86</v>
      </c>
      <c r="E31" s="25"/>
      <c r="F31" s="25">
        <f>SUM(F28:F30)</f>
        <v>383.86</v>
      </c>
      <c r="G31" s="25">
        <f>SUM(G28:G30)</f>
        <v>0</v>
      </c>
      <c r="H31" s="25">
        <f>SUM(H28:H30)</f>
        <v>0</v>
      </c>
      <c r="I31" s="25">
        <f>SUM(I28:I30)</f>
        <v>383.613</v>
      </c>
      <c r="J31" s="25"/>
      <c r="K31" s="26"/>
      <c r="L31" s="26"/>
      <c r="M31" s="26"/>
    </row>
    <row r="32" s="4" customFormat="1" ht="15" customHeight="1" spans="1:13">
      <c r="A32" s="15">
        <v>1</v>
      </c>
      <c r="B32" s="16" t="s">
        <v>1600</v>
      </c>
      <c r="C32" s="27" t="s">
        <v>1601</v>
      </c>
      <c r="D32" s="14">
        <v>485</v>
      </c>
      <c r="E32" s="14"/>
      <c r="F32" s="14">
        <v>485</v>
      </c>
      <c r="G32" s="19"/>
      <c r="H32" s="19"/>
      <c r="I32" s="19">
        <f>100+100</f>
        <v>200</v>
      </c>
      <c r="J32" s="19"/>
      <c r="K32" s="19"/>
      <c r="L32" s="19"/>
      <c r="M32" s="19"/>
    </row>
    <row r="33" s="4" customFormat="1" ht="15" customHeight="1" spans="1:13">
      <c r="A33" s="16">
        <v>2</v>
      </c>
      <c r="B33" s="16"/>
      <c r="C33" s="27" t="s">
        <v>1602</v>
      </c>
      <c r="D33" s="14">
        <v>182</v>
      </c>
      <c r="E33" s="14"/>
      <c r="F33" s="14">
        <v>182</v>
      </c>
      <c r="G33" s="19"/>
      <c r="H33" s="19"/>
      <c r="I33" s="19">
        <f>100+30</f>
        <v>130</v>
      </c>
      <c r="J33" s="19"/>
      <c r="K33" s="19"/>
      <c r="L33" s="19"/>
      <c r="M33" s="19"/>
    </row>
    <row r="34" s="4" customFormat="1" ht="15" customHeight="1" spans="1:13">
      <c r="A34" s="31"/>
      <c r="B34" s="31"/>
      <c r="C34" s="32" t="s">
        <v>1603</v>
      </c>
      <c r="D34" s="25">
        <f>D32+D33</f>
        <v>667</v>
      </c>
      <c r="E34" s="25"/>
      <c r="F34" s="25">
        <f>F32+F33</f>
        <v>667</v>
      </c>
      <c r="G34" s="25">
        <f>G32+G33</f>
        <v>0</v>
      </c>
      <c r="H34" s="25">
        <f>H32+H33</f>
        <v>0</v>
      </c>
      <c r="I34" s="25">
        <f>I32+I33</f>
        <v>330</v>
      </c>
      <c r="J34" s="26"/>
      <c r="K34" s="26"/>
      <c r="L34" s="26"/>
      <c r="M34" s="26"/>
    </row>
    <row r="35" s="4" customFormat="1" ht="15" customHeight="1" spans="1:13">
      <c r="A35" s="15">
        <v>1</v>
      </c>
      <c r="B35" s="16" t="s">
        <v>1604</v>
      </c>
      <c r="C35" s="27" t="s">
        <v>1605</v>
      </c>
      <c r="D35" s="14">
        <v>89.13</v>
      </c>
      <c r="E35" s="14"/>
      <c r="F35" s="14">
        <v>89.13</v>
      </c>
      <c r="G35" s="19"/>
      <c r="H35" s="19"/>
      <c r="I35" s="19">
        <f>22+15.652</f>
        <v>37.652</v>
      </c>
      <c r="J35" s="19"/>
      <c r="K35" s="19"/>
      <c r="L35" s="19"/>
      <c r="M35" s="19"/>
    </row>
    <row r="36" s="4" customFormat="1" ht="15" customHeight="1" spans="1:13">
      <c r="A36" s="15">
        <v>2</v>
      </c>
      <c r="B36" s="16"/>
      <c r="C36" s="35" t="s">
        <v>1606</v>
      </c>
      <c r="D36" s="36">
        <v>147.02</v>
      </c>
      <c r="E36" s="14"/>
      <c r="F36" s="36">
        <v>147.02</v>
      </c>
      <c r="G36" s="19"/>
      <c r="H36" s="19"/>
      <c r="I36" s="36">
        <v>147.02</v>
      </c>
      <c r="J36" s="19"/>
      <c r="K36" s="19"/>
      <c r="L36" s="19"/>
      <c r="M36" s="19"/>
    </row>
    <row r="37" s="4" customFormat="1" ht="15" customHeight="1" spans="1:13">
      <c r="A37" s="30"/>
      <c r="B37" s="31"/>
      <c r="C37" s="37" t="s">
        <v>1607</v>
      </c>
      <c r="D37" s="25">
        <f t="shared" ref="D37:I37" si="4">D35+D36</f>
        <v>236.15</v>
      </c>
      <c r="E37" s="25">
        <f t="shared" si="4"/>
        <v>0</v>
      </c>
      <c r="F37" s="25">
        <f t="shared" si="4"/>
        <v>236.15</v>
      </c>
      <c r="G37" s="25">
        <f t="shared" si="4"/>
        <v>0</v>
      </c>
      <c r="H37" s="25">
        <f t="shared" si="4"/>
        <v>0</v>
      </c>
      <c r="I37" s="25">
        <f t="shared" si="4"/>
        <v>184.672</v>
      </c>
      <c r="J37" s="26"/>
      <c r="K37" s="26"/>
      <c r="L37" s="26"/>
      <c r="M37" s="26"/>
    </row>
    <row r="38" s="4" customFormat="1" ht="15" customHeight="1" spans="1:13">
      <c r="A38" s="30">
        <v>1</v>
      </c>
      <c r="B38" s="31" t="s">
        <v>1608</v>
      </c>
      <c r="C38" s="32" t="s">
        <v>1609</v>
      </c>
      <c r="D38" s="25">
        <v>39.51</v>
      </c>
      <c r="E38" s="25"/>
      <c r="F38" s="25">
        <v>39.51</v>
      </c>
      <c r="G38" s="26"/>
      <c r="H38" s="26"/>
      <c r="I38" s="25">
        <v>39.51</v>
      </c>
      <c r="J38" s="26"/>
      <c r="K38" s="26"/>
      <c r="L38" s="26"/>
      <c r="M38" s="26"/>
    </row>
    <row r="39" s="4" customFormat="1" ht="15" customHeight="1" spans="1:13">
      <c r="A39" s="31">
        <v>1</v>
      </c>
      <c r="B39" s="31" t="s">
        <v>1610</v>
      </c>
      <c r="C39" s="38" t="s">
        <v>1611</v>
      </c>
      <c r="D39" s="25">
        <v>17.09</v>
      </c>
      <c r="E39" s="25"/>
      <c r="F39" s="25">
        <v>17.09</v>
      </c>
      <c r="G39" s="26"/>
      <c r="H39" s="26"/>
      <c r="I39" s="26">
        <v>17.091</v>
      </c>
      <c r="J39" s="26"/>
      <c r="K39" s="26"/>
      <c r="L39" s="26"/>
      <c r="M39" s="26"/>
    </row>
    <row r="40" s="4" customFormat="1" ht="15" customHeight="1" spans="1:13">
      <c r="A40" s="30">
        <v>1</v>
      </c>
      <c r="B40" s="39" t="s">
        <v>1612</v>
      </c>
      <c r="C40" s="32" t="s">
        <v>1613</v>
      </c>
      <c r="D40" s="25">
        <v>2579.9</v>
      </c>
      <c r="E40" s="25"/>
      <c r="F40" s="25">
        <v>2579.9</v>
      </c>
      <c r="G40" s="26"/>
      <c r="H40" s="26"/>
      <c r="I40" s="26">
        <v>1118</v>
      </c>
      <c r="J40" s="26"/>
      <c r="K40" s="26"/>
      <c r="L40" s="26"/>
      <c r="M40" s="26"/>
    </row>
    <row r="41" s="4" customFormat="1" ht="15" customHeight="1" spans="1:13">
      <c r="A41" s="16">
        <v>1</v>
      </c>
      <c r="B41" s="16" t="s">
        <v>1614</v>
      </c>
      <c r="C41" s="27" t="s">
        <v>1615</v>
      </c>
      <c r="D41" s="14">
        <v>157.03</v>
      </c>
      <c r="E41" s="14"/>
      <c r="F41" s="14">
        <v>157.03</v>
      </c>
      <c r="G41" s="19"/>
      <c r="H41" s="19"/>
      <c r="I41" s="19">
        <v>157.03</v>
      </c>
      <c r="J41" s="19"/>
      <c r="K41" s="19"/>
      <c r="L41" s="19"/>
      <c r="M41" s="19"/>
    </row>
    <row r="42" s="4" customFormat="1" ht="15" customHeight="1" spans="1:13">
      <c r="A42" s="15">
        <v>2</v>
      </c>
      <c r="B42" s="16"/>
      <c r="C42" s="27" t="s">
        <v>1616</v>
      </c>
      <c r="D42" s="14">
        <v>10</v>
      </c>
      <c r="E42" s="14"/>
      <c r="F42" s="14">
        <v>10</v>
      </c>
      <c r="G42" s="19"/>
      <c r="H42" s="19"/>
      <c r="I42" s="19">
        <v>10</v>
      </c>
      <c r="J42" s="19"/>
      <c r="K42" s="19"/>
      <c r="L42" s="19"/>
      <c r="M42" s="19"/>
    </row>
    <row r="43" s="4" customFormat="1" ht="15" customHeight="1" spans="1:13">
      <c r="A43" s="15">
        <v>3</v>
      </c>
      <c r="B43" s="16"/>
      <c r="C43" s="27" t="s">
        <v>1617</v>
      </c>
      <c r="D43" s="14">
        <v>40</v>
      </c>
      <c r="E43" s="14"/>
      <c r="F43" s="14">
        <v>40</v>
      </c>
      <c r="G43" s="19"/>
      <c r="H43" s="19"/>
      <c r="I43" s="19">
        <v>40</v>
      </c>
      <c r="J43" s="19"/>
      <c r="K43" s="19"/>
      <c r="L43" s="19"/>
      <c r="M43" s="19"/>
    </row>
    <row r="44" s="4" customFormat="1" ht="15" customHeight="1" spans="1:13">
      <c r="A44" s="16">
        <v>4</v>
      </c>
      <c r="B44" s="16"/>
      <c r="C44" s="27" t="s">
        <v>1618</v>
      </c>
      <c r="D44" s="14">
        <v>123</v>
      </c>
      <c r="E44" s="14"/>
      <c r="F44" s="14">
        <v>123</v>
      </c>
      <c r="G44" s="19"/>
      <c r="H44" s="19"/>
      <c r="I44" s="19">
        <v>123</v>
      </c>
      <c r="J44" s="19"/>
      <c r="K44" s="19"/>
      <c r="L44" s="19"/>
      <c r="M44" s="19"/>
    </row>
    <row r="45" s="4" customFormat="1" ht="15" customHeight="1" spans="1:13">
      <c r="A45" s="31"/>
      <c r="B45" s="31"/>
      <c r="C45" s="32" t="s">
        <v>1619</v>
      </c>
      <c r="D45" s="25">
        <f>SUM(D41:D44)</f>
        <v>330.03</v>
      </c>
      <c r="E45" s="25"/>
      <c r="F45" s="25">
        <f>SUM(F41:F44)</f>
        <v>330.03</v>
      </c>
      <c r="G45" s="25">
        <f>SUM(G41:G44)</f>
        <v>0</v>
      </c>
      <c r="H45" s="25">
        <f>SUM(H41:H44)</f>
        <v>0</v>
      </c>
      <c r="I45" s="25">
        <f>SUM(I41:I44)</f>
        <v>330.03</v>
      </c>
      <c r="J45" s="26"/>
      <c r="K45" s="26"/>
      <c r="L45" s="26"/>
      <c r="M45" s="26"/>
    </row>
    <row r="46" s="4" customFormat="1" ht="15" customHeight="1" spans="1:13">
      <c r="A46" s="15">
        <v>1</v>
      </c>
      <c r="B46" s="16" t="s">
        <v>1620</v>
      </c>
      <c r="C46" s="27" t="s">
        <v>1621</v>
      </c>
      <c r="D46" s="14">
        <v>405.69</v>
      </c>
      <c r="E46" s="14"/>
      <c r="F46" s="14">
        <v>405.69</v>
      </c>
      <c r="G46" s="19"/>
      <c r="H46" s="19"/>
      <c r="I46" s="19">
        <v>405.688</v>
      </c>
      <c r="J46" s="19"/>
      <c r="K46" s="19"/>
      <c r="L46" s="19"/>
      <c r="M46" s="19"/>
    </row>
    <row r="47" s="4" customFormat="1" ht="15" customHeight="1" spans="1:13">
      <c r="A47" s="15">
        <v>2</v>
      </c>
      <c r="B47" s="16"/>
      <c r="C47" s="40" t="s">
        <v>1622</v>
      </c>
      <c r="D47" s="14">
        <v>468</v>
      </c>
      <c r="E47" s="14"/>
      <c r="F47" s="14">
        <v>468</v>
      </c>
      <c r="G47" s="19"/>
      <c r="H47" s="19"/>
      <c r="I47" s="19">
        <v>100</v>
      </c>
      <c r="J47" s="19"/>
      <c r="K47" s="19"/>
      <c r="L47" s="19"/>
      <c r="M47" s="19"/>
    </row>
    <row r="48" s="4" customFormat="1" ht="15" customHeight="1" spans="1:13">
      <c r="A48" s="16">
        <v>3</v>
      </c>
      <c r="B48" s="16"/>
      <c r="C48" s="40" t="s">
        <v>1623</v>
      </c>
      <c r="D48" s="14">
        <v>1064.81</v>
      </c>
      <c r="E48" s="14"/>
      <c r="F48" s="14">
        <v>1064.81</v>
      </c>
      <c r="G48" s="19"/>
      <c r="H48" s="19"/>
      <c r="I48" s="14">
        <v>1064.81</v>
      </c>
      <c r="J48" s="19"/>
      <c r="K48" s="19"/>
      <c r="L48" s="19"/>
      <c r="M48" s="19"/>
    </row>
    <row r="49" s="4" customFormat="1" ht="15" customHeight="1" spans="1:13">
      <c r="A49" s="15">
        <v>4</v>
      </c>
      <c r="B49" s="16"/>
      <c r="C49" s="40" t="s">
        <v>1624</v>
      </c>
      <c r="D49" s="14">
        <v>325.81</v>
      </c>
      <c r="E49" s="14"/>
      <c r="F49" s="14">
        <v>325.81</v>
      </c>
      <c r="G49" s="19"/>
      <c r="H49" s="19"/>
      <c r="I49" s="14">
        <v>325.81</v>
      </c>
      <c r="J49" s="19"/>
      <c r="K49" s="19"/>
      <c r="L49" s="19"/>
      <c r="M49" s="19"/>
    </row>
    <row r="50" s="4" customFormat="1" ht="15" customHeight="1" spans="1:13">
      <c r="A50" s="15">
        <v>5</v>
      </c>
      <c r="B50" s="16"/>
      <c r="C50" s="40" t="s">
        <v>1625</v>
      </c>
      <c r="D50" s="14">
        <v>2633.39</v>
      </c>
      <c r="E50" s="14"/>
      <c r="F50" s="14">
        <v>2633.39</v>
      </c>
      <c r="G50" s="19"/>
      <c r="H50" s="19"/>
      <c r="I50" s="19">
        <v>2633.391</v>
      </c>
      <c r="J50" s="19"/>
      <c r="K50" s="19"/>
      <c r="L50" s="19"/>
      <c r="M50" s="19"/>
    </row>
    <row r="51" s="4" customFormat="1" ht="15" customHeight="1" spans="1:13">
      <c r="A51" s="16">
        <v>6</v>
      </c>
      <c r="B51" s="16"/>
      <c r="C51" s="40" t="s">
        <v>1626</v>
      </c>
      <c r="D51" s="14">
        <v>844.39</v>
      </c>
      <c r="E51" s="14"/>
      <c r="F51" s="14">
        <v>844.39</v>
      </c>
      <c r="G51" s="19"/>
      <c r="H51" s="19"/>
      <c r="I51" s="14">
        <v>844.39</v>
      </c>
      <c r="J51" s="19"/>
      <c r="K51" s="19"/>
      <c r="L51" s="19"/>
      <c r="M51" s="19"/>
    </row>
    <row r="52" s="4" customFormat="1" ht="15" customHeight="1" spans="1:13">
      <c r="A52" s="15">
        <v>7</v>
      </c>
      <c r="B52" s="16"/>
      <c r="C52" s="40" t="s">
        <v>1627</v>
      </c>
      <c r="D52" s="14">
        <v>483.63</v>
      </c>
      <c r="E52" s="14"/>
      <c r="F52" s="14">
        <v>483.63</v>
      </c>
      <c r="G52" s="19"/>
      <c r="H52" s="19"/>
      <c r="I52" s="14">
        <v>483.628</v>
      </c>
      <c r="J52" s="19"/>
      <c r="K52" s="19"/>
      <c r="L52" s="19"/>
      <c r="M52" s="19"/>
    </row>
    <row r="53" s="4" customFormat="1" ht="15" customHeight="1" spans="1:13">
      <c r="A53" s="15">
        <v>8</v>
      </c>
      <c r="B53" s="16"/>
      <c r="C53" s="40" t="s">
        <v>1628</v>
      </c>
      <c r="D53" s="14">
        <v>3419.04</v>
      </c>
      <c r="E53" s="14"/>
      <c r="F53" s="14">
        <v>3419.04</v>
      </c>
      <c r="G53" s="19"/>
      <c r="H53" s="19"/>
      <c r="I53" s="14">
        <v>3419.042</v>
      </c>
      <c r="J53" s="19"/>
      <c r="K53" s="19"/>
      <c r="L53" s="19"/>
      <c r="M53" s="19"/>
    </row>
    <row r="54" s="4" customFormat="1" ht="15" customHeight="1" spans="1:13">
      <c r="A54" s="16">
        <v>9</v>
      </c>
      <c r="B54" s="16"/>
      <c r="C54" s="40" t="s">
        <v>1629</v>
      </c>
      <c r="D54" s="14">
        <v>2838.67</v>
      </c>
      <c r="E54" s="14"/>
      <c r="F54" s="14">
        <v>2838.67</v>
      </c>
      <c r="G54" s="19"/>
      <c r="H54" s="19"/>
      <c r="I54" s="19">
        <v>3617.667</v>
      </c>
      <c r="J54" s="19"/>
      <c r="K54" s="19"/>
      <c r="L54" s="19"/>
      <c r="M54" s="19"/>
    </row>
    <row r="55" s="4" customFormat="1" ht="15" customHeight="1" spans="1:13">
      <c r="A55" s="15">
        <v>10</v>
      </c>
      <c r="B55" s="16"/>
      <c r="C55" s="40" t="s">
        <v>1630</v>
      </c>
      <c r="D55" s="14">
        <v>1501.83</v>
      </c>
      <c r="E55" s="14"/>
      <c r="F55" s="14">
        <v>1501.83</v>
      </c>
      <c r="G55" s="19"/>
      <c r="H55" s="19"/>
      <c r="I55" s="14">
        <v>1501.833</v>
      </c>
      <c r="J55" s="19"/>
      <c r="K55" s="19"/>
      <c r="L55" s="19"/>
      <c r="M55" s="19"/>
    </row>
    <row r="56" s="4" customFormat="1" ht="15" customHeight="1" spans="1:13">
      <c r="A56" s="15">
        <v>11</v>
      </c>
      <c r="B56" s="16"/>
      <c r="C56" s="40" t="s">
        <v>1631</v>
      </c>
      <c r="D56" s="14">
        <v>814.36</v>
      </c>
      <c r="E56" s="14"/>
      <c r="F56" s="14">
        <v>814.36</v>
      </c>
      <c r="G56" s="19"/>
      <c r="H56" s="19"/>
      <c r="I56" s="14">
        <v>814.36</v>
      </c>
      <c r="J56" s="19"/>
      <c r="K56" s="19"/>
      <c r="L56" s="19"/>
      <c r="M56" s="19"/>
    </row>
    <row r="57" s="4" customFormat="1" ht="15" customHeight="1" spans="1:13">
      <c r="A57" s="16">
        <v>12</v>
      </c>
      <c r="B57" s="16"/>
      <c r="C57" s="40" t="s">
        <v>1632</v>
      </c>
      <c r="D57" s="14"/>
      <c r="E57" s="14"/>
      <c r="F57" s="14"/>
      <c r="G57" s="19"/>
      <c r="H57" s="19"/>
      <c r="I57" s="19"/>
      <c r="J57" s="19"/>
      <c r="K57" s="19"/>
      <c r="L57" s="19"/>
      <c r="M57" s="19"/>
    </row>
    <row r="58" s="4" customFormat="1" ht="15" customHeight="1" spans="1:13">
      <c r="A58" s="15">
        <v>13</v>
      </c>
      <c r="B58" s="16"/>
      <c r="C58" s="40" t="s">
        <v>1633</v>
      </c>
      <c r="D58" s="14">
        <v>3470.81</v>
      </c>
      <c r="E58" s="14"/>
      <c r="F58" s="14">
        <v>3470.81</v>
      </c>
      <c r="G58" s="19"/>
      <c r="H58" s="19"/>
      <c r="I58" s="19"/>
      <c r="J58" s="19"/>
      <c r="K58" s="19"/>
      <c r="L58" s="19"/>
      <c r="M58" s="19"/>
    </row>
    <row r="59" s="4" customFormat="1" ht="15" customHeight="1" spans="1:13">
      <c r="A59" s="15">
        <v>14</v>
      </c>
      <c r="B59" s="16"/>
      <c r="C59" s="40" t="s">
        <v>1634</v>
      </c>
      <c r="D59" s="14"/>
      <c r="E59" s="14"/>
      <c r="F59" s="14"/>
      <c r="G59" s="19"/>
      <c r="H59" s="19"/>
      <c r="I59" s="19"/>
      <c r="J59" s="19"/>
      <c r="K59" s="19"/>
      <c r="L59" s="19"/>
      <c r="M59" s="19"/>
    </row>
    <row r="60" s="4" customFormat="1" ht="15" customHeight="1" spans="1:13">
      <c r="A60" s="16">
        <v>15</v>
      </c>
      <c r="B60" s="16"/>
      <c r="C60" s="40" t="s">
        <v>1635</v>
      </c>
      <c r="D60" s="14"/>
      <c r="E60" s="14"/>
      <c r="F60" s="14"/>
      <c r="G60" s="19"/>
      <c r="H60" s="19"/>
      <c r="I60" s="19"/>
      <c r="J60" s="19"/>
      <c r="K60" s="19"/>
      <c r="L60" s="19"/>
      <c r="M60" s="19"/>
    </row>
    <row r="61" s="4" customFormat="1" ht="15" customHeight="1" spans="1:13">
      <c r="A61" s="15">
        <v>16</v>
      </c>
      <c r="B61" s="16"/>
      <c r="C61" s="40" t="s">
        <v>1636</v>
      </c>
      <c r="D61" s="14"/>
      <c r="E61" s="14"/>
      <c r="F61" s="14"/>
      <c r="G61" s="19"/>
      <c r="H61" s="19"/>
      <c r="I61" s="19"/>
      <c r="J61" s="19"/>
      <c r="K61" s="19"/>
      <c r="L61" s="19"/>
      <c r="M61" s="19"/>
    </row>
    <row r="62" s="4" customFormat="1" ht="15" customHeight="1" spans="1:13">
      <c r="A62" s="15">
        <v>17</v>
      </c>
      <c r="B62" s="16"/>
      <c r="C62" s="40" t="s">
        <v>1637</v>
      </c>
      <c r="D62" s="14"/>
      <c r="E62" s="14"/>
      <c r="F62" s="14"/>
      <c r="G62" s="19"/>
      <c r="H62" s="19"/>
      <c r="I62" s="19"/>
      <c r="J62" s="19"/>
      <c r="K62" s="19"/>
      <c r="L62" s="19"/>
      <c r="M62" s="19"/>
    </row>
    <row r="63" s="4" customFormat="1" ht="15" customHeight="1" spans="1:13">
      <c r="A63" s="16">
        <v>18</v>
      </c>
      <c r="B63" s="16"/>
      <c r="C63" s="40" t="s">
        <v>1638</v>
      </c>
      <c r="D63" s="14"/>
      <c r="E63" s="14"/>
      <c r="F63" s="14"/>
      <c r="G63" s="19"/>
      <c r="H63" s="19"/>
      <c r="I63" s="19"/>
      <c r="J63" s="19"/>
      <c r="K63" s="19"/>
      <c r="L63" s="19"/>
      <c r="M63" s="19"/>
    </row>
    <row r="64" s="4" customFormat="1" ht="15" customHeight="1" spans="1:13">
      <c r="A64" s="15">
        <v>19</v>
      </c>
      <c r="B64" s="16"/>
      <c r="C64" s="28" t="s">
        <v>1639</v>
      </c>
      <c r="D64" s="14"/>
      <c r="E64" s="14"/>
      <c r="F64" s="14"/>
      <c r="G64" s="19"/>
      <c r="H64" s="19"/>
      <c r="I64" s="19"/>
      <c r="J64" s="19"/>
      <c r="K64" s="19"/>
      <c r="L64" s="19"/>
      <c r="M64" s="19"/>
    </row>
    <row r="65" s="4" customFormat="1" ht="15" customHeight="1" spans="1:13">
      <c r="A65" s="30"/>
      <c r="B65" s="39"/>
      <c r="C65" s="41" t="s">
        <v>1640</v>
      </c>
      <c r="D65" s="25">
        <f t="shared" ref="D65:I65" si="5">SUM(D46:D64)</f>
        <v>18270.43</v>
      </c>
      <c r="E65" s="25">
        <f t="shared" si="5"/>
        <v>0</v>
      </c>
      <c r="F65" s="25">
        <f t="shared" si="5"/>
        <v>18270.43</v>
      </c>
      <c r="G65" s="25">
        <f t="shared" si="5"/>
        <v>0</v>
      </c>
      <c r="H65" s="25">
        <f t="shared" si="5"/>
        <v>0</v>
      </c>
      <c r="I65" s="25">
        <f t="shared" si="5"/>
        <v>15210.619</v>
      </c>
      <c r="J65" s="26"/>
      <c r="K65" s="26"/>
      <c r="L65" s="26"/>
      <c r="M65" s="26"/>
    </row>
    <row r="66" s="4" customFormat="1" ht="15" customHeight="1" spans="1:13">
      <c r="A66" s="15">
        <v>1</v>
      </c>
      <c r="B66" s="16" t="s">
        <v>1641</v>
      </c>
      <c r="C66" s="27" t="s">
        <v>1642</v>
      </c>
      <c r="D66" s="14">
        <v>102.46</v>
      </c>
      <c r="E66" s="14"/>
      <c r="F66" s="14">
        <v>102.46</v>
      </c>
      <c r="G66" s="42"/>
      <c r="H66" s="42"/>
      <c r="I66" s="42">
        <v>102.6</v>
      </c>
      <c r="J66" s="19"/>
      <c r="K66" s="19"/>
      <c r="L66" s="19"/>
      <c r="M66" s="19"/>
    </row>
    <row r="67" s="4" customFormat="1" ht="15" customHeight="1" spans="1:13">
      <c r="A67" s="16">
        <v>2</v>
      </c>
      <c r="B67" s="16"/>
      <c r="C67" s="27" t="s">
        <v>1643</v>
      </c>
      <c r="D67" s="14">
        <v>15.78</v>
      </c>
      <c r="E67" s="14"/>
      <c r="F67" s="14">
        <v>15.78</v>
      </c>
      <c r="G67" s="42"/>
      <c r="H67" s="42"/>
      <c r="I67" s="42">
        <v>15.78</v>
      </c>
      <c r="J67" s="19"/>
      <c r="K67" s="19"/>
      <c r="L67" s="19"/>
      <c r="M67" s="19"/>
    </row>
    <row r="68" s="4" customFormat="1" ht="15" customHeight="1" spans="1:13">
      <c r="A68" s="15">
        <v>3</v>
      </c>
      <c r="B68" s="16"/>
      <c r="C68" s="27" t="s">
        <v>1644</v>
      </c>
      <c r="D68" s="14">
        <v>25.23</v>
      </c>
      <c r="E68" s="14"/>
      <c r="F68" s="14">
        <v>25.23</v>
      </c>
      <c r="G68" s="42"/>
      <c r="H68" s="42"/>
      <c r="I68" s="42">
        <v>25.23</v>
      </c>
      <c r="J68" s="19"/>
      <c r="K68" s="19"/>
      <c r="L68" s="19"/>
      <c r="M68" s="19"/>
    </row>
    <row r="69" s="4" customFormat="1" ht="15" customHeight="1" spans="1:13">
      <c r="A69" s="30"/>
      <c r="B69" s="31"/>
      <c r="C69" s="32" t="s">
        <v>1645</v>
      </c>
      <c r="D69" s="25">
        <f>SUM(D66:D68)</f>
        <v>143.47</v>
      </c>
      <c r="E69" s="25"/>
      <c r="F69" s="25">
        <f>SUM(F66:F68)</f>
        <v>143.47</v>
      </c>
      <c r="G69" s="43">
        <f>SUM(G66:G68)</f>
        <v>0</v>
      </c>
      <c r="H69" s="43">
        <f>SUM(H66:H68)</f>
        <v>0</v>
      </c>
      <c r="I69" s="43">
        <f>SUM(I66:I68)</f>
        <v>143.61</v>
      </c>
      <c r="J69" s="26"/>
      <c r="K69" s="26"/>
      <c r="L69" s="26"/>
      <c r="M69" s="26"/>
    </row>
    <row r="70" s="4" customFormat="1" ht="15" customHeight="1" spans="1:13">
      <c r="A70" s="15">
        <v>1</v>
      </c>
      <c r="B70" s="16" t="s">
        <v>1646</v>
      </c>
      <c r="C70" s="27" t="s">
        <v>1647</v>
      </c>
      <c r="D70" s="14">
        <v>17.99</v>
      </c>
      <c r="E70" s="14"/>
      <c r="F70" s="14">
        <v>17.99</v>
      </c>
      <c r="G70" s="42"/>
      <c r="H70" s="42"/>
      <c r="I70" s="42">
        <v>17.994</v>
      </c>
      <c r="J70" s="19"/>
      <c r="K70" s="19"/>
      <c r="L70" s="19"/>
      <c r="M70" s="19"/>
    </row>
    <row r="71" s="4" customFormat="1" ht="15" customHeight="1" spans="1:13">
      <c r="A71" s="16">
        <v>1</v>
      </c>
      <c r="B71" s="16" t="s">
        <v>1648</v>
      </c>
      <c r="C71" s="27" t="s">
        <v>1649</v>
      </c>
      <c r="D71" s="14">
        <v>49.83</v>
      </c>
      <c r="E71" s="14"/>
      <c r="F71" s="14"/>
      <c r="G71" s="42"/>
      <c r="H71" s="42"/>
      <c r="I71" s="42"/>
      <c r="J71" s="19"/>
      <c r="K71" s="19"/>
      <c r="L71" s="19"/>
      <c r="M71" s="19"/>
    </row>
    <row r="72" s="4" customFormat="1" ht="15" customHeight="1" spans="1:13">
      <c r="A72" s="15">
        <v>2</v>
      </c>
      <c r="B72" s="16"/>
      <c r="C72" s="27" t="s">
        <v>1650</v>
      </c>
      <c r="D72" s="14">
        <v>14.1</v>
      </c>
      <c r="E72" s="14"/>
      <c r="F72" s="14"/>
      <c r="G72" s="42"/>
      <c r="H72" s="42"/>
      <c r="I72" s="42"/>
      <c r="J72" s="19"/>
      <c r="K72" s="19"/>
      <c r="L72" s="19"/>
      <c r="M72" s="19"/>
    </row>
    <row r="73" s="4" customFormat="1" ht="15" customHeight="1" spans="1:13">
      <c r="A73" s="15">
        <v>3</v>
      </c>
      <c r="B73" s="16"/>
      <c r="C73" s="27" t="s">
        <v>1651</v>
      </c>
      <c r="D73" s="14">
        <v>7.95</v>
      </c>
      <c r="E73" s="14"/>
      <c r="F73" s="14"/>
      <c r="G73" s="42"/>
      <c r="H73" s="42"/>
      <c r="I73" s="42"/>
      <c r="J73" s="19"/>
      <c r="K73" s="19"/>
      <c r="L73" s="19"/>
      <c r="M73" s="19"/>
    </row>
    <row r="74" s="4" customFormat="1" ht="15" customHeight="1" spans="1:13">
      <c r="A74" s="30"/>
      <c r="B74" s="31"/>
      <c r="C74" s="32" t="s">
        <v>1652</v>
      </c>
      <c r="D74" s="25">
        <f>SUM(D71:D73)</f>
        <v>71.88</v>
      </c>
      <c r="E74" s="25">
        <f>SUM(E71:E73)</f>
        <v>0</v>
      </c>
      <c r="F74" s="25"/>
      <c r="G74" s="44"/>
      <c r="H74" s="44"/>
      <c r="I74" s="44"/>
      <c r="J74" s="26"/>
      <c r="K74" s="26"/>
      <c r="L74" s="26"/>
      <c r="M74" s="26"/>
    </row>
    <row r="75" s="4" customFormat="1" ht="15" customHeight="1" spans="1:13">
      <c r="A75" s="16">
        <v>1</v>
      </c>
      <c r="B75" s="16" t="s">
        <v>1653</v>
      </c>
      <c r="C75" s="27" t="s">
        <v>1654</v>
      </c>
      <c r="D75" s="45">
        <v>261.78</v>
      </c>
      <c r="E75" s="14"/>
      <c r="F75" s="45">
        <v>261.78</v>
      </c>
      <c r="G75" s="42"/>
      <c r="H75" s="42"/>
      <c r="I75" s="42">
        <v>261.784</v>
      </c>
      <c r="J75" s="19"/>
      <c r="K75" s="19"/>
      <c r="L75" s="19"/>
      <c r="M75" s="19"/>
    </row>
    <row r="76" s="4" customFormat="1" ht="15" customHeight="1" spans="1:13">
      <c r="A76" s="15">
        <v>2</v>
      </c>
      <c r="B76" s="16"/>
      <c r="C76" s="27" t="s">
        <v>1655</v>
      </c>
      <c r="D76" s="45">
        <v>281.07</v>
      </c>
      <c r="E76" s="14"/>
      <c r="F76" s="45">
        <v>281.07</v>
      </c>
      <c r="G76" s="42"/>
      <c r="H76" s="42"/>
      <c r="I76" s="42"/>
      <c r="J76" s="19"/>
      <c r="K76" s="19"/>
      <c r="L76" s="19"/>
      <c r="M76" s="19"/>
    </row>
    <row r="77" s="4" customFormat="1" ht="15" customHeight="1" spans="1:13">
      <c r="A77" s="15">
        <v>3</v>
      </c>
      <c r="B77" s="16"/>
      <c r="C77" s="27" t="s">
        <v>1656</v>
      </c>
      <c r="D77" s="14"/>
      <c r="E77" s="14"/>
      <c r="F77" s="14"/>
      <c r="G77" s="42"/>
      <c r="H77" s="42"/>
      <c r="I77" s="42"/>
      <c r="J77" s="19"/>
      <c r="K77" s="19"/>
      <c r="L77" s="19"/>
      <c r="M77" s="19"/>
    </row>
    <row r="78" s="4" customFormat="1" ht="15" customHeight="1" spans="1:13">
      <c r="A78" s="16">
        <v>4</v>
      </c>
      <c r="B78" s="16"/>
      <c r="C78" s="27" t="s">
        <v>1656</v>
      </c>
      <c r="D78" s="14"/>
      <c r="E78" s="14"/>
      <c r="F78" s="14"/>
      <c r="G78" s="42"/>
      <c r="H78" s="42"/>
      <c r="I78" s="42"/>
      <c r="J78" s="19"/>
      <c r="K78" s="19"/>
      <c r="L78" s="19"/>
      <c r="M78" s="19"/>
    </row>
    <row r="79" s="4" customFormat="1" ht="15" customHeight="1" spans="1:13">
      <c r="A79" s="15">
        <v>5</v>
      </c>
      <c r="B79" s="16"/>
      <c r="C79" s="27" t="s">
        <v>1656</v>
      </c>
      <c r="D79" s="14"/>
      <c r="E79" s="14"/>
      <c r="F79" s="14"/>
      <c r="G79" s="42"/>
      <c r="H79" s="42"/>
      <c r="I79" s="42"/>
      <c r="J79" s="19"/>
      <c r="K79" s="19"/>
      <c r="L79" s="19"/>
      <c r="M79" s="19"/>
    </row>
    <row r="80" s="4" customFormat="1" ht="15" customHeight="1" spans="1:13">
      <c r="A80" s="15">
        <v>6</v>
      </c>
      <c r="B80" s="16"/>
      <c r="C80" s="27" t="s">
        <v>1656</v>
      </c>
      <c r="D80" s="14"/>
      <c r="E80" s="14"/>
      <c r="F80" s="14"/>
      <c r="G80" s="42"/>
      <c r="H80" s="42"/>
      <c r="I80" s="42"/>
      <c r="J80" s="19"/>
      <c r="K80" s="19"/>
      <c r="L80" s="19"/>
      <c r="M80" s="19"/>
    </row>
    <row r="81" s="4" customFormat="1" ht="15" customHeight="1" spans="1:13">
      <c r="A81" s="30"/>
      <c r="B81" s="31"/>
      <c r="C81" s="32" t="s">
        <v>1657</v>
      </c>
      <c r="D81" s="25">
        <f>SUM(D75:D80)</f>
        <v>542.85</v>
      </c>
      <c r="E81" s="25"/>
      <c r="F81" s="25">
        <f>SUM(F75:F80)</f>
        <v>542.85</v>
      </c>
      <c r="G81" s="43">
        <f>SUM(G75:G80)</f>
        <v>0</v>
      </c>
      <c r="H81" s="43">
        <f>SUM(H75:H80)</f>
        <v>0</v>
      </c>
      <c r="I81" s="43">
        <f>SUM(I75:I80)</f>
        <v>261.784</v>
      </c>
      <c r="J81" s="25">
        <f>SUM(J75:J80)</f>
        <v>0</v>
      </c>
      <c r="K81" s="26"/>
      <c r="L81" s="26"/>
      <c r="M81" s="26"/>
    </row>
    <row r="82" s="4" customFormat="1" ht="15" customHeight="1" spans="1:13">
      <c r="A82" s="16">
        <v>1</v>
      </c>
      <c r="B82" s="16" t="s">
        <v>1658</v>
      </c>
      <c r="C82" s="27" t="s">
        <v>1659</v>
      </c>
      <c r="D82" s="14"/>
      <c r="E82" s="14"/>
      <c r="F82" s="14"/>
      <c r="G82" s="42"/>
      <c r="H82" s="42"/>
      <c r="I82" s="42"/>
      <c r="J82" s="19"/>
      <c r="K82" s="19"/>
      <c r="L82" s="19"/>
      <c r="M82" s="19"/>
    </row>
    <row r="83" s="4" customFormat="1" ht="15" customHeight="1" spans="1:13">
      <c r="A83" s="15">
        <v>2</v>
      </c>
      <c r="B83" s="16"/>
      <c r="C83" s="27" t="s">
        <v>1660</v>
      </c>
      <c r="D83" s="14">
        <v>100</v>
      </c>
      <c r="E83" s="14"/>
      <c r="F83" s="14">
        <v>100</v>
      </c>
      <c r="G83" s="42"/>
      <c r="H83" s="42"/>
      <c r="I83" s="42">
        <v>100</v>
      </c>
      <c r="J83" s="19"/>
      <c r="K83" s="19"/>
      <c r="L83" s="19"/>
      <c r="M83" s="19"/>
    </row>
    <row r="84" s="4" customFormat="1" ht="15" customHeight="1" spans="1:13">
      <c r="A84" s="30"/>
      <c r="B84" s="31"/>
      <c r="C84" s="32" t="s">
        <v>1661</v>
      </c>
      <c r="D84" s="25">
        <f>SUM(D82:D83)</f>
        <v>100</v>
      </c>
      <c r="E84" s="25"/>
      <c r="F84" s="25">
        <f>SUM(F82:F83)</f>
        <v>100</v>
      </c>
      <c r="G84" s="43">
        <f>SUM(G82:G83)</f>
        <v>0</v>
      </c>
      <c r="H84" s="43">
        <f>SUM(H82:H83)</f>
        <v>0</v>
      </c>
      <c r="I84" s="43">
        <f>SUM(I82:I83)</f>
        <v>100</v>
      </c>
      <c r="J84" s="26"/>
      <c r="K84" s="26"/>
      <c r="L84" s="26"/>
      <c r="M84" s="26"/>
    </row>
    <row r="85" s="4" customFormat="1" ht="15" customHeight="1" spans="1:13">
      <c r="A85" s="30">
        <v>1</v>
      </c>
      <c r="B85" s="31" t="s">
        <v>1662</v>
      </c>
      <c r="C85" s="32" t="s">
        <v>1663</v>
      </c>
      <c r="D85" s="25"/>
      <c r="E85" s="25"/>
      <c r="F85" s="25"/>
      <c r="G85" s="44"/>
      <c r="H85" s="44"/>
      <c r="I85" s="44"/>
      <c r="J85" s="26"/>
      <c r="K85" s="26"/>
      <c r="L85" s="26"/>
      <c r="M85" s="26"/>
    </row>
    <row r="86" s="4" customFormat="1" ht="15" customHeight="1" spans="1:13">
      <c r="A86" s="31">
        <v>1</v>
      </c>
      <c r="B86" s="31" t="s">
        <v>1664</v>
      </c>
      <c r="C86" s="32" t="s">
        <v>1665</v>
      </c>
      <c r="D86" s="25">
        <v>160</v>
      </c>
      <c r="E86" s="25"/>
      <c r="F86" s="25">
        <v>160</v>
      </c>
      <c r="G86" s="44"/>
      <c r="H86" s="44"/>
      <c r="I86" s="44">
        <v>160</v>
      </c>
      <c r="J86" s="26"/>
      <c r="K86" s="26"/>
      <c r="L86" s="26"/>
      <c r="M86" s="26"/>
    </row>
    <row r="87" s="4" customFormat="1" ht="15" customHeight="1" spans="1:13">
      <c r="A87" s="30">
        <v>1</v>
      </c>
      <c r="B87" s="39" t="s">
        <v>1666</v>
      </c>
      <c r="C87" s="32" t="s">
        <v>1667</v>
      </c>
      <c r="D87" s="25">
        <v>899.27</v>
      </c>
      <c r="E87" s="25"/>
      <c r="F87" s="25">
        <v>899.27</v>
      </c>
      <c r="G87" s="44"/>
      <c r="H87" s="44"/>
      <c r="I87" s="44">
        <v>899</v>
      </c>
      <c r="J87" s="26"/>
      <c r="K87" s="26"/>
      <c r="L87" s="26"/>
      <c r="M87" s="26"/>
    </row>
    <row r="88" s="4" customFormat="1" ht="15" customHeight="1" spans="1:13">
      <c r="A88" s="15">
        <v>1</v>
      </c>
      <c r="B88" s="16" t="s">
        <v>1668</v>
      </c>
      <c r="C88" s="27" t="s">
        <v>1669</v>
      </c>
      <c r="D88" s="14">
        <v>247.94</v>
      </c>
      <c r="E88" s="14"/>
      <c r="F88" s="14">
        <v>247.94</v>
      </c>
      <c r="G88" s="42"/>
      <c r="H88" s="42"/>
      <c r="I88" s="46">
        <v>247</v>
      </c>
      <c r="J88" s="19"/>
      <c r="K88" s="19"/>
      <c r="L88" s="19"/>
      <c r="M88" s="19"/>
    </row>
    <row r="89" s="4" customFormat="1" ht="15" customHeight="1" spans="1:13">
      <c r="A89" s="16">
        <v>2</v>
      </c>
      <c r="B89" s="16"/>
      <c r="C89" s="27" t="s">
        <v>1670</v>
      </c>
      <c r="D89" s="14">
        <v>286.33</v>
      </c>
      <c r="E89" s="14"/>
      <c r="F89" s="14">
        <v>286.33</v>
      </c>
      <c r="G89" s="42"/>
      <c r="H89" s="42"/>
      <c r="I89" s="42"/>
      <c r="J89" s="19"/>
      <c r="K89" s="19"/>
      <c r="L89" s="19"/>
      <c r="M89" s="19"/>
    </row>
    <row r="90" s="4" customFormat="1" ht="15" customHeight="1" spans="1:13">
      <c r="A90" s="31"/>
      <c r="B90" s="31"/>
      <c r="C90" s="32" t="s">
        <v>1671</v>
      </c>
      <c r="D90" s="25">
        <f>SUM(D88:D89)</f>
        <v>534.27</v>
      </c>
      <c r="E90" s="25"/>
      <c r="F90" s="25">
        <f>SUM(F88:F89)</f>
        <v>534.27</v>
      </c>
      <c r="G90" s="43">
        <f>SUM(G88:G89)</f>
        <v>0</v>
      </c>
      <c r="H90" s="43">
        <f>SUM(H88:H89)</f>
        <v>0</v>
      </c>
      <c r="I90" s="43">
        <f>SUM(I88:I89)</f>
        <v>247</v>
      </c>
      <c r="J90" s="26"/>
      <c r="K90" s="26"/>
      <c r="L90" s="26"/>
      <c r="M90" s="26"/>
    </row>
    <row r="91" s="4" customFormat="1" ht="15" customHeight="1" spans="1:13">
      <c r="A91" s="15">
        <v>1</v>
      </c>
      <c r="B91" s="16" t="s">
        <v>1672</v>
      </c>
      <c r="C91" s="33" t="s">
        <v>1673</v>
      </c>
      <c r="D91" s="47">
        <v>5000</v>
      </c>
      <c r="E91" s="47"/>
      <c r="F91" s="47">
        <v>5000</v>
      </c>
      <c r="G91" s="42"/>
      <c r="H91" s="42"/>
      <c r="I91" s="42">
        <v>5500</v>
      </c>
      <c r="J91" s="19"/>
      <c r="K91" s="19"/>
      <c r="L91" s="19"/>
      <c r="M91" s="19"/>
    </row>
    <row r="92" s="4" customFormat="1" ht="15" customHeight="1" spans="1:13">
      <c r="A92" s="15">
        <v>2</v>
      </c>
      <c r="B92" s="16"/>
      <c r="C92" s="33" t="s">
        <v>1674</v>
      </c>
      <c r="D92" s="14">
        <v>456.91</v>
      </c>
      <c r="E92" s="48"/>
      <c r="F92" s="14">
        <v>456.91</v>
      </c>
      <c r="G92" s="42"/>
      <c r="H92" s="42"/>
      <c r="I92" s="42">
        <v>506.91</v>
      </c>
      <c r="J92" s="19"/>
      <c r="K92" s="19"/>
      <c r="L92" s="19"/>
      <c r="M92" s="19"/>
    </row>
    <row r="93" s="4" customFormat="1" ht="15" customHeight="1" spans="1:13">
      <c r="A93" s="16">
        <v>3</v>
      </c>
      <c r="B93" s="16"/>
      <c r="C93" s="33" t="s">
        <v>1675</v>
      </c>
      <c r="D93" s="47">
        <v>400</v>
      </c>
      <c r="E93" s="47"/>
      <c r="F93" s="47">
        <v>400</v>
      </c>
      <c r="G93" s="42"/>
      <c r="H93" s="42"/>
      <c r="I93" s="42">
        <v>340.542</v>
      </c>
      <c r="J93" s="19"/>
      <c r="K93" s="19"/>
      <c r="L93" s="19"/>
      <c r="M93" s="19"/>
    </row>
    <row r="94" s="4" customFormat="1" ht="15" customHeight="1" spans="1:13">
      <c r="A94" s="15">
        <v>4</v>
      </c>
      <c r="B94" s="16"/>
      <c r="C94" s="33" t="s">
        <v>1676</v>
      </c>
      <c r="D94" s="49">
        <v>700</v>
      </c>
      <c r="E94" s="49"/>
      <c r="F94" s="49">
        <v>700</v>
      </c>
      <c r="G94" s="42"/>
      <c r="H94" s="42"/>
      <c r="I94" s="42">
        <f>1500+200</f>
        <v>1700</v>
      </c>
      <c r="J94" s="19"/>
      <c r="K94" s="19"/>
      <c r="L94" s="19"/>
      <c r="M94" s="19"/>
    </row>
    <row r="95" s="4" customFormat="1" ht="15" customHeight="1" spans="1:13">
      <c r="A95" s="15">
        <v>5</v>
      </c>
      <c r="B95" s="16"/>
      <c r="C95" s="33" t="s">
        <v>1677</v>
      </c>
      <c r="D95" s="47">
        <v>200</v>
      </c>
      <c r="E95" s="47"/>
      <c r="F95" s="47">
        <v>200</v>
      </c>
      <c r="G95" s="42"/>
      <c r="H95" s="42"/>
      <c r="I95" s="42">
        <v>200</v>
      </c>
      <c r="J95" s="19"/>
      <c r="K95" s="19"/>
      <c r="L95" s="19"/>
      <c r="M95" s="19"/>
    </row>
    <row r="96" s="4" customFormat="1" ht="15" customHeight="1" spans="1:13">
      <c r="A96" s="16">
        <v>6</v>
      </c>
      <c r="B96" s="16"/>
      <c r="C96" s="33" t="s">
        <v>1678</v>
      </c>
      <c r="D96" s="45">
        <v>228.25</v>
      </c>
      <c r="E96" s="47"/>
      <c r="F96" s="45">
        <v>228.25</v>
      </c>
      <c r="G96" s="42"/>
      <c r="H96" s="42"/>
      <c r="I96" s="42">
        <v>230.37</v>
      </c>
      <c r="J96" s="19"/>
      <c r="K96" s="19"/>
      <c r="L96" s="19"/>
      <c r="M96" s="19"/>
    </row>
    <row r="97" s="4" customFormat="1" ht="15" customHeight="1" spans="1:13">
      <c r="A97" s="15">
        <v>7</v>
      </c>
      <c r="B97" s="16"/>
      <c r="C97" s="33" t="s">
        <v>1679</v>
      </c>
      <c r="D97" s="47">
        <v>250</v>
      </c>
      <c r="E97" s="47"/>
      <c r="F97" s="47">
        <v>250</v>
      </c>
      <c r="G97" s="42"/>
      <c r="H97" s="42"/>
      <c r="I97" s="42">
        <v>109.63</v>
      </c>
      <c r="J97" s="19"/>
      <c r="K97" s="19"/>
      <c r="L97" s="19"/>
      <c r="M97" s="19"/>
    </row>
    <row r="98" s="4" customFormat="1" ht="15" customHeight="1" spans="1:13">
      <c r="A98" s="15">
        <v>8</v>
      </c>
      <c r="B98" s="16"/>
      <c r="C98" s="33" t="s">
        <v>1680</v>
      </c>
      <c r="D98" s="45">
        <v>234.33</v>
      </c>
      <c r="E98" s="47"/>
      <c r="F98" s="45">
        <v>234.33</v>
      </c>
      <c r="G98" s="42"/>
      <c r="H98" s="42"/>
      <c r="I98" s="42">
        <v>1000</v>
      </c>
      <c r="J98" s="19"/>
      <c r="K98" s="19"/>
      <c r="L98" s="19"/>
      <c r="M98" s="19"/>
    </row>
    <row r="99" s="4" customFormat="1" ht="15" customHeight="1" spans="1:13">
      <c r="A99" s="16">
        <v>9</v>
      </c>
      <c r="B99" s="16"/>
      <c r="C99" s="33" t="s">
        <v>1681</v>
      </c>
      <c r="D99" s="45">
        <v>460.96</v>
      </c>
      <c r="E99" s="48"/>
      <c r="F99" s="45">
        <v>460.96</v>
      </c>
      <c r="G99" s="42"/>
      <c r="H99" s="42"/>
      <c r="I99" s="50">
        <v>460.96</v>
      </c>
      <c r="J99" s="19"/>
      <c r="K99" s="19"/>
      <c r="L99" s="19"/>
      <c r="M99" s="19"/>
    </row>
    <row r="100" s="4" customFormat="1" ht="15" customHeight="1" spans="1:13">
      <c r="A100" s="31"/>
      <c r="B100" s="31"/>
      <c r="C100" s="34" t="s">
        <v>1682</v>
      </c>
      <c r="D100" s="51">
        <f t="shared" ref="D100:I100" si="6">SUM(D91:D99)</f>
        <v>7930.45</v>
      </c>
      <c r="E100" s="51">
        <f t="shared" si="6"/>
        <v>0</v>
      </c>
      <c r="F100" s="51">
        <f t="shared" si="6"/>
        <v>7930.45</v>
      </c>
      <c r="G100" s="52">
        <f t="shared" si="6"/>
        <v>0</v>
      </c>
      <c r="H100" s="52">
        <f t="shared" si="6"/>
        <v>0</v>
      </c>
      <c r="I100" s="52">
        <f t="shared" si="6"/>
        <v>10048.412</v>
      </c>
      <c r="J100" s="26"/>
      <c r="K100" s="26"/>
      <c r="L100" s="26"/>
      <c r="M100" s="26"/>
    </row>
    <row r="101" s="4" customFormat="1" ht="15" customHeight="1" spans="1:13">
      <c r="A101" s="53"/>
      <c r="B101" s="54" t="s">
        <v>1683</v>
      </c>
      <c r="C101" s="54" t="s">
        <v>1684</v>
      </c>
      <c r="D101" s="55"/>
      <c r="E101" s="56"/>
      <c r="F101" s="56"/>
      <c r="G101" s="57"/>
      <c r="H101" s="57"/>
      <c r="I101" s="57">
        <f>1000+500</f>
        <v>1500</v>
      </c>
      <c r="J101" s="55"/>
      <c r="K101" s="55"/>
      <c r="L101" s="55"/>
      <c r="M101" s="55"/>
    </row>
    <row r="102" s="4" customFormat="1" ht="15" customHeight="1" spans="1:13">
      <c r="A102" s="15">
        <v>1</v>
      </c>
      <c r="B102" s="16" t="s">
        <v>1685</v>
      </c>
      <c r="C102" s="27" t="s">
        <v>1686</v>
      </c>
      <c r="D102" s="14"/>
      <c r="E102" s="14"/>
      <c r="F102" s="14"/>
      <c r="G102" s="42"/>
      <c r="H102" s="42"/>
      <c r="I102" s="42"/>
      <c r="J102" s="19"/>
      <c r="K102" s="19"/>
      <c r="L102" s="19"/>
      <c r="M102" s="19"/>
    </row>
    <row r="103" s="4" customFormat="1" ht="15" customHeight="1" spans="1:13">
      <c r="A103" s="15">
        <v>2</v>
      </c>
      <c r="B103" s="16"/>
      <c r="C103" s="27" t="s">
        <v>1687</v>
      </c>
      <c r="D103" s="14"/>
      <c r="E103" s="14"/>
      <c r="F103" s="14"/>
      <c r="G103" s="42"/>
      <c r="H103" s="42"/>
      <c r="I103" s="42"/>
      <c r="J103" s="19"/>
      <c r="K103" s="19"/>
      <c r="L103" s="19"/>
      <c r="M103" s="19"/>
    </row>
    <row r="104" s="4" customFormat="1" ht="15" customHeight="1" spans="1:13">
      <c r="A104" s="16">
        <v>3</v>
      </c>
      <c r="B104" s="16"/>
      <c r="C104" s="27" t="s">
        <v>1687</v>
      </c>
      <c r="D104" s="14"/>
      <c r="E104" s="14"/>
      <c r="F104" s="14"/>
      <c r="G104" s="42"/>
      <c r="H104" s="42"/>
      <c r="I104" s="42"/>
      <c r="J104" s="19"/>
      <c r="K104" s="19"/>
      <c r="L104" s="19"/>
      <c r="M104" s="19"/>
    </row>
    <row r="105" s="4" customFormat="1" ht="15" customHeight="1" spans="1:13">
      <c r="A105" s="31" t="s">
        <v>1688</v>
      </c>
      <c r="B105" s="31"/>
      <c r="C105" s="32" t="s">
        <v>1689</v>
      </c>
      <c r="D105" s="25"/>
      <c r="E105" s="25"/>
      <c r="F105" s="25"/>
      <c r="G105" s="44"/>
      <c r="H105" s="44"/>
      <c r="I105" s="44"/>
      <c r="J105" s="26"/>
      <c r="K105" s="26"/>
      <c r="L105" s="26"/>
      <c r="M105" s="26"/>
    </row>
    <row r="106" s="4" customFormat="1" ht="15" customHeight="1" spans="1:13">
      <c r="A106" s="15">
        <v>1</v>
      </c>
      <c r="B106" s="16" t="s">
        <v>1690</v>
      </c>
      <c r="C106" s="27" t="s">
        <v>1691</v>
      </c>
      <c r="D106" s="14">
        <v>60</v>
      </c>
      <c r="E106" s="14"/>
      <c r="F106" s="14">
        <v>60</v>
      </c>
      <c r="G106" s="42"/>
      <c r="H106" s="42"/>
      <c r="I106" s="42">
        <v>60</v>
      </c>
      <c r="J106" s="19"/>
      <c r="K106" s="19"/>
      <c r="L106" s="19"/>
      <c r="M106" s="19"/>
    </row>
    <row r="107" s="4" customFormat="1" ht="15" customHeight="1" spans="1:13">
      <c r="A107" s="15">
        <v>2</v>
      </c>
      <c r="B107" s="16"/>
      <c r="C107" s="27" t="s">
        <v>1692</v>
      </c>
      <c r="D107" s="14">
        <v>500</v>
      </c>
      <c r="E107" s="14"/>
      <c r="F107" s="14">
        <v>500</v>
      </c>
      <c r="G107" s="42"/>
      <c r="H107" s="42"/>
      <c r="I107" s="42">
        <v>500</v>
      </c>
      <c r="J107" s="19"/>
      <c r="K107" s="19"/>
      <c r="L107" s="19"/>
      <c r="M107" s="19"/>
    </row>
    <row r="108" s="4" customFormat="1" ht="15" customHeight="1" spans="1:13">
      <c r="A108" s="16">
        <v>3</v>
      </c>
      <c r="B108" s="16"/>
      <c r="C108" s="27" t="s">
        <v>1693</v>
      </c>
      <c r="D108" s="14">
        <v>300</v>
      </c>
      <c r="E108" s="14"/>
      <c r="F108" s="14">
        <v>300</v>
      </c>
      <c r="G108" s="42"/>
      <c r="H108" s="42"/>
      <c r="I108" s="42">
        <v>312.755</v>
      </c>
      <c r="J108" s="19"/>
      <c r="K108" s="19"/>
      <c r="L108" s="19"/>
      <c r="M108" s="19"/>
    </row>
    <row r="109" s="4" customFormat="1" ht="15" customHeight="1" spans="1:13">
      <c r="A109" s="15">
        <v>4</v>
      </c>
      <c r="B109" s="16"/>
      <c r="C109" s="27" t="s">
        <v>1694</v>
      </c>
      <c r="D109" s="14">
        <v>800</v>
      </c>
      <c r="E109" s="14"/>
      <c r="F109" s="14">
        <v>800</v>
      </c>
      <c r="G109" s="42"/>
      <c r="H109" s="42"/>
      <c r="I109" s="42">
        <v>800</v>
      </c>
      <c r="J109" s="19"/>
      <c r="K109" s="19"/>
      <c r="L109" s="19"/>
      <c r="M109" s="19"/>
    </row>
    <row r="110" s="4" customFormat="1" ht="15" customHeight="1" spans="1:13">
      <c r="A110" s="15">
        <v>5</v>
      </c>
      <c r="B110" s="16"/>
      <c r="C110" s="27" t="s">
        <v>1695</v>
      </c>
      <c r="D110" s="14">
        <v>150</v>
      </c>
      <c r="E110" s="14"/>
      <c r="F110" s="14">
        <v>150</v>
      </c>
      <c r="G110" s="42"/>
      <c r="H110" s="42"/>
      <c r="I110" s="42">
        <v>169.464</v>
      </c>
      <c r="J110" s="19"/>
      <c r="K110" s="19"/>
      <c r="L110" s="19"/>
      <c r="M110" s="19"/>
    </row>
    <row r="111" s="4" customFormat="1" ht="15" customHeight="1" spans="1:13">
      <c r="A111" s="16">
        <v>6</v>
      </c>
      <c r="B111" s="16"/>
      <c r="C111" s="27" t="s">
        <v>1696</v>
      </c>
      <c r="D111" s="14">
        <v>200</v>
      </c>
      <c r="E111" s="14"/>
      <c r="F111" s="14">
        <v>200</v>
      </c>
      <c r="G111" s="42"/>
      <c r="H111" s="42"/>
      <c r="I111" s="42">
        <v>200</v>
      </c>
      <c r="J111" s="19"/>
      <c r="K111" s="19"/>
      <c r="L111" s="19"/>
      <c r="M111" s="19"/>
    </row>
    <row r="112" s="4" customFormat="1" ht="15" customHeight="1" spans="1:13">
      <c r="A112" s="15">
        <v>7</v>
      </c>
      <c r="B112" s="16"/>
      <c r="C112" s="27" t="s">
        <v>1697</v>
      </c>
      <c r="D112" s="14">
        <v>600</v>
      </c>
      <c r="E112" s="14"/>
      <c r="F112" s="14">
        <v>600</v>
      </c>
      <c r="G112" s="42"/>
      <c r="H112" s="42"/>
      <c r="I112" s="42">
        <v>609.026</v>
      </c>
      <c r="J112" s="19"/>
      <c r="K112" s="19"/>
      <c r="L112" s="19"/>
      <c r="M112" s="19"/>
    </row>
    <row r="113" s="4" customFormat="1" ht="15" customHeight="1" spans="1:13">
      <c r="A113" s="15">
        <v>8</v>
      </c>
      <c r="B113" s="16"/>
      <c r="C113" s="27" t="s">
        <v>1698</v>
      </c>
      <c r="D113" s="14">
        <v>200</v>
      </c>
      <c r="E113" s="14"/>
      <c r="F113" s="14">
        <v>200</v>
      </c>
      <c r="G113" s="42"/>
      <c r="H113" s="42"/>
      <c r="I113" s="42"/>
      <c r="J113" s="19"/>
      <c r="K113" s="19"/>
      <c r="L113" s="19"/>
      <c r="M113" s="19"/>
    </row>
    <row r="114" s="4" customFormat="1" ht="15" customHeight="1" spans="1:13">
      <c r="A114" s="16">
        <v>9</v>
      </c>
      <c r="B114" s="16"/>
      <c r="C114" s="27" t="s">
        <v>1699</v>
      </c>
      <c r="D114" s="14">
        <v>53.56</v>
      </c>
      <c r="E114" s="14"/>
      <c r="F114" s="14">
        <v>53.56</v>
      </c>
      <c r="G114" s="42"/>
      <c r="H114" s="42"/>
      <c r="I114" s="42">
        <v>210</v>
      </c>
      <c r="J114" s="19"/>
      <c r="K114" s="19"/>
      <c r="L114" s="19"/>
      <c r="M114" s="19"/>
    </row>
    <row r="115" s="4" customFormat="1" ht="15" customHeight="1" spans="1:13">
      <c r="A115" s="15">
        <v>10</v>
      </c>
      <c r="B115" s="16"/>
      <c r="C115" s="27" t="s">
        <v>1700</v>
      </c>
      <c r="D115" s="14">
        <v>20</v>
      </c>
      <c r="E115" s="14"/>
      <c r="F115" s="14">
        <v>20</v>
      </c>
      <c r="G115" s="42"/>
      <c r="H115" s="42"/>
      <c r="I115" s="42">
        <v>20.21</v>
      </c>
      <c r="J115" s="19"/>
      <c r="K115" s="19"/>
      <c r="L115" s="19"/>
      <c r="M115" s="19"/>
    </row>
    <row r="116" s="4" customFormat="1" ht="15" customHeight="1" spans="1:13">
      <c r="A116" s="15">
        <v>11</v>
      </c>
      <c r="B116" s="16"/>
      <c r="C116" s="27" t="s">
        <v>1701</v>
      </c>
      <c r="D116" s="14">
        <v>50.56</v>
      </c>
      <c r="E116" s="14"/>
      <c r="F116" s="14">
        <v>50.56</v>
      </c>
      <c r="G116" s="42"/>
      <c r="H116" s="42"/>
      <c r="I116" s="42">
        <v>81.563</v>
      </c>
      <c r="J116" s="19"/>
      <c r="K116" s="19"/>
      <c r="L116" s="19"/>
      <c r="M116" s="19"/>
    </row>
    <row r="117" s="4" customFormat="1" ht="15" customHeight="1" spans="1:13">
      <c r="A117" s="16">
        <v>12</v>
      </c>
      <c r="B117" s="16"/>
      <c r="C117" s="27" t="s">
        <v>1702</v>
      </c>
      <c r="D117" s="14">
        <v>27.83</v>
      </c>
      <c r="E117" s="14"/>
      <c r="F117" s="14">
        <v>27.83</v>
      </c>
      <c r="G117" s="42"/>
      <c r="H117" s="42"/>
      <c r="I117" s="42">
        <v>27.827</v>
      </c>
      <c r="J117" s="19"/>
      <c r="K117" s="19"/>
      <c r="L117" s="19"/>
      <c r="M117" s="19"/>
    </row>
    <row r="118" s="4" customFormat="1" ht="15" customHeight="1" spans="1:13">
      <c r="A118" s="15">
        <v>13</v>
      </c>
      <c r="B118" s="16"/>
      <c r="C118" s="27" t="s">
        <v>1703</v>
      </c>
      <c r="D118" s="14">
        <v>14.2</v>
      </c>
      <c r="E118" s="14"/>
      <c r="F118" s="14">
        <v>14.2</v>
      </c>
      <c r="G118" s="42"/>
      <c r="H118" s="42"/>
      <c r="I118" s="42"/>
      <c r="J118" s="19"/>
      <c r="K118" s="19"/>
      <c r="L118" s="19"/>
      <c r="M118" s="19"/>
    </row>
    <row r="119" s="4" customFormat="1" ht="15" customHeight="1" spans="1:13">
      <c r="A119" s="15">
        <v>14</v>
      </c>
      <c r="B119" s="16"/>
      <c r="C119" s="27" t="s">
        <v>1704</v>
      </c>
      <c r="D119" s="14"/>
      <c r="E119" s="14"/>
      <c r="F119" s="14"/>
      <c r="G119" s="42"/>
      <c r="H119" s="42"/>
      <c r="I119" s="42"/>
      <c r="J119" s="19"/>
      <c r="K119" s="19"/>
      <c r="L119" s="19"/>
      <c r="M119" s="19"/>
    </row>
    <row r="120" s="4" customFormat="1" ht="15" customHeight="1" spans="1:13">
      <c r="A120" s="16">
        <v>15</v>
      </c>
      <c r="B120" s="16"/>
      <c r="C120" s="27" t="s">
        <v>1705</v>
      </c>
      <c r="D120" s="14">
        <v>10</v>
      </c>
      <c r="E120" s="14"/>
      <c r="F120" s="14">
        <v>10</v>
      </c>
      <c r="G120" s="42"/>
      <c r="H120" s="42"/>
      <c r="I120" s="42"/>
      <c r="J120" s="19"/>
      <c r="K120" s="19"/>
      <c r="L120" s="19"/>
      <c r="M120" s="19"/>
    </row>
    <row r="121" s="4" customFormat="1" ht="15" customHeight="1" spans="1:13">
      <c r="A121" s="15">
        <v>16</v>
      </c>
      <c r="B121" s="16"/>
      <c r="C121" s="27" t="s">
        <v>1706</v>
      </c>
      <c r="D121" s="14"/>
      <c r="E121" s="14"/>
      <c r="F121" s="14"/>
      <c r="G121" s="42"/>
      <c r="H121" s="42"/>
      <c r="I121" s="42"/>
      <c r="J121" s="19"/>
      <c r="K121" s="19"/>
      <c r="L121" s="19"/>
      <c r="M121" s="19"/>
    </row>
    <row r="122" s="4" customFormat="1" ht="15" customHeight="1" spans="1:13">
      <c r="A122" s="15">
        <v>17</v>
      </c>
      <c r="B122" s="16"/>
      <c r="C122" s="27" t="s">
        <v>1707</v>
      </c>
      <c r="D122" s="14"/>
      <c r="E122" s="14"/>
      <c r="F122" s="14"/>
      <c r="G122" s="42"/>
      <c r="H122" s="42"/>
      <c r="I122" s="42"/>
      <c r="J122" s="19"/>
      <c r="K122" s="19"/>
      <c r="L122" s="19"/>
      <c r="M122" s="19"/>
    </row>
    <row r="123" s="4" customFormat="1" ht="15" customHeight="1" spans="1:13">
      <c r="A123" s="16">
        <v>18</v>
      </c>
      <c r="B123" s="16"/>
      <c r="C123" s="27" t="s">
        <v>1708</v>
      </c>
      <c r="D123" s="14"/>
      <c r="E123" s="14"/>
      <c r="F123" s="14"/>
      <c r="G123" s="42"/>
      <c r="H123" s="42"/>
      <c r="I123" s="42"/>
      <c r="J123" s="19"/>
      <c r="K123" s="19"/>
      <c r="L123" s="19"/>
      <c r="M123" s="19"/>
    </row>
    <row r="124" s="4" customFormat="1" ht="15" customHeight="1" spans="1:13">
      <c r="A124" s="15">
        <v>19</v>
      </c>
      <c r="B124" s="16"/>
      <c r="C124" s="27" t="s">
        <v>1709</v>
      </c>
      <c r="D124" s="14"/>
      <c r="E124" s="14"/>
      <c r="F124" s="14"/>
      <c r="G124" s="42"/>
      <c r="H124" s="42"/>
      <c r="I124" s="42"/>
      <c r="J124" s="19"/>
      <c r="K124" s="19"/>
      <c r="L124" s="19"/>
      <c r="M124" s="19"/>
    </row>
    <row r="125" s="4" customFormat="1" ht="15" customHeight="1" spans="1:13">
      <c r="A125" s="15">
        <v>20</v>
      </c>
      <c r="B125" s="16"/>
      <c r="C125" s="27" t="s">
        <v>1710</v>
      </c>
      <c r="D125" s="14">
        <v>27</v>
      </c>
      <c r="E125" s="14"/>
      <c r="F125" s="14">
        <v>27</v>
      </c>
      <c r="G125" s="42"/>
      <c r="H125" s="42"/>
      <c r="I125" s="42">
        <v>27</v>
      </c>
      <c r="J125" s="19"/>
      <c r="K125" s="19"/>
      <c r="L125" s="19"/>
      <c r="M125" s="19"/>
    </row>
    <row r="126" s="4" customFormat="1" ht="15" customHeight="1" spans="1:13">
      <c r="A126" s="16">
        <v>21</v>
      </c>
      <c r="B126" s="16"/>
      <c r="C126" s="27" t="s">
        <v>1711</v>
      </c>
      <c r="D126" s="14">
        <v>50</v>
      </c>
      <c r="E126" s="14"/>
      <c r="F126" s="14">
        <v>50</v>
      </c>
      <c r="G126" s="42"/>
      <c r="H126" s="42"/>
      <c r="I126" s="42">
        <v>50</v>
      </c>
      <c r="J126" s="19"/>
      <c r="K126" s="19"/>
      <c r="L126" s="19"/>
      <c r="M126" s="19"/>
    </row>
    <row r="127" s="4" customFormat="1" ht="15" customHeight="1" spans="1:13">
      <c r="A127" s="15">
        <v>22</v>
      </c>
      <c r="B127" s="16"/>
      <c r="C127" s="27" t="s">
        <v>1712</v>
      </c>
      <c r="D127" s="14">
        <v>35</v>
      </c>
      <c r="E127" s="14"/>
      <c r="F127" s="14">
        <v>35</v>
      </c>
      <c r="G127" s="42"/>
      <c r="H127" s="42"/>
      <c r="I127" s="42">
        <v>35</v>
      </c>
      <c r="J127" s="19"/>
      <c r="K127" s="19"/>
      <c r="L127" s="19"/>
      <c r="M127" s="19"/>
    </row>
    <row r="128" s="4" customFormat="1" ht="15" customHeight="1" spans="1:13">
      <c r="A128" s="15">
        <v>23</v>
      </c>
      <c r="B128" s="16"/>
      <c r="C128" s="27" t="s">
        <v>1713</v>
      </c>
      <c r="D128" s="14">
        <v>23.43</v>
      </c>
      <c r="E128" s="14"/>
      <c r="F128" s="14">
        <v>23.43</v>
      </c>
      <c r="G128" s="42"/>
      <c r="H128" s="42"/>
      <c r="I128" s="42">
        <v>35</v>
      </c>
      <c r="J128" s="19"/>
      <c r="K128" s="19"/>
      <c r="L128" s="19"/>
      <c r="M128" s="19"/>
    </row>
    <row r="129" s="4" customFormat="1" ht="15" customHeight="1" spans="1:13">
      <c r="A129" s="16">
        <v>24</v>
      </c>
      <c r="B129" s="16"/>
      <c r="C129" s="27" t="s">
        <v>1714</v>
      </c>
      <c r="D129" s="14"/>
      <c r="E129" s="14"/>
      <c r="F129" s="14"/>
      <c r="G129" s="42"/>
      <c r="H129" s="42"/>
      <c r="I129" s="42"/>
      <c r="J129" s="19"/>
      <c r="K129" s="19"/>
      <c r="L129" s="19"/>
      <c r="M129" s="19"/>
    </row>
    <row r="130" s="4" customFormat="1" ht="15" customHeight="1" spans="1:13">
      <c r="A130" s="15">
        <v>25</v>
      </c>
      <c r="B130" s="16"/>
      <c r="C130" s="27" t="s">
        <v>1715</v>
      </c>
      <c r="D130" s="14">
        <v>1053.96</v>
      </c>
      <c r="E130" s="14"/>
      <c r="F130" s="14"/>
      <c r="G130" s="42"/>
      <c r="H130" s="42"/>
      <c r="I130" s="42"/>
      <c r="J130" s="19"/>
      <c r="K130" s="19"/>
      <c r="L130" s="19"/>
      <c r="M130" s="19"/>
    </row>
    <row r="131" s="4" customFormat="1" ht="15" customHeight="1" spans="1:13">
      <c r="A131" s="15">
        <v>26</v>
      </c>
      <c r="B131" s="16"/>
      <c r="C131" s="27" t="s">
        <v>1716</v>
      </c>
      <c r="D131" s="14">
        <v>182.48</v>
      </c>
      <c r="E131" s="14"/>
      <c r="F131" s="14"/>
      <c r="G131" s="42"/>
      <c r="H131" s="42"/>
      <c r="I131" s="42"/>
      <c r="J131" s="19"/>
      <c r="K131" s="19"/>
      <c r="L131" s="19"/>
      <c r="M131" s="19"/>
    </row>
    <row r="132" s="4" customFormat="1" ht="15" customHeight="1" spans="1:13">
      <c r="A132" s="16">
        <v>27</v>
      </c>
      <c r="B132" s="16"/>
      <c r="C132" s="27" t="s">
        <v>1717</v>
      </c>
      <c r="D132" s="14">
        <v>41.29</v>
      </c>
      <c r="E132" s="14"/>
      <c r="F132" s="14"/>
      <c r="G132" s="42"/>
      <c r="H132" s="42"/>
      <c r="I132" s="42"/>
      <c r="J132" s="19"/>
      <c r="K132" s="19"/>
      <c r="L132" s="19"/>
      <c r="M132" s="19"/>
    </row>
    <row r="133" s="4" customFormat="1" ht="15" customHeight="1" spans="1:13">
      <c r="A133" s="15">
        <v>28</v>
      </c>
      <c r="B133" s="16"/>
      <c r="C133" s="27" t="s">
        <v>1718</v>
      </c>
      <c r="D133" s="14">
        <v>446.38</v>
      </c>
      <c r="E133" s="14"/>
      <c r="F133" s="14"/>
      <c r="G133" s="42"/>
      <c r="H133" s="42"/>
      <c r="I133" s="42"/>
      <c r="J133" s="19"/>
      <c r="K133" s="19"/>
      <c r="L133" s="19"/>
      <c r="M133" s="19"/>
    </row>
    <row r="134" s="4" customFormat="1" ht="15" customHeight="1" spans="1:13">
      <c r="A134" s="15">
        <v>29</v>
      </c>
      <c r="B134" s="16"/>
      <c r="C134" s="27" t="s">
        <v>1719</v>
      </c>
      <c r="D134" s="14">
        <v>295.03</v>
      </c>
      <c r="E134" s="14"/>
      <c r="F134" s="14"/>
      <c r="G134" s="42"/>
      <c r="H134" s="42"/>
      <c r="I134" s="42"/>
      <c r="J134" s="19"/>
      <c r="K134" s="19"/>
      <c r="L134" s="19"/>
      <c r="M134" s="19"/>
    </row>
    <row r="135" s="4" customFormat="1" ht="15" customHeight="1" spans="1:13">
      <c r="A135" s="16">
        <v>30</v>
      </c>
      <c r="B135" s="16"/>
      <c r="C135" s="27" t="s">
        <v>1720</v>
      </c>
      <c r="D135" s="14"/>
      <c r="E135" s="14"/>
      <c r="F135" s="14"/>
      <c r="G135" s="42"/>
      <c r="H135" s="42"/>
      <c r="I135" s="42"/>
      <c r="J135" s="19"/>
      <c r="K135" s="19"/>
      <c r="L135" s="19"/>
      <c r="M135" s="19"/>
    </row>
    <row r="136" s="4" customFormat="1" ht="15" customHeight="1" spans="1:13">
      <c r="A136" s="15">
        <v>31</v>
      </c>
      <c r="B136" s="16"/>
      <c r="C136" s="27" t="s">
        <v>1721</v>
      </c>
      <c r="D136" s="14">
        <v>100</v>
      </c>
      <c r="E136" s="14"/>
      <c r="F136" s="14"/>
      <c r="G136" s="42"/>
      <c r="H136" s="42"/>
      <c r="I136" s="42"/>
      <c r="J136" s="19"/>
      <c r="K136" s="19"/>
      <c r="L136" s="19"/>
      <c r="M136" s="19"/>
    </row>
    <row r="137" s="4" customFormat="1" ht="15" customHeight="1" spans="1:13">
      <c r="A137" s="15">
        <v>32</v>
      </c>
      <c r="B137" s="16"/>
      <c r="C137" s="27" t="s">
        <v>1722</v>
      </c>
      <c r="D137" s="14">
        <v>30</v>
      </c>
      <c r="E137" s="14"/>
      <c r="F137" s="14"/>
      <c r="G137" s="42"/>
      <c r="H137" s="42"/>
      <c r="I137" s="42"/>
      <c r="J137" s="19"/>
      <c r="K137" s="19"/>
      <c r="L137" s="19"/>
      <c r="M137" s="19"/>
    </row>
    <row r="138" s="4" customFormat="1" ht="15" customHeight="1" spans="1:13">
      <c r="A138" s="16">
        <v>33</v>
      </c>
      <c r="B138" s="16"/>
      <c r="C138" s="27" t="s">
        <v>1723</v>
      </c>
      <c r="D138" s="14">
        <v>40</v>
      </c>
      <c r="E138" s="14"/>
      <c r="F138" s="14"/>
      <c r="G138" s="42"/>
      <c r="H138" s="42"/>
      <c r="I138" s="42"/>
      <c r="J138" s="19"/>
      <c r="K138" s="19"/>
      <c r="L138" s="19"/>
      <c r="M138" s="19"/>
    </row>
    <row r="139" s="4" customFormat="1" ht="15" customHeight="1" spans="1:13">
      <c r="A139" s="15">
        <v>34</v>
      </c>
      <c r="B139" s="16"/>
      <c r="C139" s="27" t="s">
        <v>1724</v>
      </c>
      <c r="D139" s="14">
        <v>20</v>
      </c>
      <c r="E139" s="14"/>
      <c r="F139" s="14"/>
      <c r="G139" s="42"/>
      <c r="H139" s="42"/>
      <c r="I139" s="42"/>
      <c r="J139" s="19"/>
      <c r="K139" s="19"/>
      <c r="L139" s="19"/>
      <c r="M139" s="19"/>
    </row>
    <row r="140" s="4" customFormat="1" ht="15" customHeight="1" spans="1:13">
      <c r="A140" s="15">
        <v>35</v>
      </c>
      <c r="B140" s="16"/>
      <c r="C140" s="27" t="s">
        <v>1725</v>
      </c>
      <c r="D140" s="14"/>
      <c r="E140" s="14"/>
      <c r="F140" s="14"/>
      <c r="G140" s="42"/>
      <c r="H140" s="42"/>
      <c r="I140" s="42"/>
      <c r="J140" s="19"/>
      <c r="K140" s="19"/>
      <c r="L140" s="19"/>
      <c r="M140" s="19"/>
    </row>
    <row r="141" s="4" customFormat="1" ht="15" customHeight="1" spans="1:13">
      <c r="A141" s="16">
        <v>36</v>
      </c>
      <c r="B141" s="16"/>
      <c r="C141" s="27" t="s">
        <v>1726</v>
      </c>
      <c r="D141" s="14"/>
      <c r="E141" s="14"/>
      <c r="F141" s="14"/>
      <c r="G141" s="42"/>
      <c r="H141" s="42"/>
      <c r="I141" s="42"/>
      <c r="J141" s="19"/>
      <c r="K141" s="19"/>
      <c r="L141" s="19"/>
      <c r="M141" s="19"/>
    </row>
    <row r="142" s="4" customFormat="1" ht="15" customHeight="1" spans="1:13">
      <c r="A142" s="15">
        <v>37</v>
      </c>
      <c r="B142" s="16"/>
      <c r="C142" s="27" t="s">
        <v>1727</v>
      </c>
      <c r="D142" s="14"/>
      <c r="E142" s="14"/>
      <c r="F142" s="14"/>
      <c r="G142" s="42"/>
      <c r="H142" s="42"/>
      <c r="I142" s="42"/>
      <c r="J142" s="19"/>
      <c r="K142" s="19"/>
      <c r="L142" s="19"/>
      <c r="M142" s="19"/>
    </row>
    <row r="143" s="4" customFormat="1" ht="15" customHeight="1" spans="1:13">
      <c r="A143" s="15">
        <v>38</v>
      </c>
      <c r="B143" s="16"/>
      <c r="C143" s="27" t="s">
        <v>1728</v>
      </c>
      <c r="D143" s="14"/>
      <c r="E143" s="14"/>
      <c r="F143" s="14"/>
      <c r="G143" s="42"/>
      <c r="H143" s="42"/>
      <c r="I143" s="42"/>
      <c r="J143" s="19"/>
      <c r="K143" s="19"/>
      <c r="L143" s="19"/>
      <c r="M143" s="19"/>
    </row>
    <row r="144" s="4" customFormat="1" ht="15" customHeight="1" spans="1:13">
      <c r="A144" s="16">
        <v>39</v>
      </c>
      <c r="B144" s="16"/>
      <c r="C144" s="27" t="s">
        <v>1729</v>
      </c>
      <c r="D144" s="14"/>
      <c r="E144" s="14"/>
      <c r="F144" s="14"/>
      <c r="G144" s="42"/>
      <c r="H144" s="42"/>
      <c r="I144" s="42"/>
      <c r="J144" s="19"/>
      <c r="K144" s="19"/>
      <c r="L144" s="19"/>
      <c r="M144" s="19"/>
    </row>
    <row r="145" s="4" customFormat="1" ht="15" customHeight="1" spans="1:13">
      <c r="A145" s="15">
        <v>40</v>
      </c>
      <c r="B145" s="16"/>
      <c r="C145" s="27" t="s">
        <v>1730</v>
      </c>
      <c r="D145" s="14"/>
      <c r="E145" s="14"/>
      <c r="F145" s="14"/>
      <c r="G145" s="42"/>
      <c r="H145" s="42"/>
      <c r="I145" s="42"/>
      <c r="J145" s="19"/>
      <c r="K145" s="19"/>
      <c r="L145" s="19"/>
      <c r="M145" s="19"/>
    </row>
    <row r="146" s="4" customFormat="1" ht="15" customHeight="1" spans="1:13">
      <c r="A146" s="30"/>
      <c r="B146" s="39"/>
      <c r="C146" s="32" t="s">
        <v>1731</v>
      </c>
      <c r="D146" s="25">
        <f>SUM(D106:D145)</f>
        <v>5330.72</v>
      </c>
      <c r="E146" s="25">
        <f>SUM(E106:E145)</f>
        <v>0</v>
      </c>
      <c r="F146" s="25">
        <f>SUM(F106:F145)</f>
        <v>3121.58</v>
      </c>
      <c r="G146" s="44"/>
      <c r="H146" s="44"/>
      <c r="I146" s="44"/>
      <c r="J146" s="26"/>
      <c r="K146" s="26"/>
      <c r="L146" s="26"/>
      <c r="M146" s="26"/>
    </row>
    <row r="147" s="4" customFormat="1" ht="15" customHeight="1" spans="1:13">
      <c r="A147" s="15">
        <v>1</v>
      </c>
      <c r="B147" s="16" t="s">
        <v>1732</v>
      </c>
      <c r="C147" s="27" t="s">
        <v>1733</v>
      </c>
      <c r="D147" s="14"/>
      <c r="E147" s="14"/>
      <c r="F147" s="14"/>
      <c r="G147" s="42"/>
      <c r="H147" s="42"/>
      <c r="I147" s="42"/>
      <c r="J147" s="19"/>
      <c r="K147" s="19"/>
      <c r="L147" s="19"/>
      <c r="M147" s="19"/>
    </row>
    <row r="148" s="4" customFormat="1" ht="15" customHeight="1" spans="1:13">
      <c r="A148" s="16">
        <v>1</v>
      </c>
      <c r="B148" s="16" t="s">
        <v>1734</v>
      </c>
      <c r="C148" s="27" t="s">
        <v>1735</v>
      </c>
      <c r="D148" s="14"/>
      <c r="E148" s="14"/>
      <c r="F148" s="14"/>
      <c r="G148" s="42"/>
      <c r="H148" s="42"/>
      <c r="I148" s="42"/>
      <c r="J148" s="19"/>
      <c r="K148" s="19"/>
      <c r="L148" s="19"/>
      <c r="M148" s="19"/>
    </row>
    <row r="149" s="4" customFormat="1" ht="15" customHeight="1" spans="1:13">
      <c r="A149" s="15">
        <v>1</v>
      </c>
      <c r="B149" s="58" t="s">
        <v>1736</v>
      </c>
      <c r="C149" s="33" t="s">
        <v>1737</v>
      </c>
      <c r="D149" s="14"/>
      <c r="E149" s="14"/>
      <c r="F149" s="14"/>
      <c r="G149" s="42"/>
      <c r="H149" s="42"/>
      <c r="I149" s="42"/>
      <c r="J149" s="19"/>
      <c r="K149" s="19"/>
      <c r="L149" s="19"/>
      <c r="M149" s="19"/>
    </row>
    <row r="150" s="4" customFormat="1" ht="15" customHeight="1" spans="1:13">
      <c r="A150" s="16">
        <v>1</v>
      </c>
      <c r="B150" s="16" t="s">
        <v>1738</v>
      </c>
      <c r="C150" s="59" t="s">
        <v>1739</v>
      </c>
      <c r="D150" s="60">
        <v>260</v>
      </c>
      <c r="E150" s="14"/>
      <c r="F150" s="60">
        <v>260</v>
      </c>
      <c r="G150" s="42"/>
      <c r="H150" s="42"/>
      <c r="I150" s="42">
        <v>200</v>
      </c>
      <c r="J150" s="19"/>
      <c r="K150" s="19"/>
      <c r="L150" s="19"/>
      <c r="M150" s="19"/>
    </row>
    <row r="151" s="4" customFormat="1" ht="15" customHeight="1" spans="1:13">
      <c r="A151" s="15">
        <v>2</v>
      </c>
      <c r="B151" s="16"/>
      <c r="C151" s="59" t="s">
        <v>1740</v>
      </c>
      <c r="D151" s="60">
        <v>254</v>
      </c>
      <c r="E151" s="14"/>
      <c r="F151" s="60">
        <v>254</v>
      </c>
      <c r="G151" s="42"/>
      <c r="H151" s="42"/>
      <c r="I151" s="42">
        <v>268</v>
      </c>
      <c r="J151" s="19"/>
      <c r="K151" s="19"/>
      <c r="L151" s="19"/>
      <c r="M151" s="19"/>
    </row>
    <row r="152" s="4" customFormat="1" ht="15" customHeight="1" spans="1:13">
      <c r="A152" s="15">
        <v>3</v>
      </c>
      <c r="B152" s="16"/>
      <c r="C152" s="59" t="s">
        <v>1741</v>
      </c>
      <c r="D152" s="60">
        <v>132</v>
      </c>
      <c r="E152" s="14"/>
      <c r="F152" s="60">
        <v>132</v>
      </c>
      <c r="G152" s="42"/>
      <c r="H152" s="42"/>
      <c r="I152" s="42">
        <v>248</v>
      </c>
      <c r="J152" s="19"/>
      <c r="K152" s="19"/>
      <c r="L152" s="19"/>
      <c r="M152" s="19"/>
    </row>
    <row r="153" s="4" customFormat="1" ht="15" customHeight="1" spans="1:13">
      <c r="A153" s="16">
        <v>4</v>
      </c>
      <c r="B153" s="16"/>
      <c r="C153" s="59" t="s">
        <v>1742</v>
      </c>
      <c r="D153" s="61">
        <v>52</v>
      </c>
      <c r="E153" s="14"/>
      <c r="F153" s="61">
        <v>52</v>
      </c>
      <c r="G153" s="42"/>
      <c r="H153" s="42"/>
      <c r="I153" s="42"/>
      <c r="J153" s="19"/>
      <c r="K153" s="19"/>
      <c r="L153" s="19"/>
      <c r="M153" s="19"/>
    </row>
    <row r="154" s="4" customFormat="1" ht="15" customHeight="1" spans="1:13">
      <c r="A154" s="15">
        <v>5</v>
      </c>
      <c r="B154" s="16"/>
      <c r="C154" s="59" t="s">
        <v>1743</v>
      </c>
      <c r="D154" s="61">
        <v>41</v>
      </c>
      <c r="E154" s="14"/>
      <c r="F154" s="61">
        <v>41</v>
      </c>
      <c r="G154" s="42"/>
      <c r="H154" s="42"/>
      <c r="I154" s="42">
        <v>25.253</v>
      </c>
      <c r="J154" s="19"/>
      <c r="K154" s="19"/>
      <c r="L154" s="19"/>
      <c r="M154" s="19"/>
    </row>
    <row r="155" s="4" customFormat="1" ht="15" customHeight="1" spans="1:13">
      <c r="A155" s="15">
        <v>6</v>
      </c>
      <c r="B155" s="16"/>
      <c r="C155" s="59" t="s">
        <v>1744</v>
      </c>
      <c r="D155" s="61">
        <v>189</v>
      </c>
      <c r="E155" s="14"/>
      <c r="F155" s="61">
        <v>189</v>
      </c>
      <c r="G155" s="42"/>
      <c r="H155" s="42"/>
      <c r="I155" s="42">
        <v>189</v>
      </c>
      <c r="J155" s="19"/>
      <c r="K155" s="19"/>
      <c r="L155" s="19"/>
      <c r="M155" s="19"/>
    </row>
    <row r="156" s="4" customFormat="1" ht="15" customHeight="1" spans="1:13">
      <c r="A156" s="16">
        <v>7</v>
      </c>
      <c r="B156" s="16"/>
      <c r="C156" s="59" t="s">
        <v>1745</v>
      </c>
      <c r="D156" s="61">
        <v>44</v>
      </c>
      <c r="E156" s="14"/>
      <c r="F156" s="61">
        <v>44</v>
      </c>
      <c r="G156" s="42"/>
      <c r="H156" s="42"/>
      <c r="I156" s="42">
        <v>44</v>
      </c>
      <c r="J156" s="19"/>
      <c r="K156" s="19"/>
      <c r="L156" s="19"/>
      <c r="M156" s="19"/>
    </row>
    <row r="157" s="4" customFormat="1" ht="15" customHeight="1" spans="1:13">
      <c r="A157" s="15">
        <v>8</v>
      </c>
      <c r="B157" s="16"/>
      <c r="C157" s="59" t="s">
        <v>1746</v>
      </c>
      <c r="D157" s="61">
        <v>163</v>
      </c>
      <c r="E157" s="14"/>
      <c r="F157" s="61">
        <v>163</v>
      </c>
      <c r="G157" s="42"/>
      <c r="H157" s="42"/>
      <c r="I157" s="42">
        <v>97.73</v>
      </c>
      <c r="J157" s="19"/>
      <c r="K157" s="19"/>
      <c r="L157" s="19"/>
      <c r="M157" s="19"/>
    </row>
    <row r="158" s="4" customFormat="1" ht="15" customHeight="1" spans="1:13">
      <c r="A158" s="15">
        <v>9</v>
      </c>
      <c r="B158" s="16"/>
      <c r="C158" s="59" t="s">
        <v>1747</v>
      </c>
      <c r="D158" s="61">
        <v>125</v>
      </c>
      <c r="E158" s="14"/>
      <c r="F158" s="61">
        <v>125</v>
      </c>
      <c r="G158" s="42"/>
      <c r="H158" s="42"/>
      <c r="I158" s="42">
        <v>68.447</v>
      </c>
      <c r="J158" s="19"/>
      <c r="K158" s="19"/>
      <c r="L158" s="19"/>
      <c r="M158" s="19"/>
    </row>
    <row r="159" s="4" customFormat="1" ht="15" customHeight="1" spans="1:13">
      <c r="A159" s="16">
        <v>10</v>
      </c>
      <c r="B159" s="16"/>
      <c r="C159" s="59" t="s">
        <v>1748</v>
      </c>
      <c r="D159" s="61">
        <v>443</v>
      </c>
      <c r="E159" s="14"/>
      <c r="F159" s="61">
        <v>443</v>
      </c>
      <c r="G159" s="42"/>
      <c r="H159" s="42"/>
      <c r="I159" s="42">
        <v>100</v>
      </c>
      <c r="J159" s="19"/>
      <c r="K159" s="19"/>
      <c r="L159" s="19"/>
      <c r="M159" s="19"/>
    </row>
    <row r="160" s="4" customFormat="1" ht="15" customHeight="1" spans="1:13">
      <c r="A160" s="15">
        <v>11</v>
      </c>
      <c r="B160" s="16"/>
      <c r="C160" s="59" t="s">
        <v>1749</v>
      </c>
      <c r="D160" s="61">
        <v>104</v>
      </c>
      <c r="E160" s="14"/>
      <c r="F160" s="61">
        <v>104</v>
      </c>
      <c r="G160" s="42"/>
      <c r="H160" s="42"/>
      <c r="I160" s="42">
        <v>43.6</v>
      </c>
      <c r="J160" s="19"/>
      <c r="K160" s="19"/>
      <c r="L160" s="19"/>
      <c r="M160" s="19"/>
    </row>
    <row r="161" s="4" customFormat="1" ht="15" customHeight="1" spans="1:13">
      <c r="A161" s="15">
        <v>12</v>
      </c>
      <c r="B161" s="16"/>
      <c r="C161" s="59" t="s">
        <v>1750</v>
      </c>
      <c r="D161" s="61">
        <v>102</v>
      </c>
      <c r="E161" s="14"/>
      <c r="F161" s="61">
        <v>102</v>
      </c>
      <c r="G161" s="42"/>
      <c r="H161" s="42"/>
      <c r="I161" s="42">
        <v>102</v>
      </c>
      <c r="J161" s="19"/>
      <c r="K161" s="19"/>
      <c r="L161" s="19"/>
      <c r="M161" s="19"/>
    </row>
    <row r="162" s="4" customFormat="1" ht="15" customHeight="1" spans="1:13">
      <c r="A162" s="16">
        <v>13</v>
      </c>
      <c r="B162" s="16"/>
      <c r="C162" s="59" t="s">
        <v>1751</v>
      </c>
      <c r="D162" s="61">
        <v>185</v>
      </c>
      <c r="E162" s="14"/>
      <c r="F162" s="61">
        <v>185</v>
      </c>
      <c r="G162" s="42"/>
      <c r="H162" s="42"/>
      <c r="I162" s="42">
        <v>200</v>
      </c>
      <c r="J162" s="19"/>
      <c r="K162" s="19"/>
      <c r="L162" s="19"/>
      <c r="M162" s="19"/>
    </row>
    <row r="163" s="4" customFormat="1" ht="15" customHeight="1" spans="1:13">
      <c r="A163" s="15">
        <v>14</v>
      </c>
      <c r="B163" s="16"/>
      <c r="C163" s="59" t="s">
        <v>1752</v>
      </c>
      <c r="D163" s="61">
        <v>257</v>
      </c>
      <c r="E163" s="14"/>
      <c r="F163" s="61">
        <v>257</v>
      </c>
      <c r="G163" s="42"/>
      <c r="H163" s="42"/>
      <c r="I163" s="42">
        <v>200</v>
      </c>
      <c r="J163" s="19"/>
      <c r="K163" s="19"/>
      <c r="L163" s="19"/>
      <c r="M163" s="19"/>
    </row>
    <row r="164" s="4" customFormat="1" ht="15" customHeight="1" spans="1:13">
      <c r="A164" s="15">
        <v>15</v>
      </c>
      <c r="B164" s="16"/>
      <c r="C164" s="59" t="s">
        <v>1753</v>
      </c>
      <c r="D164" s="61">
        <v>197</v>
      </c>
      <c r="E164" s="14"/>
      <c r="F164" s="61">
        <v>197</v>
      </c>
      <c r="G164" s="42"/>
      <c r="H164" s="42"/>
      <c r="I164" s="42">
        <v>200</v>
      </c>
      <c r="J164" s="19"/>
      <c r="K164" s="19"/>
      <c r="L164" s="19"/>
      <c r="M164" s="19"/>
    </row>
    <row r="165" s="4" customFormat="1" ht="15" customHeight="1" spans="1:13">
      <c r="A165" s="16">
        <v>16</v>
      </c>
      <c r="B165" s="16"/>
      <c r="C165" s="59" t="s">
        <v>1754</v>
      </c>
      <c r="D165" s="61">
        <v>89</v>
      </c>
      <c r="E165" s="14"/>
      <c r="F165" s="61">
        <v>89</v>
      </c>
      <c r="G165" s="42"/>
      <c r="H165" s="42"/>
      <c r="I165" s="42">
        <v>200</v>
      </c>
      <c r="J165" s="19"/>
      <c r="K165" s="19"/>
      <c r="L165" s="19"/>
      <c r="M165" s="19"/>
    </row>
    <row r="166" s="4" customFormat="1" ht="15" customHeight="1" spans="1:13">
      <c r="A166" s="15">
        <v>17</v>
      </c>
      <c r="B166" s="16"/>
      <c r="C166" s="59" t="s">
        <v>1755</v>
      </c>
      <c r="D166" s="61">
        <v>38</v>
      </c>
      <c r="E166" s="14"/>
      <c r="F166" s="61">
        <v>38</v>
      </c>
      <c r="G166" s="42"/>
      <c r="H166" s="42"/>
      <c r="I166" s="42">
        <v>62</v>
      </c>
      <c r="J166" s="19"/>
      <c r="K166" s="19"/>
      <c r="L166" s="19"/>
      <c r="M166" s="19"/>
    </row>
    <row r="167" s="4" customFormat="1" ht="15" customHeight="1" spans="1:13">
      <c r="A167" s="15">
        <v>18</v>
      </c>
      <c r="B167" s="16"/>
      <c r="C167" s="59" t="s">
        <v>1756</v>
      </c>
      <c r="D167" s="61">
        <v>32</v>
      </c>
      <c r="E167" s="14"/>
      <c r="F167" s="61">
        <v>32</v>
      </c>
      <c r="G167" s="42"/>
      <c r="H167" s="42"/>
      <c r="I167" s="42">
        <v>102.334</v>
      </c>
      <c r="J167" s="19"/>
      <c r="K167" s="19"/>
      <c r="L167" s="19"/>
      <c r="M167" s="19"/>
    </row>
    <row r="168" s="4" customFormat="1" ht="15" customHeight="1" spans="1:13">
      <c r="A168" s="16">
        <v>19</v>
      </c>
      <c r="B168" s="16"/>
      <c r="C168" s="59" t="s">
        <v>1757</v>
      </c>
      <c r="D168" s="61">
        <v>138</v>
      </c>
      <c r="E168" s="14"/>
      <c r="F168" s="61">
        <v>138</v>
      </c>
      <c r="G168" s="42"/>
      <c r="H168" s="42"/>
      <c r="I168" s="42">
        <v>200</v>
      </c>
      <c r="J168" s="19"/>
      <c r="K168" s="19"/>
      <c r="L168" s="19"/>
      <c r="M168" s="19"/>
    </row>
    <row r="169" s="4" customFormat="1" ht="15" customHeight="1" spans="1:13">
      <c r="A169" s="15">
        <v>20</v>
      </c>
      <c r="B169" s="16"/>
      <c r="C169" s="59" t="s">
        <v>1758</v>
      </c>
      <c r="D169" s="61">
        <v>270</v>
      </c>
      <c r="E169" s="14"/>
      <c r="F169" s="61">
        <v>270</v>
      </c>
      <c r="G169" s="42"/>
      <c r="H169" s="42"/>
      <c r="I169" s="42">
        <v>300</v>
      </c>
      <c r="J169" s="19"/>
      <c r="K169" s="19"/>
      <c r="L169" s="19"/>
      <c r="M169" s="19"/>
    </row>
    <row r="170" s="4" customFormat="1" ht="15" customHeight="1" spans="1:13">
      <c r="A170" s="15">
        <v>21</v>
      </c>
      <c r="B170" s="16"/>
      <c r="C170" s="59" t="s">
        <v>1759</v>
      </c>
      <c r="D170" s="61">
        <v>18</v>
      </c>
      <c r="E170" s="14"/>
      <c r="F170" s="61">
        <v>18</v>
      </c>
      <c r="G170" s="42"/>
      <c r="H170" s="42"/>
      <c r="I170" s="42"/>
      <c r="J170" s="19"/>
      <c r="K170" s="19"/>
      <c r="L170" s="19"/>
      <c r="M170" s="19"/>
    </row>
    <row r="171" s="4" customFormat="1" ht="15" customHeight="1" spans="1:13">
      <c r="A171" s="16">
        <v>22</v>
      </c>
      <c r="B171" s="16"/>
      <c r="C171" s="59" t="s">
        <v>1760</v>
      </c>
      <c r="D171" s="61">
        <v>58</v>
      </c>
      <c r="E171" s="14"/>
      <c r="F171" s="61">
        <v>58</v>
      </c>
      <c r="G171" s="42"/>
      <c r="H171" s="42"/>
      <c r="I171" s="42">
        <v>204</v>
      </c>
      <c r="J171" s="19"/>
      <c r="K171" s="19"/>
      <c r="L171" s="19"/>
      <c r="M171" s="19"/>
    </row>
    <row r="172" s="4" customFormat="1" ht="15" customHeight="1" spans="1:13">
      <c r="A172" s="15">
        <v>23</v>
      </c>
      <c r="B172" s="16"/>
      <c r="C172" s="59" t="s">
        <v>1761</v>
      </c>
      <c r="D172" s="61">
        <v>170</v>
      </c>
      <c r="E172" s="14"/>
      <c r="F172" s="61">
        <v>170</v>
      </c>
      <c r="G172" s="42"/>
      <c r="H172" s="42"/>
      <c r="I172" s="42">
        <v>382.89</v>
      </c>
      <c r="J172" s="19"/>
      <c r="K172" s="19"/>
      <c r="L172" s="19"/>
      <c r="M172" s="19"/>
    </row>
    <row r="173" s="4" customFormat="1" ht="15" customHeight="1" spans="1:13">
      <c r="A173" s="15">
        <v>24</v>
      </c>
      <c r="B173" s="16"/>
      <c r="C173" s="59" t="s">
        <v>1762</v>
      </c>
      <c r="D173" s="61">
        <v>151</v>
      </c>
      <c r="E173" s="14"/>
      <c r="F173" s="61">
        <v>151</v>
      </c>
      <c r="G173" s="42"/>
      <c r="H173" s="42"/>
      <c r="I173" s="42">
        <v>200</v>
      </c>
      <c r="J173" s="19"/>
      <c r="K173" s="19"/>
      <c r="L173" s="19"/>
      <c r="M173" s="19"/>
    </row>
    <row r="174" s="4" customFormat="1" ht="15" customHeight="1" spans="1:13">
      <c r="A174" s="16">
        <v>25</v>
      </c>
      <c r="B174" s="16"/>
      <c r="C174" s="59" t="s">
        <v>1763</v>
      </c>
      <c r="D174" s="61">
        <v>46</v>
      </c>
      <c r="E174" s="14"/>
      <c r="F174" s="61">
        <v>46</v>
      </c>
      <c r="G174" s="42"/>
      <c r="H174" s="42"/>
      <c r="I174" s="42"/>
      <c r="J174" s="19"/>
      <c r="K174" s="19"/>
      <c r="L174" s="19"/>
      <c r="M174" s="19"/>
    </row>
    <row r="175" s="4" customFormat="1" ht="15" customHeight="1" spans="1:13">
      <c r="A175" s="15">
        <v>26</v>
      </c>
      <c r="B175" s="16"/>
      <c r="C175" s="59" t="s">
        <v>1764</v>
      </c>
      <c r="D175" s="61">
        <v>81</v>
      </c>
      <c r="E175" s="14"/>
      <c r="F175" s="61">
        <v>81</v>
      </c>
      <c r="G175" s="42"/>
      <c r="H175" s="42"/>
      <c r="I175" s="42">
        <v>200</v>
      </c>
      <c r="J175" s="19"/>
      <c r="K175" s="19"/>
      <c r="L175" s="19"/>
      <c r="M175" s="19"/>
    </row>
    <row r="176" s="4" customFormat="1" ht="15" customHeight="1" spans="1:13">
      <c r="A176" s="15">
        <v>27</v>
      </c>
      <c r="B176" s="16"/>
      <c r="C176" s="59" t="s">
        <v>1765</v>
      </c>
      <c r="D176" s="14"/>
      <c r="E176" s="14"/>
      <c r="F176" s="14"/>
      <c r="G176" s="42"/>
      <c r="H176" s="42"/>
      <c r="I176" s="42"/>
      <c r="J176" s="19"/>
      <c r="K176" s="19"/>
      <c r="L176" s="19"/>
      <c r="M176" s="19"/>
    </row>
    <row r="177" s="4" customFormat="1" ht="15" customHeight="1" spans="1:13">
      <c r="A177" s="16">
        <v>28</v>
      </c>
      <c r="B177" s="16"/>
      <c r="C177" s="59" t="s">
        <v>1766</v>
      </c>
      <c r="D177" s="61">
        <v>99</v>
      </c>
      <c r="E177" s="14"/>
      <c r="F177" s="61">
        <v>99</v>
      </c>
      <c r="G177" s="42"/>
      <c r="H177" s="42"/>
      <c r="I177" s="42">
        <v>200</v>
      </c>
      <c r="J177" s="19"/>
      <c r="K177" s="19"/>
      <c r="L177" s="19"/>
      <c r="M177" s="19"/>
    </row>
    <row r="178" s="4" customFormat="1" ht="15" customHeight="1" spans="1:13">
      <c r="A178" s="15">
        <v>29</v>
      </c>
      <c r="B178" s="16"/>
      <c r="C178" s="59" t="s">
        <v>1767</v>
      </c>
      <c r="D178" s="61">
        <v>37</v>
      </c>
      <c r="E178" s="14"/>
      <c r="F178" s="61">
        <v>37</v>
      </c>
      <c r="G178" s="42"/>
      <c r="H178" s="42"/>
      <c r="I178" s="42">
        <v>93.032</v>
      </c>
      <c r="J178" s="19"/>
      <c r="K178" s="19"/>
      <c r="L178" s="19"/>
      <c r="M178" s="19"/>
    </row>
    <row r="179" s="4" customFormat="1" ht="15" customHeight="1" spans="1:13">
      <c r="A179" s="15">
        <v>30</v>
      </c>
      <c r="B179" s="16"/>
      <c r="C179" s="59" t="s">
        <v>1768</v>
      </c>
      <c r="D179" s="61">
        <v>130</v>
      </c>
      <c r="E179" s="14"/>
      <c r="F179" s="61">
        <v>130</v>
      </c>
      <c r="G179" s="42"/>
      <c r="H179" s="42"/>
      <c r="I179" s="42">
        <v>200</v>
      </c>
      <c r="J179" s="19"/>
      <c r="K179" s="19"/>
      <c r="L179" s="19"/>
      <c r="M179" s="19"/>
    </row>
    <row r="180" s="4" customFormat="1" ht="15" customHeight="1" spans="1:13">
      <c r="A180" s="16">
        <v>31</v>
      </c>
      <c r="B180" s="16"/>
      <c r="C180" s="59" t="s">
        <v>1769</v>
      </c>
      <c r="D180" s="61">
        <v>37</v>
      </c>
      <c r="E180" s="14"/>
      <c r="F180" s="61">
        <v>37</v>
      </c>
      <c r="G180" s="42"/>
      <c r="H180" s="42"/>
      <c r="I180" s="42">
        <v>109</v>
      </c>
      <c r="J180" s="19"/>
      <c r="K180" s="19"/>
      <c r="L180" s="19"/>
      <c r="M180" s="19"/>
    </row>
    <row r="181" s="4" customFormat="1" ht="15" customHeight="1" spans="1:13">
      <c r="A181" s="15">
        <v>32</v>
      </c>
      <c r="B181" s="16"/>
      <c r="C181" s="59" t="s">
        <v>1770</v>
      </c>
      <c r="D181" s="61">
        <v>9</v>
      </c>
      <c r="E181" s="14"/>
      <c r="F181" s="61">
        <v>9</v>
      </c>
      <c r="G181" s="42"/>
      <c r="H181" s="42"/>
      <c r="I181" s="42">
        <v>36</v>
      </c>
      <c r="J181" s="19"/>
      <c r="K181" s="19"/>
      <c r="L181" s="19"/>
      <c r="M181" s="19"/>
    </row>
    <row r="182" s="4" customFormat="1" ht="15" customHeight="1" spans="1:13">
      <c r="A182" s="15">
        <v>33</v>
      </c>
      <c r="B182" s="16"/>
      <c r="C182" s="59" t="s">
        <v>1771</v>
      </c>
      <c r="D182" s="61">
        <v>13</v>
      </c>
      <c r="E182" s="14"/>
      <c r="F182" s="61">
        <v>13</v>
      </c>
      <c r="G182" s="42"/>
      <c r="H182" s="42"/>
      <c r="I182" s="42"/>
      <c r="J182" s="19"/>
      <c r="K182" s="19"/>
      <c r="L182" s="19"/>
      <c r="M182" s="19"/>
    </row>
    <row r="183" s="4" customFormat="1" ht="15" customHeight="1" spans="1:13">
      <c r="A183" s="16">
        <v>34</v>
      </c>
      <c r="B183" s="16"/>
      <c r="C183" s="59" t="s">
        <v>1772</v>
      </c>
      <c r="D183" s="61">
        <v>9</v>
      </c>
      <c r="E183" s="14"/>
      <c r="F183" s="61">
        <v>9</v>
      </c>
      <c r="G183" s="42"/>
      <c r="H183" s="42"/>
      <c r="I183" s="42"/>
      <c r="J183" s="19"/>
      <c r="K183" s="19"/>
      <c r="L183" s="19"/>
      <c r="M183" s="19"/>
    </row>
    <row r="184" s="4" customFormat="1" ht="15" customHeight="1" spans="1:13">
      <c r="A184" s="16"/>
      <c r="B184" s="16"/>
      <c r="C184" s="54" t="s">
        <v>1773</v>
      </c>
      <c r="D184" s="61"/>
      <c r="E184" s="14"/>
      <c r="F184" s="61"/>
      <c r="G184" s="42"/>
      <c r="H184" s="42"/>
      <c r="I184" s="42">
        <v>77.207</v>
      </c>
      <c r="J184" s="19"/>
      <c r="K184" s="19"/>
      <c r="L184" s="19"/>
      <c r="M184" s="19"/>
    </row>
    <row r="185" s="4" customFormat="1" ht="15" customHeight="1" spans="1:13">
      <c r="A185" s="31"/>
      <c r="B185" s="31"/>
      <c r="C185" s="62" t="s">
        <v>1774</v>
      </c>
      <c r="D185" s="63">
        <f>SUM(D150:D183)</f>
        <v>3973</v>
      </c>
      <c r="E185" s="25"/>
      <c r="F185" s="63">
        <f>SUM(F150:F183)</f>
        <v>3973</v>
      </c>
      <c r="G185" s="64">
        <f>SUM(G150:G183)</f>
        <v>0</v>
      </c>
      <c r="H185" s="64">
        <f>SUM(H150:H183)</f>
        <v>0</v>
      </c>
      <c r="I185" s="64">
        <f>SUM(I150:I183)</f>
        <v>4475.286</v>
      </c>
      <c r="J185" s="26"/>
      <c r="K185" s="26"/>
      <c r="L185" s="26"/>
      <c r="M185" s="26"/>
    </row>
    <row r="186" s="4" customFormat="1" ht="15" customHeight="1" spans="1:13">
      <c r="A186" s="15">
        <v>1</v>
      </c>
      <c r="B186" s="16" t="s">
        <v>1775</v>
      </c>
      <c r="C186" s="65" t="s">
        <v>1776</v>
      </c>
      <c r="D186" s="66">
        <v>113.17</v>
      </c>
      <c r="E186" s="66"/>
      <c r="F186" s="66">
        <v>113.17</v>
      </c>
      <c r="G186" s="42"/>
      <c r="H186" s="42"/>
      <c r="I186" s="42">
        <f>9.06+104.11</f>
        <v>113.17</v>
      </c>
      <c r="J186" s="19"/>
      <c r="K186" s="19"/>
      <c r="L186" s="19"/>
      <c r="M186" s="19"/>
    </row>
    <row r="187" s="4" customFormat="1" ht="15" customHeight="1" spans="1:13">
      <c r="A187" s="15">
        <v>2</v>
      </c>
      <c r="B187" s="16"/>
      <c r="C187" s="67" t="s">
        <v>1777</v>
      </c>
      <c r="D187" s="66">
        <v>200</v>
      </c>
      <c r="E187" s="66"/>
      <c r="F187" s="66">
        <v>200</v>
      </c>
      <c r="G187" s="42"/>
      <c r="H187" s="42"/>
      <c r="I187" s="42">
        <v>314.09</v>
      </c>
      <c r="J187" s="19"/>
      <c r="K187" s="19"/>
      <c r="L187" s="19"/>
      <c r="M187" s="19"/>
    </row>
    <row r="188" s="4" customFormat="1" ht="15" customHeight="1" spans="1:13">
      <c r="A188" s="16">
        <v>3</v>
      </c>
      <c r="B188" s="16"/>
      <c r="C188" s="65" t="s">
        <v>1778</v>
      </c>
      <c r="D188" s="66">
        <v>300</v>
      </c>
      <c r="E188" s="66"/>
      <c r="F188" s="66">
        <v>300</v>
      </c>
      <c r="G188" s="42"/>
      <c r="H188" s="42"/>
      <c r="I188" s="42">
        <v>550</v>
      </c>
      <c r="J188" s="19"/>
      <c r="K188" s="19"/>
      <c r="L188" s="19"/>
      <c r="M188" s="19"/>
    </row>
    <row r="189" s="4" customFormat="1" ht="15" customHeight="1" spans="1:13">
      <c r="A189" s="15">
        <v>4</v>
      </c>
      <c r="B189" s="16"/>
      <c r="C189" s="65" t="s">
        <v>1779</v>
      </c>
      <c r="D189" s="66">
        <v>24.12</v>
      </c>
      <c r="E189" s="66"/>
      <c r="F189" s="66">
        <v>24.12</v>
      </c>
      <c r="G189" s="42"/>
      <c r="H189" s="42"/>
      <c r="I189" s="68">
        <v>24.12</v>
      </c>
      <c r="J189" s="19"/>
      <c r="K189" s="19"/>
      <c r="L189" s="19"/>
      <c r="M189" s="19"/>
    </row>
    <row r="190" s="4" customFormat="1" ht="15" customHeight="1" spans="1:13">
      <c r="A190" s="15">
        <v>5</v>
      </c>
      <c r="B190" s="16"/>
      <c r="C190" s="65" t="s">
        <v>1780</v>
      </c>
      <c r="D190" s="66">
        <v>25.21</v>
      </c>
      <c r="E190" s="66"/>
      <c r="F190" s="66">
        <v>25.21</v>
      </c>
      <c r="G190" s="42"/>
      <c r="H190" s="42"/>
      <c r="I190" s="42">
        <f>11.21+14</f>
        <v>25.21</v>
      </c>
      <c r="J190" s="19"/>
      <c r="K190" s="19"/>
      <c r="L190" s="19"/>
      <c r="M190" s="19"/>
    </row>
    <row r="191" s="4" customFormat="1" ht="15" customHeight="1" spans="1:13">
      <c r="A191" s="16">
        <v>6</v>
      </c>
      <c r="B191" s="16"/>
      <c r="C191" s="65" t="s">
        <v>1781</v>
      </c>
      <c r="D191" s="66">
        <v>65.23</v>
      </c>
      <c r="E191" s="66"/>
      <c r="F191" s="66">
        <v>65.23</v>
      </c>
      <c r="G191" s="42"/>
      <c r="H191" s="42"/>
      <c r="I191" s="42">
        <f>4.9+60.33</f>
        <v>65.23</v>
      </c>
      <c r="J191" s="19"/>
      <c r="K191" s="19"/>
      <c r="L191" s="19"/>
      <c r="M191" s="19"/>
    </row>
    <row r="192" s="4" customFormat="1" ht="15" customHeight="1" spans="1:13">
      <c r="A192" s="15">
        <v>7</v>
      </c>
      <c r="B192" s="16"/>
      <c r="C192" s="65" t="s">
        <v>1782</v>
      </c>
      <c r="D192" s="66">
        <v>1000</v>
      </c>
      <c r="E192" s="66"/>
      <c r="F192" s="66">
        <v>1000</v>
      </c>
      <c r="G192" s="42"/>
      <c r="H192" s="42"/>
      <c r="I192" s="42">
        <f>50+1000</f>
        <v>1050</v>
      </c>
      <c r="J192" s="19"/>
      <c r="K192" s="19"/>
      <c r="L192" s="19"/>
      <c r="M192" s="19"/>
    </row>
    <row r="193" s="4" customFormat="1" ht="15" customHeight="1" spans="1:13">
      <c r="A193" s="15">
        <v>8</v>
      </c>
      <c r="B193" s="16"/>
      <c r="C193" s="65" t="s">
        <v>1783</v>
      </c>
      <c r="D193" s="66">
        <v>211.29</v>
      </c>
      <c r="E193" s="66"/>
      <c r="F193" s="66">
        <v>211.29</v>
      </c>
      <c r="G193" s="42"/>
      <c r="H193" s="42"/>
      <c r="I193" s="42">
        <v>710</v>
      </c>
      <c r="J193" s="19"/>
      <c r="K193" s="19"/>
      <c r="L193" s="19"/>
      <c r="M193" s="19"/>
    </row>
    <row r="194" s="4" customFormat="1" ht="15" customHeight="1" spans="1:13">
      <c r="A194" s="16">
        <v>9</v>
      </c>
      <c r="B194" s="16"/>
      <c r="C194" s="65" t="s">
        <v>1784</v>
      </c>
      <c r="D194" s="66">
        <v>600</v>
      </c>
      <c r="E194" s="66"/>
      <c r="F194" s="66">
        <v>600</v>
      </c>
      <c r="G194" s="42"/>
      <c r="H194" s="42"/>
      <c r="I194" s="42">
        <v>1400</v>
      </c>
      <c r="J194" s="19"/>
      <c r="K194" s="19"/>
      <c r="L194" s="19"/>
      <c r="M194" s="19"/>
    </row>
    <row r="195" s="4" customFormat="1" ht="15" customHeight="1" spans="1:13">
      <c r="A195" s="15">
        <v>10</v>
      </c>
      <c r="B195" s="16"/>
      <c r="C195" s="65" t="s">
        <v>1785</v>
      </c>
      <c r="D195" s="69">
        <v>284.42</v>
      </c>
      <c r="E195" s="66"/>
      <c r="F195" s="69">
        <v>284.42</v>
      </c>
      <c r="G195" s="42"/>
      <c r="H195" s="42"/>
      <c r="I195" s="42">
        <v>174</v>
      </c>
      <c r="J195" s="19"/>
      <c r="K195" s="19"/>
      <c r="L195" s="19"/>
      <c r="M195" s="19"/>
    </row>
    <row r="196" s="4" customFormat="1" ht="15" customHeight="1" spans="1:13">
      <c r="A196" s="15">
        <v>11</v>
      </c>
      <c r="B196" s="16"/>
      <c r="C196" s="65" t="s">
        <v>1786</v>
      </c>
      <c r="D196" s="66">
        <v>72.62</v>
      </c>
      <c r="E196" s="66"/>
      <c r="F196" s="66">
        <v>72.62</v>
      </c>
      <c r="G196" s="42"/>
      <c r="H196" s="42"/>
      <c r="I196" s="42"/>
      <c r="J196" s="19"/>
      <c r="K196" s="19"/>
      <c r="L196" s="19"/>
      <c r="M196" s="19"/>
    </row>
    <row r="197" s="4" customFormat="1" ht="15" customHeight="1" spans="1:13">
      <c r="A197" s="16">
        <v>12</v>
      </c>
      <c r="B197" s="16"/>
      <c r="C197" s="65" t="s">
        <v>1787</v>
      </c>
      <c r="D197" s="66">
        <v>28.3</v>
      </c>
      <c r="E197" s="66"/>
      <c r="F197" s="66">
        <v>28.3</v>
      </c>
      <c r="G197" s="42"/>
      <c r="H197" s="42"/>
      <c r="I197" s="42">
        <v>28.1</v>
      </c>
      <c r="J197" s="19"/>
      <c r="K197" s="19"/>
      <c r="L197" s="19"/>
      <c r="M197" s="19"/>
    </row>
    <row r="198" s="4" customFormat="1" ht="15" customHeight="1" spans="1:13">
      <c r="A198" s="15">
        <v>13</v>
      </c>
      <c r="B198" s="16"/>
      <c r="C198" s="65" t="s">
        <v>1788</v>
      </c>
      <c r="D198" s="66">
        <v>29.84</v>
      </c>
      <c r="E198" s="66"/>
      <c r="F198" s="66">
        <v>29.84</v>
      </c>
      <c r="G198" s="42"/>
      <c r="H198" s="42"/>
      <c r="I198" s="42">
        <v>29.84</v>
      </c>
      <c r="J198" s="19"/>
      <c r="K198" s="19"/>
      <c r="L198" s="19"/>
      <c r="M198" s="19"/>
    </row>
    <row r="199" s="4" customFormat="1" ht="15" customHeight="1" spans="1:13">
      <c r="A199" s="15">
        <v>14</v>
      </c>
      <c r="B199" s="16"/>
      <c r="C199" s="65" t="s">
        <v>1789</v>
      </c>
      <c r="D199" s="66">
        <v>95.13</v>
      </c>
      <c r="E199" s="66"/>
      <c r="F199" s="66">
        <v>95.13</v>
      </c>
      <c r="G199" s="42"/>
      <c r="H199" s="42"/>
      <c r="I199" s="42"/>
      <c r="J199" s="19"/>
      <c r="K199" s="19"/>
      <c r="L199" s="19"/>
      <c r="M199" s="19"/>
    </row>
    <row r="200" s="4" customFormat="1" ht="15" customHeight="1" spans="1:13">
      <c r="A200" s="16">
        <v>15</v>
      </c>
      <c r="B200" s="16"/>
      <c r="C200" s="65" t="s">
        <v>1790</v>
      </c>
      <c r="D200" s="66">
        <v>209.55</v>
      </c>
      <c r="E200" s="66"/>
      <c r="F200" s="66">
        <v>209.55</v>
      </c>
      <c r="G200" s="42"/>
      <c r="H200" s="42"/>
      <c r="I200" s="42">
        <v>160</v>
      </c>
      <c r="J200" s="19"/>
      <c r="K200" s="19"/>
      <c r="L200" s="19"/>
      <c r="M200" s="19"/>
    </row>
    <row r="201" s="4" customFormat="1" ht="15" customHeight="1" spans="1:13">
      <c r="A201" s="15">
        <v>16</v>
      </c>
      <c r="B201" s="16"/>
      <c r="C201" s="65" t="s">
        <v>1791</v>
      </c>
      <c r="D201" s="66">
        <v>106.76</v>
      </c>
      <c r="E201" s="66"/>
      <c r="F201" s="66">
        <v>106.76</v>
      </c>
      <c r="G201" s="42"/>
      <c r="H201" s="42"/>
      <c r="I201" s="42">
        <v>106.76</v>
      </c>
      <c r="J201" s="19"/>
      <c r="K201" s="19"/>
      <c r="L201" s="19"/>
      <c r="M201" s="19"/>
    </row>
    <row r="202" s="4" customFormat="1" ht="15" customHeight="1" spans="1:13">
      <c r="A202" s="15">
        <v>17</v>
      </c>
      <c r="B202" s="16"/>
      <c r="C202" s="65" t="s">
        <v>1792</v>
      </c>
      <c r="D202" s="66">
        <v>49.8</v>
      </c>
      <c r="E202" s="66"/>
      <c r="F202" s="66">
        <v>49.8</v>
      </c>
      <c r="G202" s="42"/>
      <c r="H202" s="42"/>
      <c r="I202" s="42">
        <v>49.8</v>
      </c>
      <c r="J202" s="19"/>
      <c r="K202" s="19"/>
      <c r="L202" s="19"/>
      <c r="M202" s="19"/>
    </row>
    <row r="203" s="4" customFormat="1" ht="15" customHeight="1" spans="1:13">
      <c r="A203" s="16">
        <v>18</v>
      </c>
      <c r="B203" s="16"/>
      <c r="C203" s="65" t="s">
        <v>1793</v>
      </c>
      <c r="D203" s="66">
        <v>168.1</v>
      </c>
      <c r="E203" s="66"/>
      <c r="F203" s="66">
        <v>168.1</v>
      </c>
      <c r="G203" s="42"/>
      <c r="H203" s="42"/>
      <c r="I203" s="42">
        <v>168.1</v>
      </c>
      <c r="J203" s="19"/>
      <c r="K203" s="19"/>
      <c r="L203" s="19"/>
      <c r="M203" s="19"/>
    </row>
    <row r="204" s="4" customFormat="1" ht="15" customHeight="1" spans="1:13">
      <c r="A204" s="15">
        <v>19</v>
      </c>
      <c r="B204" s="16"/>
      <c r="C204" s="65" t="s">
        <v>1794</v>
      </c>
      <c r="D204" s="66">
        <v>1500</v>
      </c>
      <c r="E204" s="66"/>
      <c r="F204" s="66">
        <v>1500</v>
      </c>
      <c r="G204" s="42"/>
      <c r="H204" s="42"/>
      <c r="I204" s="42">
        <f>300+1482</f>
        <v>1782</v>
      </c>
      <c r="J204" s="19"/>
      <c r="K204" s="19"/>
      <c r="L204" s="19"/>
      <c r="M204" s="19"/>
    </row>
    <row r="205" s="4" customFormat="1" ht="15" customHeight="1" spans="1:13">
      <c r="A205" s="30"/>
      <c r="B205" s="31"/>
      <c r="C205" s="38" t="s">
        <v>1795</v>
      </c>
      <c r="D205" s="70">
        <f>SUM(D186:D204)</f>
        <v>5083.54</v>
      </c>
      <c r="E205" s="70"/>
      <c r="F205" s="70">
        <f>SUM(F186:F204)</f>
        <v>5083.54</v>
      </c>
      <c r="G205" s="71">
        <f>SUM(G186:G204)</f>
        <v>0</v>
      </c>
      <c r="H205" s="71">
        <f>SUM(H186:H204)</f>
        <v>0</v>
      </c>
      <c r="I205" s="71">
        <f>SUM(I186:I204)</f>
        <v>6750.42</v>
      </c>
      <c r="J205" s="26"/>
      <c r="K205" s="26"/>
      <c r="L205" s="26"/>
      <c r="M205" s="26"/>
    </row>
    <row r="206" s="4" customFormat="1" ht="15" customHeight="1" spans="1:13">
      <c r="A206" s="16">
        <v>1</v>
      </c>
      <c r="B206" s="16" t="s">
        <v>1796</v>
      </c>
      <c r="C206" s="72" t="s">
        <v>1797</v>
      </c>
      <c r="D206" s="14">
        <v>878.91</v>
      </c>
      <c r="E206" s="14"/>
      <c r="F206" s="14">
        <v>878.91</v>
      </c>
      <c r="G206" s="42"/>
      <c r="H206" s="42"/>
      <c r="I206" s="42">
        <v>720</v>
      </c>
      <c r="J206" s="19"/>
      <c r="K206" s="19"/>
      <c r="L206" s="19"/>
      <c r="M206" s="19"/>
    </row>
    <row r="207" s="4" customFormat="1" ht="15" customHeight="1" spans="1:13">
      <c r="A207" s="15">
        <v>2</v>
      </c>
      <c r="B207" s="16"/>
      <c r="C207" s="13" t="s">
        <v>1798</v>
      </c>
      <c r="D207" s="14">
        <v>133.5</v>
      </c>
      <c r="E207" s="14"/>
      <c r="F207" s="14">
        <v>133.5</v>
      </c>
      <c r="G207" s="42"/>
      <c r="H207" s="42"/>
      <c r="I207" s="42">
        <v>133.5</v>
      </c>
      <c r="J207" s="19"/>
      <c r="K207" s="19"/>
      <c r="L207" s="19"/>
      <c r="M207" s="19"/>
    </row>
    <row r="208" s="4" customFormat="1" ht="15" customHeight="1" spans="1:13">
      <c r="A208" s="15">
        <v>3</v>
      </c>
      <c r="B208" s="16"/>
      <c r="C208" s="72" t="s">
        <v>1799</v>
      </c>
      <c r="D208" s="14">
        <v>345.45</v>
      </c>
      <c r="E208" s="14"/>
      <c r="F208" s="14">
        <v>345.45</v>
      </c>
      <c r="G208" s="42"/>
      <c r="H208" s="42"/>
      <c r="I208" s="42">
        <v>345</v>
      </c>
      <c r="J208" s="19"/>
      <c r="K208" s="19"/>
      <c r="L208" s="19"/>
      <c r="M208" s="19"/>
    </row>
    <row r="209" s="4" customFormat="1" ht="15" customHeight="1" spans="1:13">
      <c r="A209" s="16">
        <v>4</v>
      </c>
      <c r="B209" s="16"/>
      <c r="C209" s="73" t="s">
        <v>1800</v>
      </c>
      <c r="D209" s="14"/>
      <c r="E209" s="14"/>
      <c r="F209" s="14"/>
      <c r="G209" s="42"/>
      <c r="H209" s="42"/>
      <c r="I209" s="42"/>
      <c r="J209" s="19"/>
      <c r="K209" s="19"/>
      <c r="L209" s="19"/>
      <c r="M209" s="19"/>
    </row>
    <row r="210" s="4" customFormat="1" ht="15" customHeight="1" spans="1:13">
      <c r="A210" s="15">
        <v>5</v>
      </c>
      <c r="B210" s="16"/>
      <c r="C210" s="73" t="s">
        <v>1801</v>
      </c>
      <c r="D210" s="14"/>
      <c r="E210" s="14"/>
      <c r="F210" s="14"/>
      <c r="G210" s="42"/>
      <c r="H210" s="42"/>
      <c r="I210" s="42"/>
      <c r="J210" s="19"/>
      <c r="K210" s="19"/>
      <c r="L210" s="19"/>
      <c r="M210" s="19"/>
    </row>
    <row r="211" s="4" customFormat="1" ht="15" customHeight="1" spans="1:13">
      <c r="A211" s="15">
        <v>6</v>
      </c>
      <c r="B211" s="16"/>
      <c r="C211" s="73" t="s">
        <v>1802</v>
      </c>
      <c r="D211" s="14"/>
      <c r="E211" s="14"/>
      <c r="F211" s="14"/>
      <c r="G211" s="42"/>
      <c r="H211" s="42"/>
      <c r="I211" s="42"/>
      <c r="J211" s="19"/>
      <c r="K211" s="19"/>
      <c r="L211" s="19"/>
      <c r="M211" s="19"/>
    </row>
    <row r="212" s="4" customFormat="1" ht="15" customHeight="1" spans="1:13">
      <c r="A212" s="16">
        <v>7</v>
      </c>
      <c r="B212" s="16"/>
      <c r="C212" s="73" t="s">
        <v>1803</v>
      </c>
      <c r="D212" s="14"/>
      <c r="E212" s="14"/>
      <c r="F212" s="14"/>
      <c r="G212" s="42"/>
      <c r="H212" s="42"/>
      <c r="I212" s="42"/>
      <c r="J212" s="19"/>
      <c r="K212" s="19"/>
      <c r="L212" s="19"/>
      <c r="M212" s="19"/>
    </row>
    <row r="213" s="4" customFormat="1" ht="15" customHeight="1" spans="1:13">
      <c r="A213" s="15">
        <v>8</v>
      </c>
      <c r="B213" s="16"/>
      <c r="C213" s="73" t="s">
        <v>1804</v>
      </c>
      <c r="D213" s="14"/>
      <c r="E213" s="14"/>
      <c r="F213" s="14"/>
      <c r="G213" s="42"/>
      <c r="H213" s="42"/>
      <c r="I213" s="42"/>
      <c r="J213" s="19"/>
      <c r="K213" s="19"/>
      <c r="L213" s="19"/>
      <c r="M213" s="19"/>
    </row>
    <row r="214" s="4" customFormat="1" ht="15" customHeight="1" spans="1:13">
      <c r="A214" s="15">
        <v>9</v>
      </c>
      <c r="B214" s="16"/>
      <c r="C214" s="73" t="s">
        <v>1805</v>
      </c>
      <c r="D214" s="14"/>
      <c r="E214" s="14"/>
      <c r="F214" s="14"/>
      <c r="G214" s="42"/>
      <c r="H214" s="42"/>
      <c r="I214" s="42"/>
      <c r="J214" s="19"/>
      <c r="K214" s="19"/>
      <c r="L214" s="19"/>
      <c r="M214" s="19"/>
    </row>
    <row r="215" s="4" customFormat="1" ht="15" customHeight="1" spans="1:13">
      <c r="A215" s="16">
        <v>10</v>
      </c>
      <c r="B215" s="16"/>
      <c r="C215" s="73" t="s">
        <v>1806</v>
      </c>
      <c r="D215" s="14"/>
      <c r="E215" s="14"/>
      <c r="F215" s="14"/>
      <c r="G215" s="42"/>
      <c r="H215" s="42"/>
      <c r="I215" s="42"/>
      <c r="J215" s="19"/>
      <c r="K215" s="19"/>
      <c r="L215" s="19"/>
      <c r="M215" s="19"/>
    </row>
    <row r="216" s="4" customFormat="1" ht="15" customHeight="1" spans="1:13">
      <c r="A216" s="15">
        <v>11</v>
      </c>
      <c r="B216" s="16"/>
      <c r="C216" s="73" t="s">
        <v>1807</v>
      </c>
      <c r="D216" s="14"/>
      <c r="E216" s="14"/>
      <c r="F216" s="14"/>
      <c r="G216" s="42"/>
      <c r="H216" s="42"/>
      <c r="I216" s="42"/>
      <c r="J216" s="19"/>
      <c r="K216" s="19"/>
      <c r="L216" s="19"/>
      <c r="M216" s="19"/>
    </row>
    <row r="217" s="4" customFormat="1" ht="15" customHeight="1" spans="1:13">
      <c r="A217" s="15">
        <v>12</v>
      </c>
      <c r="B217" s="16"/>
      <c r="C217" s="73" t="s">
        <v>1808</v>
      </c>
      <c r="D217" s="14"/>
      <c r="E217" s="14"/>
      <c r="F217" s="14"/>
      <c r="G217" s="42"/>
      <c r="H217" s="42"/>
      <c r="I217" s="42"/>
      <c r="J217" s="19"/>
      <c r="K217" s="19"/>
      <c r="L217" s="19"/>
      <c r="M217" s="19"/>
    </row>
    <row r="218" s="4" customFormat="1" ht="15" customHeight="1" spans="1:13">
      <c r="A218" s="16">
        <v>13</v>
      </c>
      <c r="B218" s="16"/>
      <c r="C218" s="73" t="s">
        <v>1809</v>
      </c>
      <c r="D218" s="74">
        <v>72.5</v>
      </c>
      <c r="E218" s="14"/>
      <c r="F218" s="74">
        <v>72.5</v>
      </c>
      <c r="G218" s="42"/>
      <c r="H218" s="42"/>
      <c r="I218" s="42"/>
      <c r="J218" s="19"/>
      <c r="K218" s="19"/>
      <c r="L218" s="19"/>
      <c r="M218" s="19"/>
    </row>
    <row r="219" s="4" customFormat="1" ht="15" customHeight="1" spans="1:13">
      <c r="A219" s="15">
        <v>14</v>
      </c>
      <c r="B219" s="16"/>
      <c r="C219" s="73" t="s">
        <v>1810</v>
      </c>
      <c r="D219" s="14"/>
      <c r="E219" s="14"/>
      <c r="F219" s="14"/>
      <c r="G219" s="42"/>
      <c r="H219" s="42"/>
      <c r="I219" s="42"/>
      <c r="J219" s="19"/>
      <c r="K219" s="19"/>
      <c r="L219" s="19"/>
      <c r="M219" s="19"/>
    </row>
    <row r="220" s="4" customFormat="1" ht="15" customHeight="1" spans="1:13">
      <c r="A220" s="15">
        <v>15</v>
      </c>
      <c r="B220" s="16"/>
      <c r="C220" s="73" t="s">
        <v>1811</v>
      </c>
      <c r="D220" s="14"/>
      <c r="E220" s="14"/>
      <c r="F220" s="14"/>
      <c r="G220" s="42"/>
      <c r="H220" s="42"/>
      <c r="I220" s="42"/>
      <c r="J220" s="19"/>
      <c r="K220" s="19"/>
      <c r="L220" s="19"/>
      <c r="M220" s="19"/>
    </row>
    <row r="221" s="4" customFormat="1" ht="15" customHeight="1" spans="1:13">
      <c r="A221" s="16">
        <v>16</v>
      </c>
      <c r="B221" s="16"/>
      <c r="C221" s="73" t="s">
        <v>1812</v>
      </c>
      <c r="D221" s="14"/>
      <c r="E221" s="14"/>
      <c r="F221" s="14"/>
      <c r="G221" s="42"/>
      <c r="H221" s="42"/>
      <c r="I221" s="42"/>
      <c r="J221" s="19"/>
      <c r="K221" s="19"/>
      <c r="L221" s="19"/>
      <c r="M221" s="19"/>
    </row>
    <row r="222" s="4" customFormat="1" ht="15" customHeight="1" spans="1:13">
      <c r="A222" s="15">
        <v>17</v>
      </c>
      <c r="B222" s="16"/>
      <c r="C222" s="73" t="s">
        <v>1812</v>
      </c>
      <c r="D222" s="14"/>
      <c r="E222" s="14"/>
      <c r="F222" s="14"/>
      <c r="G222" s="42"/>
      <c r="H222" s="42"/>
      <c r="I222" s="42"/>
      <c r="J222" s="19"/>
      <c r="K222" s="19"/>
      <c r="L222" s="19"/>
      <c r="M222" s="19"/>
    </row>
    <row r="223" s="4" customFormat="1" ht="15" customHeight="1" spans="1:13">
      <c r="A223" s="15">
        <v>18</v>
      </c>
      <c r="B223" s="16"/>
      <c r="C223" s="73" t="s">
        <v>1813</v>
      </c>
      <c r="D223" s="14"/>
      <c r="E223" s="14"/>
      <c r="F223" s="14"/>
      <c r="G223" s="42"/>
      <c r="H223" s="42"/>
      <c r="I223" s="42"/>
      <c r="J223" s="19"/>
      <c r="K223" s="19"/>
      <c r="L223" s="19"/>
      <c r="M223" s="19"/>
    </row>
    <row r="224" s="4" customFormat="1" ht="15" customHeight="1" spans="1:13">
      <c r="A224" s="16">
        <v>19</v>
      </c>
      <c r="B224" s="16"/>
      <c r="C224" s="73" t="s">
        <v>1814</v>
      </c>
      <c r="D224" s="14"/>
      <c r="E224" s="14"/>
      <c r="F224" s="14"/>
      <c r="G224" s="42"/>
      <c r="H224" s="42"/>
      <c r="I224" s="42"/>
      <c r="J224" s="19"/>
      <c r="K224" s="19"/>
      <c r="L224" s="19"/>
      <c r="M224" s="19"/>
    </row>
    <row r="225" s="4" customFormat="1" ht="15" customHeight="1" spans="1:13">
      <c r="A225" s="15">
        <v>20</v>
      </c>
      <c r="B225" s="16"/>
      <c r="C225" s="73" t="s">
        <v>1815</v>
      </c>
      <c r="D225" s="14"/>
      <c r="E225" s="14"/>
      <c r="F225" s="14"/>
      <c r="G225" s="42"/>
      <c r="H225" s="42"/>
      <c r="I225" s="42"/>
      <c r="J225" s="19"/>
      <c r="K225" s="19"/>
      <c r="L225" s="19"/>
      <c r="M225" s="19"/>
    </row>
    <row r="226" s="4" customFormat="1" ht="15" customHeight="1" spans="1:13">
      <c r="A226" s="15">
        <v>21</v>
      </c>
      <c r="B226" s="16"/>
      <c r="C226" s="73" t="s">
        <v>1816</v>
      </c>
      <c r="D226" s="14"/>
      <c r="E226" s="14"/>
      <c r="F226" s="14"/>
      <c r="G226" s="42"/>
      <c r="H226" s="42"/>
      <c r="I226" s="42"/>
      <c r="J226" s="19"/>
      <c r="K226" s="19"/>
      <c r="L226" s="19"/>
      <c r="M226" s="19"/>
    </row>
    <row r="227" s="4" customFormat="1" ht="15" customHeight="1" spans="1:13">
      <c r="A227" s="16">
        <v>22</v>
      </c>
      <c r="B227" s="16"/>
      <c r="C227" s="73" t="s">
        <v>1817</v>
      </c>
      <c r="D227" s="14"/>
      <c r="E227" s="14"/>
      <c r="F227" s="14"/>
      <c r="G227" s="42"/>
      <c r="H227" s="42"/>
      <c r="I227" s="42"/>
      <c r="J227" s="19"/>
      <c r="K227" s="19"/>
      <c r="L227" s="19"/>
      <c r="M227" s="19"/>
    </row>
    <row r="228" s="4" customFormat="1" ht="15" customHeight="1" spans="1:13">
      <c r="A228" s="15">
        <v>23</v>
      </c>
      <c r="B228" s="16"/>
      <c r="C228" s="73" t="s">
        <v>1818</v>
      </c>
      <c r="D228" s="14"/>
      <c r="E228" s="14"/>
      <c r="F228" s="14"/>
      <c r="G228" s="42"/>
      <c r="H228" s="42"/>
      <c r="I228" s="42"/>
      <c r="J228" s="19"/>
      <c r="K228" s="19"/>
      <c r="L228" s="19"/>
      <c r="M228" s="19"/>
    </row>
    <row r="229" s="4" customFormat="1" ht="15" customHeight="1" spans="1:13">
      <c r="A229" s="15">
        <v>24</v>
      </c>
      <c r="B229" s="16"/>
      <c r="C229" s="73" t="s">
        <v>1819</v>
      </c>
      <c r="D229" s="14"/>
      <c r="E229" s="14"/>
      <c r="F229" s="14"/>
      <c r="G229" s="42"/>
      <c r="H229" s="42"/>
      <c r="I229" s="42"/>
      <c r="J229" s="19"/>
      <c r="K229" s="19"/>
      <c r="L229" s="19"/>
      <c r="M229" s="19"/>
    </row>
    <row r="230" s="4" customFormat="1" ht="15" customHeight="1" spans="1:13">
      <c r="A230" s="30"/>
      <c r="B230" s="31"/>
      <c r="C230" s="75" t="s">
        <v>1820</v>
      </c>
      <c r="D230" s="25">
        <f>SUM(D206:D229)</f>
        <v>1430.36</v>
      </c>
      <c r="E230" s="25"/>
      <c r="F230" s="25">
        <f>SUM(F206:F229)</f>
        <v>1430.36</v>
      </c>
      <c r="G230" s="43">
        <f>SUM(G206:G229)</f>
        <v>0</v>
      </c>
      <c r="H230" s="43">
        <f>SUM(H206:H229)</f>
        <v>0</v>
      </c>
      <c r="I230" s="43">
        <f>SUM(I206:I229)</f>
        <v>1198.5</v>
      </c>
      <c r="J230" s="26"/>
      <c r="K230" s="26"/>
      <c r="L230" s="26"/>
      <c r="M230" s="26"/>
    </row>
    <row r="231" s="4" customFormat="1" ht="15" customHeight="1" spans="1:13">
      <c r="A231" s="16">
        <v>1</v>
      </c>
      <c r="B231" s="16" t="s">
        <v>1821</v>
      </c>
      <c r="C231" s="65" t="s">
        <v>1822</v>
      </c>
      <c r="D231" s="14">
        <v>200</v>
      </c>
      <c r="E231" s="14"/>
      <c r="F231" s="14">
        <v>200</v>
      </c>
      <c r="G231" s="42"/>
      <c r="H231" s="42"/>
      <c r="I231" s="42">
        <v>200</v>
      </c>
      <c r="J231" s="19"/>
      <c r="K231" s="19"/>
      <c r="L231" s="19"/>
      <c r="M231" s="19"/>
    </row>
    <row r="232" s="4" customFormat="1" ht="15" customHeight="1" spans="1:13">
      <c r="A232" s="15">
        <v>2</v>
      </c>
      <c r="B232" s="16"/>
      <c r="C232" s="65" t="s">
        <v>1823</v>
      </c>
      <c r="D232" s="14">
        <v>500</v>
      </c>
      <c r="E232" s="14"/>
      <c r="F232" s="14">
        <v>500</v>
      </c>
      <c r="G232" s="42"/>
      <c r="H232" s="42"/>
      <c r="I232" s="42">
        <v>500</v>
      </c>
      <c r="J232" s="19"/>
      <c r="K232" s="19"/>
      <c r="L232" s="19"/>
      <c r="M232" s="19"/>
    </row>
    <row r="233" s="4" customFormat="1" ht="15" customHeight="1" spans="1:13">
      <c r="A233" s="15">
        <v>3</v>
      </c>
      <c r="B233" s="16"/>
      <c r="C233" s="65" t="s">
        <v>1824</v>
      </c>
      <c r="D233" s="14">
        <v>1000</v>
      </c>
      <c r="E233" s="14"/>
      <c r="F233" s="14">
        <v>1000</v>
      </c>
      <c r="G233" s="42"/>
      <c r="H233" s="42"/>
      <c r="I233" s="42">
        <f>1722+1000</f>
        <v>2722</v>
      </c>
      <c r="J233" s="19"/>
      <c r="K233" s="19"/>
      <c r="L233" s="19"/>
      <c r="M233" s="19"/>
    </row>
    <row r="234" s="4" customFormat="1" ht="15" customHeight="1" spans="1:13">
      <c r="A234" s="16">
        <v>4</v>
      </c>
      <c r="B234" s="16"/>
      <c r="C234" s="65" t="s">
        <v>1825</v>
      </c>
      <c r="D234" s="76">
        <v>143.99</v>
      </c>
      <c r="E234" s="76"/>
      <c r="F234" s="76">
        <v>143.99</v>
      </c>
      <c r="G234" s="42"/>
      <c r="H234" s="42"/>
      <c r="I234" s="42">
        <v>143.991</v>
      </c>
      <c r="J234" s="19"/>
      <c r="K234" s="19"/>
      <c r="L234" s="19"/>
      <c r="M234" s="19"/>
    </row>
    <row r="235" s="4" customFormat="1" ht="15" customHeight="1" spans="1:13">
      <c r="A235" s="15">
        <v>5</v>
      </c>
      <c r="B235" s="16"/>
      <c r="C235" s="65" t="s">
        <v>1826</v>
      </c>
      <c r="D235" s="76"/>
      <c r="E235" s="76"/>
      <c r="F235" s="76"/>
      <c r="G235" s="42"/>
      <c r="H235" s="42"/>
      <c r="I235" s="42"/>
      <c r="J235" s="19"/>
      <c r="K235" s="19"/>
      <c r="L235" s="19"/>
      <c r="M235" s="19"/>
    </row>
    <row r="236" s="4" customFormat="1" ht="15" customHeight="1" spans="1:13">
      <c r="A236" s="15">
        <v>6</v>
      </c>
      <c r="B236" s="16"/>
      <c r="C236" s="65" t="s">
        <v>1827</v>
      </c>
      <c r="D236" s="76"/>
      <c r="E236" s="76"/>
      <c r="F236" s="76"/>
      <c r="G236" s="42"/>
      <c r="H236" s="42"/>
      <c r="I236" s="42"/>
      <c r="J236" s="19"/>
      <c r="K236" s="19"/>
      <c r="L236" s="19"/>
      <c r="M236" s="19"/>
    </row>
    <row r="237" s="4" customFormat="1" ht="15" customHeight="1" spans="1:13">
      <c r="A237" s="16">
        <v>7</v>
      </c>
      <c r="B237" s="16"/>
      <c r="C237" s="65" t="s">
        <v>1828</v>
      </c>
      <c r="D237" s="76"/>
      <c r="E237" s="76"/>
      <c r="F237" s="76"/>
      <c r="G237" s="42"/>
      <c r="H237" s="42"/>
      <c r="I237" s="42"/>
      <c r="J237" s="19"/>
      <c r="K237" s="19"/>
      <c r="L237" s="19"/>
      <c r="M237" s="19"/>
    </row>
    <row r="238" s="4" customFormat="1" ht="15" customHeight="1" spans="1:13">
      <c r="A238" s="15">
        <v>8</v>
      </c>
      <c r="B238" s="16"/>
      <c r="C238" s="65" t="s">
        <v>1829</v>
      </c>
      <c r="D238" s="76"/>
      <c r="E238" s="76"/>
      <c r="F238" s="76"/>
      <c r="G238" s="42"/>
      <c r="H238" s="42"/>
      <c r="I238" s="42"/>
      <c r="J238" s="19"/>
      <c r="K238" s="19"/>
      <c r="L238" s="19"/>
      <c r="M238" s="19"/>
    </row>
    <row r="239" s="4" customFormat="1" ht="15" customHeight="1" spans="1:13">
      <c r="A239" s="30"/>
      <c r="B239" s="31"/>
      <c r="C239" s="38" t="s">
        <v>1830</v>
      </c>
      <c r="D239" s="77">
        <f>SUM(D231:D238)</f>
        <v>1843.99</v>
      </c>
      <c r="E239" s="77"/>
      <c r="F239" s="77">
        <f>SUM(F231:F238)</f>
        <v>1843.99</v>
      </c>
      <c r="G239" s="78">
        <f>SUM(G231:G238)</f>
        <v>0</v>
      </c>
      <c r="H239" s="78">
        <f>SUM(H231:H238)</f>
        <v>0</v>
      </c>
      <c r="I239" s="78">
        <f>SUM(I231:I238)</f>
        <v>3565.991</v>
      </c>
      <c r="J239" s="26"/>
      <c r="K239" s="26"/>
      <c r="L239" s="26"/>
      <c r="M239" s="26"/>
    </row>
    <row r="240" s="4" customFormat="1" ht="15" customHeight="1" spans="1:13">
      <c r="A240" s="15">
        <v>1</v>
      </c>
      <c r="B240" s="16" t="s">
        <v>1831</v>
      </c>
      <c r="C240" s="27" t="s">
        <v>1832</v>
      </c>
      <c r="D240" s="14"/>
      <c r="E240" s="14"/>
      <c r="F240" s="14"/>
      <c r="G240" s="42"/>
      <c r="H240" s="42"/>
      <c r="I240" s="42">
        <v>11</v>
      </c>
      <c r="J240" s="19"/>
      <c r="K240" s="19"/>
      <c r="L240" s="19"/>
      <c r="M240" s="19"/>
    </row>
    <row r="241" s="4" customFormat="1" ht="15" customHeight="1" spans="1:13">
      <c r="A241" s="16">
        <v>2</v>
      </c>
      <c r="B241" s="16"/>
      <c r="C241" s="27" t="s">
        <v>1833</v>
      </c>
      <c r="D241" s="14">
        <v>115.07</v>
      </c>
      <c r="E241" s="14"/>
      <c r="F241" s="14">
        <v>115.07</v>
      </c>
      <c r="G241" s="42"/>
      <c r="H241" s="42"/>
      <c r="I241" s="42">
        <v>57.354</v>
      </c>
      <c r="J241" s="19"/>
      <c r="K241" s="19"/>
      <c r="L241" s="19"/>
      <c r="M241" s="19"/>
    </row>
    <row r="242" s="4" customFormat="1" ht="15" customHeight="1" spans="1:13">
      <c r="A242" s="15">
        <v>3</v>
      </c>
      <c r="B242" s="16"/>
      <c r="C242" s="27" t="s">
        <v>1834</v>
      </c>
      <c r="D242" s="14"/>
      <c r="E242" s="14"/>
      <c r="F242" s="14"/>
      <c r="G242" s="42"/>
      <c r="H242" s="42"/>
      <c r="I242" s="42"/>
      <c r="J242" s="19"/>
      <c r="K242" s="19"/>
      <c r="L242" s="19"/>
      <c r="M242" s="19"/>
    </row>
    <row r="243" s="4" customFormat="1" ht="15" customHeight="1" spans="1:13">
      <c r="A243" s="15">
        <v>4</v>
      </c>
      <c r="B243" s="16"/>
      <c r="C243" s="27" t="s">
        <v>1835</v>
      </c>
      <c r="D243" s="14"/>
      <c r="E243" s="14"/>
      <c r="F243" s="14"/>
      <c r="G243" s="42"/>
      <c r="H243" s="42"/>
      <c r="I243" s="42"/>
      <c r="J243" s="19"/>
      <c r="K243" s="19"/>
      <c r="L243" s="19"/>
      <c r="M243" s="19"/>
    </row>
    <row r="244" s="4" customFormat="1" ht="15" customHeight="1" spans="1:13">
      <c r="A244" s="16">
        <v>5</v>
      </c>
      <c r="B244" s="16"/>
      <c r="C244" s="27" t="s">
        <v>1836</v>
      </c>
      <c r="D244" s="14">
        <v>52.8</v>
      </c>
      <c r="E244" s="14"/>
      <c r="F244" s="14"/>
      <c r="G244" s="42"/>
      <c r="H244" s="42"/>
      <c r="I244" s="42"/>
      <c r="J244" s="19"/>
      <c r="K244" s="19"/>
      <c r="L244" s="19"/>
      <c r="M244" s="19"/>
    </row>
    <row r="245" s="4" customFormat="1" ht="15" customHeight="1" spans="1:13">
      <c r="A245" s="31"/>
      <c r="B245" s="31"/>
      <c r="C245" s="32" t="s">
        <v>1837</v>
      </c>
      <c r="D245" s="25">
        <f t="shared" ref="D245:I245" si="7">SUM(D240:D244)</f>
        <v>167.87</v>
      </c>
      <c r="E245" s="25">
        <f t="shared" si="7"/>
        <v>0</v>
      </c>
      <c r="F245" s="25">
        <f t="shared" si="7"/>
        <v>115.07</v>
      </c>
      <c r="G245" s="43">
        <f t="shared" si="7"/>
        <v>0</v>
      </c>
      <c r="H245" s="43">
        <f t="shared" si="7"/>
        <v>0</v>
      </c>
      <c r="I245" s="43">
        <f t="shared" si="7"/>
        <v>68.354</v>
      </c>
      <c r="J245" s="26"/>
      <c r="K245" s="26"/>
      <c r="L245" s="26"/>
      <c r="M245" s="26"/>
    </row>
    <row r="246" s="4" customFormat="1" ht="15" customHeight="1" spans="1:13">
      <c r="A246" s="15">
        <v>1</v>
      </c>
      <c r="B246" s="16" t="s">
        <v>1838</v>
      </c>
      <c r="C246" s="27" t="s">
        <v>1839</v>
      </c>
      <c r="D246" s="14"/>
      <c r="E246" s="14"/>
      <c r="F246" s="14"/>
      <c r="G246" s="42"/>
      <c r="H246" s="42"/>
      <c r="I246" s="42"/>
      <c r="J246" s="19"/>
      <c r="K246" s="19"/>
      <c r="L246" s="19"/>
      <c r="M246" s="19"/>
    </row>
    <row r="247" s="4" customFormat="1" ht="15" customHeight="1" spans="1:13">
      <c r="A247" s="16">
        <v>2</v>
      </c>
      <c r="B247" s="16"/>
      <c r="C247" s="33" t="s">
        <v>1840</v>
      </c>
      <c r="D247" s="14"/>
      <c r="E247" s="14"/>
      <c r="F247" s="14"/>
      <c r="G247" s="42"/>
      <c r="H247" s="42"/>
      <c r="I247" s="42"/>
      <c r="J247" s="19"/>
      <c r="K247" s="19"/>
      <c r="L247" s="19"/>
      <c r="M247" s="19"/>
    </row>
    <row r="248" s="4" customFormat="1" ht="15" customHeight="1" spans="1:13">
      <c r="A248" s="15">
        <v>3</v>
      </c>
      <c r="B248" s="16"/>
      <c r="C248" s="27" t="s">
        <v>1841</v>
      </c>
      <c r="D248" s="14">
        <v>100</v>
      </c>
      <c r="E248" s="14"/>
      <c r="F248" s="14">
        <v>100</v>
      </c>
      <c r="G248" s="42"/>
      <c r="H248" s="42"/>
      <c r="I248" s="42">
        <v>100</v>
      </c>
      <c r="J248" s="19"/>
      <c r="K248" s="19"/>
      <c r="L248" s="19"/>
      <c r="M248" s="19"/>
    </row>
    <row r="249" s="4" customFormat="1" ht="15" customHeight="1" spans="1:13">
      <c r="A249" s="30"/>
      <c r="B249" s="31"/>
      <c r="C249" s="32" t="s">
        <v>1842</v>
      </c>
      <c r="D249" s="25">
        <f>SUM(D246:D248)</f>
        <v>100</v>
      </c>
      <c r="E249" s="25"/>
      <c r="F249" s="25">
        <f>SUM(F246:F248)</f>
        <v>100</v>
      </c>
      <c r="G249" s="43">
        <f>SUM(G246:G248)</f>
        <v>0</v>
      </c>
      <c r="H249" s="43">
        <f>SUM(H246:H248)</f>
        <v>0</v>
      </c>
      <c r="I249" s="43">
        <f>SUM(I246:I248)</f>
        <v>100</v>
      </c>
      <c r="J249" s="26"/>
      <c r="K249" s="26"/>
      <c r="L249" s="26"/>
      <c r="M249" s="26"/>
    </row>
    <row r="250" s="4" customFormat="1" ht="15" customHeight="1" spans="1:13">
      <c r="A250" s="15">
        <v>1</v>
      </c>
      <c r="B250" s="16" t="s">
        <v>1843</v>
      </c>
      <c r="C250" s="27" t="s">
        <v>1844</v>
      </c>
      <c r="D250" s="14">
        <v>600</v>
      </c>
      <c r="E250" s="14"/>
      <c r="F250" s="14">
        <v>600</v>
      </c>
      <c r="G250" s="42"/>
      <c r="H250" s="42"/>
      <c r="I250" s="42">
        <v>600</v>
      </c>
      <c r="J250" s="19"/>
      <c r="K250" s="19"/>
      <c r="L250" s="19"/>
      <c r="M250" s="19"/>
    </row>
    <row r="251" s="4" customFormat="1" ht="15" customHeight="1" spans="1:13">
      <c r="A251" s="16">
        <v>2</v>
      </c>
      <c r="B251" s="16"/>
      <c r="C251" s="27" t="s">
        <v>1845</v>
      </c>
      <c r="D251" s="14">
        <v>100</v>
      </c>
      <c r="E251" s="14"/>
      <c r="F251" s="14">
        <v>100</v>
      </c>
      <c r="G251" s="42"/>
      <c r="H251" s="42"/>
      <c r="I251" s="42">
        <v>134.732</v>
      </c>
      <c r="J251" s="19"/>
      <c r="K251" s="19"/>
      <c r="L251" s="19"/>
      <c r="M251" s="19"/>
    </row>
    <row r="252" s="4" customFormat="1" ht="15" customHeight="1" spans="1:13">
      <c r="A252" s="31"/>
      <c r="B252" s="31"/>
      <c r="C252" s="32" t="s">
        <v>1846</v>
      </c>
      <c r="D252" s="25">
        <f>SUM(D250:D251)</f>
        <v>700</v>
      </c>
      <c r="E252" s="25"/>
      <c r="F252" s="25">
        <f>SUM(F250:F251)</f>
        <v>700</v>
      </c>
      <c r="G252" s="43">
        <f>SUM(G250:G251)</f>
        <v>0</v>
      </c>
      <c r="H252" s="43">
        <f>SUM(H250:H251)</f>
        <v>0</v>
      </c>
      <c r="I252" s="43">
        <f>SUM(I250:I251)</f>
        <v>734.732</v>
      </c>
      <c r="J252" s="26"/>
      <c r="K252" s="26"/>
      <c r="L252" s="26"/>
      <c r="M252" s="26"/>
    </row>
    <row r="253" s="4" customFormat="1" ht="15" customHeight="1" spans="1:13">
      <c r="A253" s="15">
        <v>1</v>
      </c>
      <c r="B253" s="16" t="s">
        <v>1847</v>
      </c>
      <c r="C253" s="35" t="s">
        <v>1848</v>
      </c>
      <c r="D253" s="14"/>
      <c r="E253" s="49"/>
      <c r="F253" s="14"/>
      <c r="G253" s="42"/>
      <c r="H253" s="42"/>
      <c r="I253" s="42">
        <v>50</v>
      </c>
      <c r="J253" s="19"/>
      <c r="K253" s="19"/>
      <c r="L253" s="19"/>
      <c r="M253" s="19"/>
    </row>
    <row r="254" s="4" customFormat="1" ht="15" customHeight="1" spans="1:13">
      <c r="A254" s="15">
        <v>2</v>
      </c>
      <c r="B254" s="16"/>
      <c r="C254" s="35" t="s">
        <v>1849</v>
      </c>
      <c r="D254" s="14"/>
      <c r="E254" s="49"/>
      <c r="F254" s="14"/>
      <c r="G254" s="42"/>
      <c r="H254" s="42"/>
      <c r="I254" s="42"/>
      <c r="J254" s="19"/>
      <c r="K254" s="19"/>
      <c r="L254" s="19"/>
      <c r="M254" s="19"/>
    </row>
    <row r="255" s="4" customFormat="1" ht="15" customHeight="1" spans="1:13">
      <c r="A255" s="16">
        <v>3</v>
      </c>
      <c r="B255" s="16"/>
      <c r="C255" s="27" t="s">
        <v>1850</v>
      </c>
      <c r="D255" s="14"/>
      <c r="E255" s="49"/>
      <c r="F255" s="14"/>
      <c r="G255" s="42"/>
      <c r="H255" s="42"/>
      <c r="I255" s="42"/>
      <c r="J255" s="19"/>
      <c r="K255" s="19"/>
      <c r="L255" s="19"/>
      <c r="M255" s="19"/>
    </row>
    <row r="256" s="4" customFormat="1" ht="15" customHeight="1" spans="1:13">
      <c r="A256" s="15">
        <v>4</v>
      </c>
      <c r="B256" s="16"/>
      <c r="C256" s="35" t="s">
        <v>1851</v>
      </c>
      <c r="D256" s="14"/>
      <c r="E256" s="49"/>
      <c r="F256" s="14"/>
      <c r="G256" s="42"/>
      <c r="H256" s="42"/>
      <c r="I256" s="42"/>
      <c r="J256" s="19"/>
      <c r="K256" s="19"/>
      <c r="L256" s="19"/>
      <c r="M256" s="19"/>
    </row>
    <row r="257" s="4" customFormat="1" ht="15" customHeight="1" spans="1:13">
      <c r="A257" s="15">
        <v>5</v>
      </c>
      <c r="B257" s="16"/>
      <c r="C257" s="35" t="s">
        <v>1852</v>
      </c>
      <c r="D257" s="14"/>
      <c r="E257" s="49"/>
      <c r="F257" s="14"/>
      <c r="G257" s="42"/>
      <c r="H257" s="42"/>
      <c r="I257" s="42">
        <v>58.72</v>
      </c>
      <c r="J257" s="19"/>
      <c r="K257" s="19"/>
      <c r="L257" s="19"/>
      <c r="M257" s="19"/>
    </row>
    <row r="258" s="4" customFormat="1" ht="15" customHeight="1" spans="1:13">
      <c r="A258" s="16">
        <v>6</v>
      </c>
      <c r="B258" s="16"/>
      <c r="C258" s="35" t="s">
        <v>1853</v>
      </c>
      <c r="D258" s="14"/>
      <c r="E258" s="49"/>
      <c r="F258" s="14"/>
      <c r="G258" s="42"/>
      <c r="H258" s="42"/>
      <c r="I258" s="42"/>
      <c r="J258" s="19"/>
      <c r="K258" s="19"/>
      <c r="L258" s="19"/>
      <c r="M258" s="19"/>
    </row>
    <row r="259" s="4" customFormat="1" ht="15" customHeight="1" spans="1:13">
      <c r="A259" s="15">
        <v>7</v>
      </c>
      <c r="B259" s="16"/>
      <c r="C259" s="35" t="s">
        <v>1854</v>
      </c>
      <c r="D259" s="14">
        <v>300</v>
      </c>
      <c r="E259" s="49"/>
      <c r="F259" s="14">
        <v>300</v>
      </c>
      <c r="G259" s="42"/>
      <c r="H259" s="42"/>
      <c r="I259" s="42">
        <v>300</v>
      </c>
      <c r="J259" s="19"/>
      <c r="K259" s="19"/>
      <c r="L259" s="19"/>
      <c r="M259" s="19"/>
    </row>
    <row r="260" s="4" customFormat="1" ht="15" customHeight="1" spans="1:13">
      <c r="A260" s="15">
        <v>8</v>
      </c>
      <c r="B260" s="16"/>
      <c r="C260" s="35" t="s">
        <v>1855</v>
      </c>
      <c r="D260" s="14"/>
      <c r="E260" s="49"/>
      <c r="F260" s="14"/>
      <c r="G260" s="42"/>
      <c r="H260" s="42"/>
      <c r="I260" s="42"/>
      <c r="J260" s="19"/>
      <c r="K260" s="19"/>
      <c r="L260" s="19"/>
      <c r="M260" s="19"/>
    </row>
    <row r="261" s="4" customFormat="1" ht="15" customHeight="1" spans="1:13">
      <c r="A261" s="31"/>
      <c r="B261" s="31"/>
      <c r="C261" s="37" t="s">
        <v>1856</v>
      </c>
      <c r="D261" s="25">
        <f>SUM(D253:D260)</f>
        <v>300</v>
      </c>
      <c r="E261" s="79"/>
      <c r="F261" s="25">
        <f>SUM(F253:F260)</f>
        <v>300</v>
      </c>
      <c r="G261" s="43">
        <f>SUM(G253:G260)</f>
        <v>0</v>
      </c>
      <c r="H261" s="43">
        <f>SUM(H253:H260)</f>
        <v>0</v>
      </c>
      <c r="I261" s="43">
        <f>SUM(I253:I260)</f>
        <v>408.72</v>
      </c>
      <c r="J261" s="26"/>
      <c r="K261" s="26"/>
      <c r="L261" s="26"/>
      <c r="M261" s="26"/>
    </row>
    <row r="262" s="4" customFormat="1" ht="15" customHeight="1" spans="1:13">
      <c r="A262" s="80">
        <v>1</v>
      </c>
      <c r="B262" s="81" t="s">
        <v>1857</v>
      </c>
      <c r="C262" s="38" t="s">
        <v>1858</v>
      </c>
      <c r="D262" s="82">
        <v>2000</v>
      </c>
      <c r="E262" s="80"/>
      <c r="F262" s="82">
        <v>2000</v>
      </c>
      <c r="G262" s="44"/>
      <c r="H262" s="44"/>
      <c r="I262" s="44">
        <v>2000</v>
      </c>
      <c r="J262" s="26"/>
      <c r="K262" s="26"/>
      <c r="L262" s="26"/>
      <c r="M262" s="26"/>
    </row>
    <row r="263" s="4" customFormat="1" ht="15" customHeight="1" spans="1:13">
      <c r="A263" s="83">
        <v>1</v>
      </c>
      <c r="B263" s="84" t="s">
        <v>1668</v>
      </c>
      <c r="C263" s="65" t="s">
        <v>1859</v>
      </c>
      <c r="D263" s="85">
        <v>1000</v>
      </c>
      <c r="E263" s="83"/>
      <c r="F263" s="85">
        <v>1000</v>
      </c>
      <c r="G263" s="42"/>
      <c r="H263" s="42"/>
      <c r="I263" s="42">
        <v>1000.199</v>
      </c>
      <c r="J263" s="19"/>
      <c r="K263" s="19"/>
      <c r="L263" s="19"/>
      <c r="M263" s="19"/>
    </row>
    <row r="264" s="4" customFormat="1" ht="15" customHeight="1" spans="1:13">
      <c r="A264" s="83">
        <v>2</v>
      </c>
      <c r="B264" s="84"/>
      <c r="C264" s="65" t="s">
        <v>1860</v>
      </c>
      <c r="D264" s="85">
        <v>300</v>
      </c>
      <c r="E264" s="83"/>
      <c r="F264" s="85">
        <v>300</v>
      </c>
      <c r="G264" s="42"/>
      <c r="H264" s="42"/>
      <c r="I264" s="42">
        <v>300</v>
      </c>
      <c r="J264" s="19"/>
      <c r="K264" s="19"/>
      <c r="L264" s="19"/>
      <c r="M264" s="19"/>
    </row>
    <row r="265" s="4" customFormat="1" ht="15" customHeight="1" spans="1:13">
      <c r="A265" s="83">
        <v>3</v>
      </c>
      <c r="B265" s="84"/>
      <c r="C265" s="65" t="s">
        <v>1861</v>
      </c>
      <c r="D265" s="85">
        <v>600</v>
      </c>
      <c r="E265" s="83"/>
      <c r="F265" s="85">
        <v>600</v>
      </c>
      <c r="G265" s="42"/>
      <c r="H265" s="42"/>
      <c r="I265" s="42">
        <v>600</v>
      </c>
      <c r="J265" s="19"/>
      <c r="K265" s="19"/>
      <c r="L265" s="19"/>
      <c r="M265" s="19"/>
    </row>
    <row r="266" s="4" customFormat="1" ht="15" customHeight="1" spans="1:13">
      <c r="A266" s="83">
        <v>4</v>
      </c>
      <c r="B266" s="84"/>
      <c r="C266" s="65" t="s">
        <v>1862</v>
      </c>
      <c r="D266" s="85">
        <v>100</v>
      </c>
      <c r="E266" s="83"/>
      <c r="F266" s="85">
        <v>100</v>
      </c>
      <c r="G266" s="42"/>
      <c r="H266" s="42"/>
      <c r="I266" s="42">
        <v>100</v>
      </c>
      <c r="J266" s="19"/>
      <c r="K266" s="19"/>
      <c r="L266" s="19"/>
      <c r="M266" s="19"/>
    </row>
    <row r="267" s="4" customFormat="1" ht="15" customHeight="1" spans="1:13">
      <c r="A267" s="83">
        <v>5</v>
      </c>
      <c r="B267" s="84"/>
      <c r="C267" s="65" t="s">
        <v>1863</v>
      </c>
      <c r="D267" s="85">
        <v>200</v>
      </c>
      <c r="E267" s="83"/>
      <c r="F267" s="85">
        <v>200</v>
      </c>
      <c r="G267" s="42"/>
      <c r="H267" s="42"/>
      <c r="I267" s="42">
        <v>200</v>
      </c>
      <c r="J267" s="19"/>
      <c r="K267" s="19"/>
      <c r="L267" s="19"/>
      <c r="M267" s="19"/>
    </row>
    <row r="268" s="4" customFormat="1" ht="15" customHeight="1" spans="1:13">
      <c r="A268" s="83">
        <v>6</v>
      </c>
      <c r="B268" s="84"/>
      <c r="C268" s="65" t="s">
        <v>1864</v>
      </c>
      <c r="D268" s="85">
        <v>100</v>
      </c>
      <c r="E268" s="83"/>
      <c r="F268" s="85">
        <v>100</v>
      </c>
      <c r="G268" s="42"/>
      <c r="H268" s="42"/>
      <c r="I268" s="42">
        <v>169</v>
      </c>
      <c r="J268" s="19"/>
      <c r="K268" s="19"/>
      <c r="L268" s="19"/>
      <c r="M268" s="19"/>
    </row>
    <row r="269" s="4" customFormat="1" ht="15" customHeight="1" spans="1:13">
      <c r="A269" s="83">
        <v>7</v>
      </c>
      <c r="B269" s="84"/>
      <c r="C269" s="65" t="s">
        <v>1865</v>
      </c>
      <c r="D269" s="85">
        <v>100</v>
      </c>
      <c r="E269" s="83"/>
      <c r="F269" s="85">
        <v>100</v>
      </c>
      <c r="G269" s="42"/>
      <c r="H269" s="42"/>
      <c r="I269" s="42">
        <v>112.31</v>
      </c>
      <c r="J269" s="19"/>
      <c r="K269" s="19"/>
      <c r="L269" s="19"/>
      <c r="M269" s="19"/>
    </row>
    <row r="270" s="4" customFormat="1" ht="15" customHeight="1" spans="1:13">
      <c r="A270" s="83">
        <v>8</v>
      </c>
      <c r="B270" s="84"/>
      <c r="C270" s="65" t="s">
        <v>1866</v>
      </c>
      <c r="D270" s="85">
        <v>200</v>
      </c>
      <c r="E270" s="83"/>
      <c r="F270" s="85">
        <v>200</v>
      </c>
      <c r="G270" s="42"/>
      <c r="H270" s="42"/>
      <c r="I270" s="42">
        <v>200</v>
      </c>
      <c r="J270" s="19"/>
      <c r="K270" s="19"/>
      <c r="L270" s="19"/>
      <c r="M270" s="19"/>
    </row>
    <row r="271" s="4" customFormat="1" ht="15" customHeight="1" spans="1:13">
      <c r="A271" s="83">
        <v>9</v>
      </c>
      <c r="B271" s="84"/>
      <c r="C271" s="65" t="s">
        <v>1867</v>
      </c>
      <c r="D271" s="85">
        <v>200</v>
      </c>
      <c r="E271" s="83"/>
      <c r="F271" s="85">
        <v>200</v>
      </c>
      <c r="G271" s="42"/>
      <c r="H271" s="42"/>
      <c r="I271" s="42">
        <v>187.185</v>
      </c>
      <c r="J271" s="19"/>
      <c r="K271" s="19"/>
      <c r="L271" s="19"/>
      <c r="M271" s="19"/>
    </row>
    <row r="272" s="4" customFormat="1" ht="15" customHeight="1" spans="1:13">
      <c r="A272" s="83">
        <v>10</v>
      </c>
      <c r="B272" s="84"/>
      <c r="C272" s="65" t="s">
        <v>1868</v>
      </c>
      <c r="D272" s="85">
        <v>800</v>
      </c>
      <c r="E272" s="83"/>
      <c r="F272" s="85">
        <v>800</v>
      </c>
      <c r="G272" s="42"/>
      <c r="H272" s="42"/>
      <c r="I272" s="42">
        <v>219.901</v>
      </c>
      <c r="J272" s="19"/>
      <c r="K272" s="19"/>
      <c r="L272" s="19"/>
      <c r="M272" s="19"/>
    </row>
    <row r="273" s="4" customFormat="1" ht="15" customHeight="1" spans="1:13">
      <c r="A273" s="83">
        <v>11</v>
      </c>
      <c r="B273" s="84"/>
      <c r="C273" s="65" t="s">
        <v>1869</v>
      </c>
      <c r="D273" s="85">
        <v>500</v>
      </c>
      <c r="E273" s="83"/>
      <c r="F273" s="85">
        <v>500</v>
      </c>
      <c r="G273" s="42"/>
      <c r="H273" s="42"/>
      <c r="I273" s="42">
        <v>683</v>
      </c>
      <c r="J273" s="19"/>
      <c r="K273" s="19"/>
      <c r="L273" s="19"/>
      <c r="M273" s="19"/>
    </row>
    <row r="274" s="4" customFormat="1" ht="15" customHeight="1" spans="1:13">
      <c r="A274" s="83">
        <v>12</v>
      </c>
      <c r="B274" s="84"/>
      <c r="C274" s="65" t="s">
        <v>1870</v>
      </c>
      <c r="D274" s="85">
        <v>100</v>
      </c>
      <c r="E274" s="83"/>
      <c r="F274" s="85">
        <v>100</v>
      </c>
      <c r="G274" s="42"/>
      <c r="H274" s="42"/>
      <c r="I274" s="42">
        <v>100</v>
      </c>
      <c r="J274" s="19"/>
      <c r="K274" s="19"/>
      <c r="L274" s="19"/>
      <c r="M274" s="19"/>
    </row>
    <row r="275" s="4" customFormat="1" ht="15" customHeight="1" spans="1:13">
      <c r="A275" s="83">
        <v>13</v>
      </c>
      <c r="B275" s="84"/>
      <c r="C275" s="65" t="s">
        <v>1871</v>
      </c>
      <c r="D275" s="85">
        <v>1000</v>
      </c>
      <c r="E275" s="83"/>
      <c r="F275" s="85">
        <v>1000</v>
      </c>
      <c r="G275" s="42"/>
      <c r="H275" s="42"/>
      <c r="I275" s="42">
        <v>1000</v>
      </c>
      <c r="J275" s="19"/>
      <c r="K275" s="19"/>
      <c r="L275" s="19"/>
      <c r="M275" s="19"/>
    </row>
    <row r="276" s="4" customFormat="1" ht="15" customHeight="1" spans="1:13">
      <c r="A276" s="30" t="s">
        <v>1872</v>
      </c>
      <c r="B276" s="30"/>
      <c r="C276" s="23"/>
      <c r="D276" s="25">
        <f>SUM(D262:D275)</f>
        <v>7200</v>
      </c>
      <c r="E276" s="25"/>
      <c r="F276" s="25">
        <f>SUM(F262:F275)</f>
        <v>7200</v>
      </c>
      <c r="G276" s="44"/>
      <c r="H276" s="44"/>
      <c r="I276" s="44"/>
      <c r="J276" s="26"/>
      <c r="K276" s="26"/>
      <c r="L276" s="26"/>
      <c r="M276" s="26"/>
    </row>
    <row r="277" s="4" customFormat="1" ht="15" customHeight="1" spans="1:13">
      <c r="A277" s="30">
        <v>1</v>
      </c>
      <c r="B277" s="86"/>
      <c r="C277" s="32" t="s">
        <v>1873</v>
      </c>
      <c r="D277" s="25">
        <v>24</v>
      </c>
      <c r="E277" s="25">
        <v>24</v>
      </c>
      <c r="F277" s="25"/>
      <c r="G277" s="44"/>
      <c r="H277" s="44"/>
      <c r="I277" s="44"/>
      <c r="J277" s="26"/>
      <c r="K277" s="26"/>
      <c r="L277" s="26"/>
      <c r="M277" s="26"/>
    </row>
  </sheetData>
  <protectedRanges>
    <protectedRange sqref="C260:C261" name="区域1_1_3"/>
    <protectedRange sqref="C256" name="区域1_1_2_2"/>
    <protectedRange sqref="C257" name="区域1_1_4_2"/>
  </protectedRanges>
  <mergeCells count="12">
    <mergeCell ref="A1:B1"/>
    <mergeCell ref="A2:M2"/>
    <mergeCell ref="E4:F4"/>
    <mergeCell ref="H4:I4"/>
    <mergeCell ref="A9:B9"/>
    <mergeCell ref="A4:A5"/>
    <mergeCell ref="B4:B5"/>
    <mergeCell ref="C4:C5"/>
    <mergeCell ref="D4:D5"/>
    <mergeCell ref="G4:G5"/>
    <mergeCell ref="J4:J5"/>
    <mergeCell ref="M4:M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51"/>
  <sheetViews>
    <sheetView showGridLines="0" showZeros="0" workbookViewId="0">
      <pane xSplit="1" ySplit="5" topLeftCell="B6" activePane="bottomRight" state="frozen"/>
      <selection/>
      <selection pane="topRight"/>
      <selection pane="bottomLeft"/>
      <selection pane="bottomRight" activeCell="B1" sqref="B1"/>
    </sheetView>
  </sheetViews>
  <sheetFormatPr defaultColWidth="9" defaultRowHeight="23" customHeight="1" outlineLevelCol="7"/>
  <cols>
    <col min="1" max="1" width="7.9" style="197" customWidth="1"/>
    <col min="2" max="2" width="27.2" style="198" customWidth="1"/>
    <col min="3" max="3" width="10.125" style="198" customWidth="1"/>
    <col min="4" max="4" width="10.125" style="234" customWidth="1"/>
    <col min="5" max="6" width="10.125" style="198" customWidth="1"/>
    <col min="7" max="7" width="10.125" style="235" customWidth="1"/>
    <col min="8" max="8" width="9" style="198" hidden="1" customWidth="1"/>
    <col min="9" max="16384" width="9" style="198"/>
  </cols>
  <sheetData>
    <row r="1" customHeight="1" spans="1:8">
      <c r="A1" s="201"/>
      <c r="B1" s="236" t="s">
        <v>9</v>
      </c>
      <c r="C1" s="237"/>
      <c r="D1" s="238"/>
      <c r="E1" s="237"/>
      <c r="F1" s="203"/>
      <c r="G1" s="204"/>
    </row>
    <row r="2" customHeight="1" spans="1:8">
      <c r="A2" s="379"/>
      <c r="B2" s="206" t="s">
        <v>10</v>
      </c>
      <c r="C2" s="206"/>
      <c r="D2" s="206"/>
      <c r="E2" s="206"/>
      <c r="F2" s="206"/>
      <c r="G2" s="206"/>
    </row>
    <row r="3" customHeight="1" spans="1:8">
      <c r="B3" s="239"/>
      <c r="C3" s="240"/>
      <c r="D3" s="238"/>
      <c r="E3" s="237"/>
      <c r="F3" s="241" t="s">
        <v>11</v>
      </c>
      <c r="G3" s="241"/>
    </row>
    <row r="4" ht="18" customHeight="1" spans="1:8">
      <c r="A4" s="211" t="s">
        <v>12</v>
      </c>
      <c r="B4" s="242" t="s">
        <v>13</v>
      </c>
      <c r="C4" s="212" t="s">
        <v>14</v>
      </c>
      <c r="D4" s="243" t="s">
        <v>15</v>
      </c>
      <c r="E4" s="123" t="s">
        <v>16</v>
      </c>
      <c r="F4" s="123"/>
      <c r="G4" s="124" t="s">
        <v>17</v>
      </c>
      <c r="H4" s="264" t="s">
        <v>18</v>
      </c>
    </row>
    <row r="5" ht="18" customHeight="1" spans="1:8">
      <c r="A5" s="211"/>
      <c r="B5" s="242"/>
      <c r="C5" s="212"/>
      <c r="D5" s="243"/>
      <c r="E5" s="123" t="s">
        <v>19</v>
      </c>
      <c r="F5" s="126" t="s">
        <v>20</v>
      </c>
      <c r="G5" s="124"/>
    </row>
    <row r="6" ht="21" customHeight="1" spans="1:8">
      <c r="A6" s="380">
        <v>101</v>
      </c>
      <c r="B6" s="123" t="s">
        <v>21</v>
      </c>
      <c r="C6" s="246">
        <f>SUM(C7:C26)</f>
        <v>40644</v>
      </c>
      <c r="D6" s="246">
        <f>SUM(D7:D26)</f>
        <v>17342</v>
      </c>
      <c r="E6" s="246">
        <f>SUM(E7:E26)</f>
        <v>18116</v>
      </c>
      <c r="F6" s="381">
        <f t="shared" ref="F6:F51" si="0">IF(E6&lt;&gt;0,D6/E6-1,"-")</f>
        <v>-0.0427246632810775</v>
      </c>
      <c r="G6" s="248">
        <f t="shared" ref="G6:G51" si="1">IF(C6&lt;&gt;0,D6/C6,"-")</f>
        <v>0.426680444838106</v>
      </c>
      <c r="H6" s="270" t="str">
        <f>IF(LEN(A6)=3,"是",IF(OR(C6&lt;&gt;0,D6&lt;&gt;0,E6&lt;&gt;0),"是","否"))</f>
        <v>是</v>
      </c>
    </row>
    <row r="7" ht="21" customHeight="1" spans="1:8">
      <c r="A7" s="244">
        <v>10101</v>
      </c>
      <c r="B7" s="249" t="s">
        <v>22</v>
      </c>
      <c r="C7" s="250">
        <v>22812</v>
      </c>
      <c r="D7" s="250">
        <f>[2]执行月报!$C$7</f>
        <v>8105</v>
      </c>
      <c r="E7" s="250">
        <v>9394</v>
      </c>
      <c r="F7" s="365">
        <f t="shared" si="0"/>
        <v>-0.137215243772621</v>
      </c>
      <c r="G7" s="252">
        <f t="shared" si="1"/>
        <v>0.355295458530598</v>
      </c>
      <c r="H7" s="270" t="str">
        <f t="shared" ref="H7:H51" si="2">IF(LEN(A7)=3,"是",IF(OR(C7&lt;&gt;0,D7&lt;&gt;0,E7&lt;&gt;0),"是","否"))</f>
        <v>是</v>
      </c>
    </row>
    <row r="8" ht="21" hidden="1" customHeight="1" spans="1:8">
      <c r="A8" s="244">
        <v>10102</v>
      </c>
      <c r="B8" s="249" t="s">
        <v>23</v>
      </c>
      <c r="C8" s="250">
        <v>0</v>
      </c>
      <c r="D8" s="250">
        <f>SUMIFS([2]执行月报!$C$4:$C$638,[2]执行月报!$A$4:$A$638,A8)</f>
        <v>0</v>
      </c>
      <c r="E8" s="250">
        <v>0</v>
      </c>
      <c r="F8" s="365" t="str">
        <f t="shared" si="0"/>
        <v>-</v>
      </c>
      <c r="G8" s="252" t="str">
        <f t="shared" si="1"/>
        <v>-</v>
      </c>
      <c r="H8" s="270" t="str">
        <f t="shared" si="2"/>
        <v>否</v>
      </c>
    </row>
    <row r="9" ht="21" customHeight="1" spans="1:8">
      <c r="A9" s="244">
        <v>10104</v>
      </c>
      <c r="B9" s="249" t="s">
        <v>24</v>
      </c>
      <c r="C9" s="250">
        <v>1300</v>
      </c>
      <c r="D9" s="250">
        <f>SUMIFS([2]执行月报!$C$4:$C$638,[2]执行月报!$A$4:$A$638,A9)</f>
        <v>1164</v>
      </c>
      <c r="E9" s="250">
        <v>579</v>
      </c>
      <c r="F9" s="365">
        <f t="shared" si="0"/>
        <v>1.01036269430052</v>
      </c>
      <c r="G9" s="252">
        <f t="shared" si="1"/>
        <v>0.895384615384615</v>
      </c>
      <c r="H9" s="270" t="str">
        <f t="shared" si="2"/>
        <v>是</v>
      </c>
    </row>
    <row r="10" ht="21" hidden="1" customHeight="1" spans="1:8">
      <c r="A10" s="244">
        <v>10105</v>
      </c>
      <c r="B10" s="382" t="s">
        <v>25</v>
      </c>
      <c r="C10" s="250">
        <v>0</v>
      </c>
      <c r="D10" s="250">
        <f>SUMIFS([2]执行月报!$C$4:$C$638,[2]执行月报!$A$4:$A$638,A10)</f>
        <v>0</v>
      </c>
      <c r="E10" s="250">
        <v>0</v>
      </c>
      <c r="F10" s="365" t="str">
        <f t="shared" si="0"/>
        <v>-</v>
      </c>
      <c r="G10" s="252" t="str">
        <f t="shared" si="1"/>
        <v>-</v>
      </c>
      <c r="H10" s="270" t="str">
        <f t="shared" si="2"/>
        <v>否</v>
      </c>
    </row>
    <row r="11" ht="21" customHeight="1" spans="1:8">
      <c r="A11" s="244">
        <v>10106</v>
      </c>
      <c r="B11" s="382" t="s">
        <v>26</v>
      </c>
      <c r="C11" s="250">
        <v>500</v>
      </c>
      <c r="D11" s="250">
        <f>SUMIFS([2]执行月报!$C$4:$C$638,[2]执行月报!$A$4:$A$638,A11)</f>
        <v>505</v>
      </c>
      <c r="E11" s="250">
        <v>317</v>
      </c>
      <c r="F11" s="365">
        <f t="shared" si="0"/>
        <v>0.593059936908517</v>
      </c>
      <c r="G11" s="252">
        <f t="shared" si="1"/>
        <v>1.01</v>
      </c>
      <c r="H11" s="270" t="str">
        <f t="shared" si="2"/>
        <v>是</v>
      </c>
    </row>
    <row r="12" ht="21" customHeight="1" spans="1:8">
      <c r="A12" s="244">
        <v>10107</v>
      </c>
      <c r="B12" s="382" t="s">
        <v>27</v>
      </c>
      <c r="C12" s="250">
        <v>4700</v>
      </c>
      <c r="D12" s="250">
        <f>SUMIFS([2]执行月报!$C$4:$C$638,[2]执行月报!$A$4:$A$638,A12)</f>
        <v>2994</v>
      </c>
      <c r="E12" s="250">
        <v>2010</v>
      </c>
      <c r="F12" s="365">
        <f t="shared" si="0"/>
        <v>0.48955223880597</v>
      </c>
      <c r="G12" s="252">
        <f t="shared" si="1"/>
        <v>0.637021276595745</v>
      </c>
      <c r="H12" s="270" t="str">
        <f t="shared" si="2"/>
        <v>是</v>
      </c>
    </row>
    <row r="13" ht="21" customHeight="1" spans="1:8">
      <c r="A13" s="244">
        <v>10109</v>
      </c>
      <c r="B13" s="382" t="s">
        <v>28</v>
      </c>
      <c r="C13" s="250">
        <v>2400</v>
      </c>
      <c r="D13" s="250">
        <f>SUMIFS([2]执行月报!$C$4:$C$638,[2]执行月报!$A$4:$A$638,A13)</f>
        <v>941</v>
      </c>
      <c r="E13" s="250">
        <v>955</v>
      </c>
      <c r="F13" s="365">
        <f t="shared" si="0"/>
        <v>-0.0146596858638743</v>
      </c>
      <c r="G13" s="252">
        <f t="shared" si="1"/>
        <v>0.392083333333333</v>
      </c>
      <c r="H13" s="270" t="str">
        <f t="shared" si="2"/>
        <v>是</v>
      </c>
    </row>
    <row r="14" ht="21" customHeight="1" spans="1:8">
      <c r="A14" s="244">
        <v>10110</v>
      </c>
      <c r="B14" s="382" t="s">
        <v>29</v>
      </c>
      <c r="C14" s="250">
        <v>2100</v>
      </c>
      <c r="D14" s="250">
        <f>SUMIFS([2]执行月报!$C$4:$C$638,[2]执行月报!$A$4:$A$638,A14)</f>
        <v>810</v>
      </c>
      <c r="E14" s="250">
        <v>1114</v>
      </c>
      <c r="F14" s="365">
        <f t="shared" si="0"/>
        <v>-0.272890484739677</v>
      </c>
      <c r="G14" s="252">
        <f t="shared" si="1"/>
        <v>0.385714285714286</v>
      </c>
      <c r="H14" s="270" t="str">
        <f t="shared" si="2"/>
        <v>是</v>
      </c>
    </row>
    <row r="15" ht="21" customHeight="1" spans="1:8">
      <c r="A15" s="244">
        <v>10111</v>
      </c>
      <c r="B15" s="382" t="s">
        <v>30</v>
      </c>
      <c r="C15" s="250">
        <v>970</v>
      </c>
      <c r="D15" s="250">
        <f>SUMIFS([2]执行月报!$C$4:$C$638,[2]执行月报!$A$4:$A$638,A15)</f>
        <v>400</v>
      </c>
      <c r="E15" s="250">
        <v>372</v>
      </c>
      <c r="F15" s="365">
        <f t="shared" si="0"/>
        <v>0.075268817204301</v>
      </c>
      <c r="G15" s="252">
        <f t="shared" si="1"/>
        <v>0.412371134020619</v>
      </c>
      <c r="H15" s="270" t="str">
        <f t="shared" si="2"/>
        <v>是</v>
      </c>
    </row>
    <row r="16" ht="21" customHeight="1" spans="1:8">
      <c r="A16" s="244">
        <v>10112</v>
      </c>
      <c r="B16" s="382" t="s">
        <v>31</v>
      </c>
      <c r="C16" s="250">
        <v>2020</v>
      </c>
      <c r="D16" s="250">
        <f>SUMIFS([2]执行月报!$C$4:$C$638,[2]执行月报!$A$4:$A$638,A16)</f>
        <v>830</v>
      </c>
      <c r="E16" s="250">
        <v>899</v>
      </c>
      <c r="F16" s="365">
        <f t="shared" si="0"/>
        <v>-0.0767519466073415</v>
      </c>
      <c r="G16" s="252">
        <f t="shared" si="1"/>
        <v>0.410891089108911</v>
      </c>
      <c r="H16" s="270" t="str">
        <f t="shared" si="2"/>
        <v>是</v>
      </c>
    </row>
    <row r="17" ht="21" customHeight="1" spans="1:8">
      <c r="A17" s="244">
        <v>10113</v>
      </c>
      <c r="B17" s="382" t="s">
        <v>32</v>
      </c>
      <c r="C17" s="250">
        <v>1250</v>
      </c>
      <c r="D17" s="250">
        <f>SUMIFS([2]执行月报!$C$4:$C$638,[2]执行月报!$A$4:$A$638,A17)</f>
        <v>290</v>
      </c>
      <c r="E17" s="250">
        <v>718</v>
      </c>
      <c r="F17" s="365">
        <f t="shared" si="0"/>
        <v>-0.596100278551532</v>
      </c>
      <c r="G17" s="252">
        <f t="shared" si="1"/>
        <v>0.232</v>
      </c>
      <c r="H17" s="270" t="str">
        <f t="shared" si="2"/>
        <v>是</v>
      </c>
    </row>
    <row r="18" ht="21" customHeight="1" spans="1:8">
      <c r="A18" s="244">
        <v>10114</v>
      </c>
      <c r="B18" s="382" t="s">
        <v>33</v>
      </c>
      <c r="C18" s="250">
        <v>650</v>
      </c>
      <c r="D18" s="250">
        <f>SUMIFS([2]执行月报!$C$4:$C$638,[2]执行月报!$A$4:$A$638,A18)</f>
        <v>381</v>
      </c>
      <c r="E18" s="250">
        <v>544</v>
      </c>
      <c r="F18" s="365">
        <f t="shared" si="0"/>
        <v>-0.299632352941177</v>
      </c>
      <c r="G18" s="252">
        <f t="shared" si="1"/>
        <v>0.586153846153846</v>
      </c>
      <c r="H18" s="270" t="str">
        <f t="shared" si="2"/>
        <v>是</v>
      </c>
    </row>
    <row r="19" ht="21" hidden="1" customHeight="1" spans="1:8">
      <c r="A19" s="244">
        <v>10115</v>
      </c>
      <c r="B19" s="382" t="s">
        <v>34</v>
      </c>
      <c r="C19" s="250">
        <v>0</v>
      </c>
      <c r="D19" s="250">
        <f>SUMIFS([2]执行月报!$C$4:$C$638,[2]执行月报!$A$4:$A$638,A19)</f>
        <v>0</v>
      </c>
      <c r="E19" s="250">
        <v>0</v>
      </c>
      <c r="F19" s="365" t="str">
        <f t="shared" si="0"/>
        <v>-</v>
      </c>
      <c r="G19" s="252" t="str">
        <f t="shared" si="1"/>
        <v>-</v>
      </c>
      <c r="H19" s="270" t="str">
        <f t="shared" si="2"/>
        <v>否</v>
      </c>
    </row>
    <row r="20" ht="21" hidden="1" customHeight="1" spans="1:8">
      <c r="A20" s="244">
        <v>10116</v>
      </c>
      <c r="B20" s="382" t="s">
        <v>35</v>
      </c>
      <c r="C20" s="250">
        <v>0</v>
      </c>
      <c r="D20" s="250">
        <f>SUMIFS([2]执行月报!$C$4:$C$638,[2]执行月报!$A$4:$A$638,A20)</f>
        <v>0</v>
      </c>
      <c r="E20" s="250">
        <v>0</v>
      </c>
      <c r="F20" s="365" t="str">
        <f t="shared" si="0"/>
        <v>-</v>
      </c>
      <c r="G20" s="252" t="str">
        <f t="shared" si="1"/>
        <v>-</v>
      </c>
      <c r="H20" s="270" t="str">
        <f t="shared" si="2"/>
        <v>否</v>
      </c>
    </row>
    <row r="21" ht="21" hidden="1" customHeight="1" spans="1:8">
      <c r="A21" s="244">
        <v>10117</v>
      </c>
      <c r="B21" s="382" t="s">
        <v>36</v>
      </c>
      <c r="C21" s="250">
        <v>0</v>
      </c>
      <c r="D21" s="250">
        <f>SUMIFS([2]执行月报!$C$4:$C$638,[2]执行月报!$A$4:$A$638,A21)</f>
        <v>0</v>
      </c>
      <c r="E21" s="250">
        <v>0</v>
      </c>
      <c r="F21" s="365" t="str">
        <f t="shared" si="0"/>
        <v>-</v>
      </c>
      <c r="G21" s="252" t="str">
        <f t="shared" si="1"/>
        <v>-</v>
      </c>
      <c r="H21" s="270" t="str">
        <f t="shared" si="2"/>
        <v>否</v>
      </c>
    </row>
    <row r="22" ht="21" customHeight="1" spans="1:8">
      <c r="A22" s="244">
        <v>10118</v>
      </c>
      <c r="B22" s="382" t="s">
        <v>37</v>
      </c>
      <c r="C22" s="250">
        <v>350</v>
      </c>
      <c r="D22" s="250">
        <f>SUMIFS([2]执行月报!$C$4:$C$638,[2]执行月报!$A$4:$A$638,A22)</f>
        <v>240</v>
      </c>
      <c r="E22" s="250">
        <v>31</v>
      </c>
      <c r="F22" s="365">
        <f t="shared" si="0"/>
        <v>6.74193548387097</v>
      </c>
      <c r="G22" s="252">
        <f t="shared" si="1"/>
        <v>0.685714285714286</v>
      </c>
      <c r="H22" s="270" t="str">
        <f t="shared" si="2"/>
        <v>是</v>
      </c>
    </row>
    <row r="23" ht="21" customHeight="1" spans="1:8">
      <c r="A23" s="244">
        <v>10119</v>
      </c>
      <c r="B23" s="382" t="s">
        <v>38</v>
      </c>
      <c r="C23" s="250">
        <v>1332</v>
      </c>
      <c r="D23" s="250">
        <f>SUMIFS([2]执行月报!$C$4:$C$638,[2]执行月报!$A$4:$A$638,A23)</f>
        <v>606</v>
      </c>
      <c r="E23" s="250">
        <v>1050</v>
      </c>
      <c r="F23" s="365">
        <f t="shared" si="0"/>
        <v>-0.422857142857143</v>
      </c>
      <c r="G23" s="252">
        <f t="shared" si="1"/>
        <v>0.454954954954955</v>
      </c>
      <c r="H23" s="270" t="str">
        <f t="shared" si="2"/>
        <v>是</v>
      </c>
    </row>
    <row r="24" ht="21" hidden="1" customHeight="1" spans="1:8">
      <c r="A24" s="244">
        <v>10120</v>
      </c>
      <c r="B24" s="382" t="s">
        <v>39</v>
      </c>
      <c r="C24" s="250">
        <v>0</v>
      </c>
      <c r="D24" s="250">
        <f>SUMIFS([2]执行月报!$C$4:$C$638,[2]执行月报!$A$4:$A$638,A24)</f>
        <v>0</v>
      </c>
      <c r="E24" s="250">
        <v>0</v>
      </c>
      <c r="F24" s="365" t="str">
        <f t="shared" si="0"/>
        <v>-</v>
      </c>
      <c r="G24" s="252" t="str">
        <f t="shared" si="1"/>
        <v>-</v>
      </c>
      <c r="H24" s="270" t="str">
        <f t="shared" si="2"/>
        <v>否</v>
      </c>
    </row>
    <row r="25" ht="21" customHeight="1" spans="1:8">
      <c r="A25" s="244">
        <v>10121</v>
      </c>
      <c r="B25" s="382" t="s">
        <v>40</v>
      </c>
      <c r="C25" s="250">
        <v>260</v>
      </c>
      <c r="D25" s="250">
        <f>SUMIFS([2]执行月报!$C$4:$C$638,[2]执行月报!$A$4:$A$638,A25)</f>
        <v>72</v>
      </c>
      <c r="E25" s="250">
        <v>133</v>
      </c>
      <c r="F25" s="365">
        <f t="shared" si="0"/>
        <v>-0.458646616541353</v>
      </c>
      <c r="G25" s="252">
        <f t="shared" si="1"/>
        <v>0.276923076923077</v>
      </c>
      <c r="H25" s="270" t="str">
        <f t="shared" si="2"/>
        <v>是</v>
      </c>
    </row>
    <row r="26" ht="21" customHeight="1" spans="1:8">
      <c r="A26" s="244">
        <v>10199</v>
      </c>
      <c r="B26" s="382" t="s">
        <v>41</v>
      </c>
      <c r="C26" s="250">
        <v>0</v>
      </c>
      <c r="D26" s="250">
        <f>SUMIFS([2]执行月报!$C$4:$C$638,[2]执行月报!$A$4:$A$638,A26)</f>
        <v>4</v>
      </c>
      <c r="E26" s="250">
        <v>0</v>
      </c>
      <c r="F26" s="365" t="str">
        <f t="shared" si="0"/>
        <v>-</v>
      </c>
      <c r="G26" s="252" t="str">
        <f t="shared" si="1"/>
        <v>-</v>
      </c>
      <c r="H26" s="270" t="str">
        <f t="shared" si="2"/>
        <v>是</v>
      </c>
    </row>
    <row r="27" ht="21" customHeight="1" spans="1:8">
      <c r="A27" s="380">
        <v>103</v>
      </c>
      <c r="B27" s="123" t="s">
        <v>42</v>
      </c>
      <c r="C27" s="246">
        <f>SUM(C28:C35)</f>
        <v>32558</v>
      </c>
      <c r="D27" s="246">
        <f>SUM(D28:D35)</f>
        <v>23707</v>
      </c>
      <c r="E27" s="246">
        <f>SUM(E28:E35)</f>
        <v>13529</v>
      </c>
      <c r="F27" s="381">
        <f t="shared" si="0"/>
        <v>0.752309852908567</v>
      </c>
      <c r="G27" s="248">
        <f t="shared" si="1"/>
        <v>0.728146692057252</v>
      </c>
      <c r="H27" s="270" t="str">
        <f t="shared" si="2"/>
        <v>是</v>
      </c>
    </row>
    <row r="28" s="256" customFormat="1" ht="21" customHeight="1" spans="1:8">
      <c r="A28" s="244" t="s">
        <v>43</v>
      </c>
      <c r="B28" s="382" t="s">
        <v>44</v>
      </c>
      <c r="C28" s="250">
        <v>2400</v>
      </c>
      <c r="D28" s="250">
        <f>SUMIFS([2]执行月报!$C$4:$C$638,[2]执行月报!$A$4:$A$638,A28)</f>
        <v>1345</v>
      </c>
      <c r="E28" s="250">
        <v>746</v>
      </c>
      <c r="F28" s="365">
        <f t="shared" si="0"/>
        <v>0.802949061662198</v>
      </c>
      <c r="G28" s="252">
        <f t="shared" si="1"/>
        <v>0.560416666666667</v>
      </c>
      <c r="H28" s="270" t="str">
        <f t="shared" si="2"/>
        <v>是</v>
      </c>
    </row>
    <row r="29" s="256" customFormat="1" ht="21" customHeight="1" spans="1:8">
      <c r="A29" s="244" t="s">
        <v>45</v>
      </c>
      <c r="B29" s="382" t="s">
        <v>46</v>
      </c>
      <c r="C29" s="250">
        <v>4350</v>
      </c>
      <c r="D29" s="250">
        <f>SUMIFS([2]执行月报!$C$4:$C$638,[2]执行月报!$A$4:$A$638,A29)</f>
        <v>1167</v>
      </c>
      <c r="E29" s="250">
        <v>1615</v>
      </c>
      <c r="F29" s="365">
        <f t="shared" si="0"/>
        <v>-0.277399380804954</v>
      </c>
      <c r="G29" s="252">
        <f t="shared" si="1"/>
        <v>0.268275862068966</v>
      </c>
      <c r="H29" s="270" t="str">
        <f t="shared" si="2"/>
        <v>是</v>
      </c>
    </row>
    <row r="30" s="256" customFormat="1" ht="21" customHeight="1" spans="1:8">
      <c r="A30" s="244" t="s">
        <v>47</v>
      </c>
      <c r="B30" s="382" t="s">
        <v>48</v>
      </c>
      <c r="C30" s="250">
        <v>4200</v>
      </c>
      <c r="D30" s="250">
        <f>SUMIFS([2]执行月报!$C$4:$C$638,[2]执行月报!$A$4:$A$638,A30)</f>
        <v>2585</v>
      </c>
      <c r="E30" s="250">
        <v>2092</v>
      </c>
      <c r="F30" s="365">
        <f t="shared" si="0"/>
        <v>0.23565965583174</v>
      </c>
      <c r="G30" s="252">
        <f t="shared" si="1"/>
        <v>0.615476190476191</v>
      </c>
      <c r="H30" s="270" t="str">
        <f t="shared" si="2"/>
        <v>是</v>
      </c>
    </row>
    <row r="31" s="256" customFormat="1" ht="21" hidden="1" customHeight="1" spans="1:8">
      <c r="A31" s="244" t="s">
        <v>49</v>
      </c>
      <c r="B31" s="382" t="s">
        <v>50</v>
      </c>
      <c r="C31" s="250">
        <v>0</v>
      </c>
      <c r="D31" s="250">
        <f>SUMIFS([2]执行月报!$C$4:$C$638,[2]执行月报!$A$4:$A$638,A31)</f>
        <v>0</v>
      </c>
      <c r="E31" s="250">
        <v>0</v>
      </c>
      <c r="F31" s="365" t="str">
        <f t="shared" si="0"/>
        <v>-</v>
      </c>
      <c r="G31" s="252" t="str">
        <f t="shared" si="1"/>
        <v>-</v>
      </c>
      <c r="H31" s="270" t="str">
        <f t="shared" si="2"/>
        <v>否</v>
      </c>
    </row>
    <row r="32" s="256" customFormat="1" ht="21" customHeight="1" spans="1:8">
      <c r="A32" s="244" t="s">
        <v>51</v>
      </c>
      <c r="B32" s="249" t="s">
        <v>52</v>
      </c>
      <c r="C32" s="250">
        <v>21136</v>
      </c>
      <c r="D32" s="250">
        <f>SUMIFS([2]执行月报!$C$4:$C$638,[2]执行月报!$A$4:$A$638,A32)</f>
        <v>18106</v>
      </c>
      <c r="E32" s="250">
        <v>1030</v>
      </c>
      <c r="F32" s="365">
        <f t="shared" si="0"/>
        <v>16.578640776699</v>
      </c>
      <c r="G32" s="252">
        <f t="shared" si="1"/>
        <v>0.856642694928085</v>
      </c>
      <c r="H32" s="270" t="str">
        <f t="shared" si="2"/>
        <v>是</v>
      </c>
    </row>
    <row r="33" s="256" customFormat="1" ht="21" hidden="1" customHeight="1" spans="1:8">
      <c r="A33" s="244" t="s">
        <v>53</v>
      </c>
      <c r="B33" s="382" t="s">
        <v>54</v>
      </c>
      <c r="C33" s="250">
        <v>0</v>
      </c>
      <c r="D33" s="250">
        <f>SUMIFS([2]执行月报!$C$4:$C$638,[2]执行月报!$A$4:$A$638,A33)</f>
        <v>0</v>
      </c>
      <c r="E33" s="250">
        <v>0</v>
      </c>
      <c r="F33" s="365" t="str">
        <f t="shared" si="0"/>
        <v>-</v>
      </c>
      <c r="G33" s="252" t="str">
        <f t="shared" si="1"/>
        <v>-</v>
      </c>
      <c r="H33" s="270" t="str">
        <f t="shared" si="2"/>
        <v>否</v>
      </c>
    </row>
    <row r="34" s="256" customFormat="1" ht="21" customHeight="1" spans="1:8">
      <c r="A34" s="244" t="s">
        <v>55</v>
      </c>
      <c r="B34" s="382" t="s">
        <v>56</v>
      </c>
      <c r="C34" s="250">
        <v>472</v>
      </c>
      <c r="D34" s="250">
        <f>SUMIFS([2]执行月报!$C$4:$C$638,[2]执行月报!$A$4:$A$638,A34)</f>
        <v>268</v>
      </c>
      <c r="E34" s="250">
        <v>260</v>
      </c>
      <c r="F34" s="365">
        <f t="shared" si="0"/>
        <v>0.0307692307692307</v>
      </c>
      <c r="G34" s="252">
        <f t="shared" si="1"/>
        <v>0.567796610169492</v>
      </c>
      <c r="H34" s="270" t="str">
        <f t="shared" si="2"/>
        <v>是</v>
      </c>
    </row>
    <row r="35" s="256" customFormat="1" ht="21" customHeight="1" spans="1:8">
      <c r="A35" s="244" t="s">
        <v>57</v>
      </c>
      <c r="B35" s="382" t="s">
        <v>58</v>
      </c>
      <c r="C35" s="250">
        <v>0</v>
      </c>
      <c r="D35" s="250">
        <f>SUMIFS([2]执行月报!$C$4:$C$638,[2]执行月报!$A$4:$A$638,A35)</f>
        <v>236</v>
      </c>
      <c r="E35" s="250">
        <v>7786</v>
      </c>
      <c r="F35" s="365">
        <f t="shared" si="0"/>
        <v>-0.969689185717955</v>
      </c>
      <c r="G35" s="252" t="str">
        <f t="shared" si="1"/>
        <v>-</v>
      </c>
      <c r="H35" s="270" t="str">
        <f t="shared" si="2"/>
        <v>是</v>
      </c>
    </row>
    <row r="36" ht="21" customHeight="1" spans="1:8">
      <c r="A36" s="383"/>
      <c r="B36" s="384" t="s">
        <v>59</v>
      </c>
      <c r="C36" s="246">
        <f>SUM(C6,C27)</f>
        <v>73202</v>
      </c>
      <c r="D36" s="246">
        <f>SUM(D6,D27)</f>
        <v>41049</v>
      </c>
      <c r="E36" s="246">
        <f>SUM(E6,E27)</f>
        <v>31645</v>
      </c>
      <c r="F36" s="381">
        <f t="shared" si="0"/>
        <v>0.297171749091484</v>
      </c>
      <c r="G36" s="248">
        <f t="shared" si="1"/>
        <v>0.560763367121117</v>
      </c>
      <c r="H36" s="270" t="str">
        <f t="shared" si="2"/>
        <v>是</v>
      </c>
    </row>
    <row r="37" ht="21" customHeight="1" spans="1:8">
      <c r="A37" s="244"/>
      <c r="B37" s="245" t="s">
        <v>60</v>
      </c>
      <c r="C37" s="246">
        <f>SUM(C38:C39)</f>
        <v>73202</v>
      </c>
      <c r="D37" s="246">
        <f>SUM(D38:D39)</f>
        <v>41049</v>
      </c>
      <c r="E37" s="246">
        <f>SUM(E38:E39)</f>
        <v>31645</v>
      </c>
      <c r="F37" s="381">
        <f t="shared" si="0"/>
        <v>0.297171749091484</v>
      </c>
      <c r="G37" s="248">
        <f t="shared" si="1"/>
        <v>0.560763367121117</v>
      </c>
      <c r="H37" s="270" t="str">
        <f t="shared" si="2"/>
        <v>是</v>
      </c>
    </row>
    <row r="38" ht="21" customHeight="1" spans="1:8">
      <c r="A38" s="244"/>
      <c r="B38" s="244" t="s">
        <v>61</v>
      </c>
      <c r="C38" s="250">
        <f>62990-17800</f>
        <v>45190</v>
      </c>
      <c r="D38" s="253">
        <v>18684</v>
      </c>
      <c r="E38" s="253">
        <v>19509</v>
      </c>
      <c r="F38" s="365">
        <f t="shared" si="0"/>
        <v>-0.0422881746886052</v>
      </c>
      <c r="G38" s="252">
        <f t="shared" si="1"/>
        <v>0.413454304049569</v>
      </c>
      <c r="H38" s="270" t="str">
        <f t="shared" si="2"/>
        <v>是</v>
      </c>
    </row>
    <row r="39" ht="21" customHeight="1" spans="1:8">
      <c r="A39" s="244"/>
      <c r="B39" s="244" t="s">
        <v>62</v>
      </c>
      <c r="C39" s="250">
        <f>10212+17800</f>
        <v>28012</v>
      </c>
      <c r="D39" s="253">
        <v>22365</v>
      </c>
      <c r="E39" s="253">
        <v>12136</v>
      </c>
      <c r="F39" s="365">
        <f t="shared" si="0"/>
        <v>0.842864205669084</v>
      </c>
      <c r="G39" s="252">
        <f t="shared" si="1"/>
        <v>0.798407825217764</v>
      </c>
      <c r="H39" s="270" t="str">
        <f t="shared" si="2"/>
        <v>是</v>
      </c>
    </row>
    <row r="40" ht="21" customHeight="1" spans="1:8">
      <c r="A40" s="244"/>
      <c r="B40" s="245" t="s">
        <v>63</v>
      </c>
      <c r="C40" s="246">
        <f>SUM(C41:C44)</f>
        <v>29562</v>
      </c>
      <c r="D40" s="246">
        <f>SUM(D41:D44)</f>
        <v>12585</v>
      </c>
      <c r="E40" s="246">
        <f>SUM(E41:E44)</f>
        <v>9370</v>
      </c>
      <c r="F40" s="381">
        <f t="shared" si="0"/>
        <v>0.343116328708645</v>
      </c>
      <c r="G40" s="248">
        <f t="shared" si="1"/>
        <v>0.425715445504364</v>
      </c>
      <c r="H40" s="270" t="str">
        <f t="shared" si="2"/>
        <v>是</v>
      </c>
    </row>
    <row r="41" ht="21" customHeight="1" spans="1:8">
      <c r="A41" s="244"/>
      <c r="B41" s="249" t="s">
        <v>64</v>
      </c>
      <c r="C41" s="385">
        <v>22812</v>
      </c>
      <c r="D41" s="386">
        <v>6221</v>
      </c>
      <c r="E41" s="386">
        <v>5998</v>
      </c>
      <c r="F41" s="365">
        <f t="shared" si="0"/>
        <v>0.0371790596865622</v>
      </c>
      <c r="G41" s="252">
        <f t="shared" si="1"/>
        <v>0.272707347010345</v>
      </c>
      <c r="H41" s="270" t="str">
        <f t="shared" si="2"/>
        <v>是</v>
      </c>
    </row>
    <row r="42" ht="21" customHeight="1" spans="1:8">
      <c r="A42" s="244"/>
      <c r="B42" s="249" t="s">
        <v>65</v>
      </c>
      <c r="C42" s="385"/>
      <c r="D42" s="386">
        <v>58</v>
      </c>
      <c r="E42" s="386">
        <v>10</v>
      </c>
      <c r="F42" s="365">
        <f t="shared" si="0"/>
        <v>4.8</v>
      </c>
      <c r="G42" s="252" t="str">
        <f t="shared" si="1"/>
        <v>-</v>
      </c>
      <c r="H42" s="270" t="str">
        <f t="shared" si="2"/>
        <v>是</v>
      </c>
    </row>
    <row r="43" ht="21" customHeight="1" spans="1:8">
      <c r="A43" s="244"/>
      <c r="B43" s="249" t="s">
        <v>66</v>
      </c>
      <c r="C43" s="385">
        <v>4875</v>
      </c>
      <c r="D43" s="386">
        <v>4414</v>
      </c>
      <c r="E43" s="386">
        <v>2173</v>
      </c>
      <c r="F43" s="365">
        <f t="shared" si="0"/>
        <v>1.03129314312011</v>
      </c>
      <c r="G43" s="252">
        <f t="shared" si="1"/>
        <v>0.905435897435897</v>
      </c>
      <c r="H43" s="270" t="str">
        <f t="shared" si="2"/>
        <v>是</v>
      </c>
    </row>
    <row r="44" ht="21" customHeight="1" spans="1:8">
      <c r="A44" s="244"/>
      <c r="B44" s="249" t="s">
        <v>67</v>
      </c>
      <c r="C44" s="385">
        <v>1875</v>
      </c>
      <c r="D44" s="386">
        <v>1892</v>
      </c>
      <c r="E44" s="386">
        <v>1189</v>
      </c>
      <c r="F44" s="365">
        <f t="shared" si="0"/>
        <v>0.591253153910849</v>
      </c>
      <c r="G44" s="252">
        <f t="shared" si="1"/>
        <v>1.00906666666667</v>
      </c>
      <c r="H44" s="270" t="str">
        <f t="shared" si="2"/>
        <v>是</v>
      </c>
    </row>
    <row r="45" ht="21" customHeight="1" spans="1:8">
      <c r="A45" s="244"/>
      <c r="B45" s="245" t="s">
        <v>68</v>
      </c>
      <c r="C45" s="246">
        <f>SUM(C46:C48)</f>
        <v>2850</v>
      </c>
      <c r="D45" s="246">
        <f>SUM(D46:D48)</f>
        <v>2626</v>
      </c>
      <c r="E45" s="246">
        <f>SUM(E46:E48)</f>
        <v>1358</v>
      </c>
      <c r="F45" s="381">
        <f t="shared" si="0"/>
        <v>0.933726067746686</v>
      </c>
      <c r="G45" s="248">
        <f t="shared" si="1"/>
        <v>0.92140350877193</v>
      </c>
      <c r="H45" s="270" t="str">
        <f t="shared" si="2"/>
        <v>是</v>
      </c>
    </row>
    <row r="46" ht="21" customHeight="1" spans="1:8">
      <c r="A46" s="244"/>
      <c r="B46" s="249" t="s">
        <v>69</v>
      </c>
      <c r="C46" s="253">
        <v>1950</v>
      </c>
      <c r="D46" s="386">
        <v>1766</v>
      </c>
      <c r="E46" s="386">
        <v>869</v>
      </c>
      <c r="F46" s="365">
        <f t="shared" si="0"/>
        <v>1.03222094361335</v>
      </c>
      <c r="G46" s="252">
        <f t="shared" si="1"/>
        <v>0.905641025641026</v>
      </c>
      <c r="H46" s="270" t="str">
        <f t="shared" si="2"/>
        <v>是</v>
      </c>
    </row>
    <row r="47" ht="21" customHeight="1" spans="1:8">
      <c r="A47" s="244"/>
      <c r="B47" s="249" t="s">
        <v>70</v>
      </c>
      <c r="C47" s="253">
        <v>750</v>
      </c>
      <c r="D47" s="386">
        <v>757</v>
      </c>
      <c r="E47" s="386">
        <v>476</v>
      </c>
      <c r="F47" s="365">
        <f t="shared" si="0"/>
        <v>0.590336134453781</v>
      </c>
      <c r="G47" s="252">
        <f t="shared" si="1"/>
        <v>1.00933333333333</v>
      </c>
      <c r="H47" s="270" t="str">
        <f t="shared" si="2"/>
        <v>是</v>
      </c>
    </row>
    <row r="48" ht="21" customHeight="1" spans="1:8">
      <c r="A48" s="244"/>
      <c r="B48" s="249" t="s">
        <v>71</v>
      </c>
      <c r="C48" s="253">
        <v>150</v>
      </c>
      <c r="D48" s="386">
        <v>103</v>
      </c>
      <c r="E48" s="386">
        <v>13</v>
      </c>
      <c r="F48" s="365">
        <f t="shared" si="0"/>
        <v>6.92307692307692</v>
      </c>
      <c r="G48" s="252">
        <f t="shared" si="1"/>
        <v>0.686666666666667</v>
      </c>
      <c r="H48" s="270" t="str">
        <f t="shared" si="2"/>
        <v>是</v>
      </c>
    </row>
    <row r="49" ht="21" customHeight="1" spans="1:8">
      <c r="A49" s="244"/>
      <c r="B49" s="245" t="s">
        <v>72</v>
      </c>
      <c r="C49" s="246">
        <f>SUM(C50:C51)</f>
        <v>105614</v>
      </c>
      <c r="D49" s="246">
        <f>SUM(D50:D51)</f>
        <v>56260</v>
      </c>
      <c r="E49" s="246">
        <f>SUM(E50:E51)</f>
        <v>42373</v>
      </c>
      <c r="F49" s="381">
        <f t="shared" si="0"/>
        <v>0.327732282349609</v>
      </c>
      <c r="G49" s="248">
        <f t="shared" si="1"/>
        <v>0.532694529134395</v>
      </c>
      <c r="H49" s="270" t="str">
        <f t="shared" si="2"/>
        <v>是</v>
      </c>
    </row>
    <row r="50" ht="21" customHeight="1" spans="1:8">
      <c r="A50" s="244"/>
      <c r="B50" s="244" t="s">
        <v>61</v>
      </c>
      <c r="C50" s="253">
        <f>C38+C40+C45</f>
        <v>77602</v>
      </c>
      <c r="D50" s="253">
        <f>D38+D40+D45</f>
        <v>33895</v>
      </c>
      <c r="E50" s="253">
        <f>E38+E40+E45</f>
        <v>30237</v>
      </c>
      <c r="F50" s="365">
        <f t="shared" si="0"/>
        <v>0.120977610212653</v>
      </c>
      <c r="G50" s="252">
        <f t="shared" si="1"/>
        <v>0.436779979897425</v>
      </c>
      <c r="H50" s="270" t="str">
        <f t="shared" si="2"/>
        <v>是</v>
      </c>
    </row>
    <row r="51" ht="21" customHeight="1" spans="1:8">
      <c r="A51" s="244"/>
      <c r="B51" s="244" t="s">
        <v>73</v>
      </c>
      <c r="C51" s="253">
        <f>C39</f>
        <v>28012</v>
      </c>
      <c r="D51" s="253">
        <f>D39</f>
        <v>22365</v>
      </c>
      <c r="E51" s="253">
        <f>E39</f>
        <v>12136</v>
      </c>
      <c r="F51" s="365">
        <f t="shared" si="0"/>
        <v>0.842864205669084</v>
      </c>
      <c r="G51" s="252">
        <f t="shared" si="1"/>
        <v>0.798407825217764</v>
      </c>
      <c r="H51" s="270" t="str">
        <f t="shared" si="2"/>
        <v>是</v>
      </c>
    </row>
  </sheetData>
  <autoFilter xmlns:etc="http://www.wps.cn/officeDocument/2017/etCustomData" ref="A5:H51" etc:filterBottomFollowUsedRange="0">
    <filterColumn colId="7">
      <customFilters>
        <customFilter operator="equal" val="是"/>
      </customFilters>
    </filterColumn>
    <extLst/>
  </autoFilter>
  <mergeCells count="8">
    <mergeCell ref="B2:G2"/>
    <mergeCell ref="F3:G3"/>
    <mergeCell ref="E4:F4"/>
    <mergeCell ref="A4:A5"/>
    <mergeCell ref="B4:B5"/>
    <mergeCell ref="C4:C5"/>
    <mergeCell ref="D4:D5"/>
    <mergeCell ref="G4:G5"/>
  </mergeCells>
  <printOptions horizontalCentered="1"/>
  <pageMargins left="0.751388888888889" right="0.751388888888889" top="0.786805555555556" bottom="1.22013888888889" header="0.5" footer="0.5"/>
  <pageSetup paperSize="9" orientation="portrait" blackAndWhite="1" horizontalDpi="600" verticalDpi="600"/>
  <headerFooter alignWithMargins="0"/>
  <rowBreaks count="1" manualBreakCount="1">
    <brk id="39" max="6" man="1"/>
  </rowBreaks>
  <ignoredErrors>
    <ignoredError sqref="D37 C40:D40 C45:D45" numberStoredAsText="1" formulaRange="1"/>
    <ignoredError sqref="B37 B51 B39:B49 B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Zeros="0" workbookViewId="0">
      <pane ySplit="5" topLeftCell="A6" activePane="bottomLeft" state="frozen"/>
      <selection/>
      <selection pane="bottomLeft" activeCell="B1" sqref="B1"/>
    </sheetView>
  </sheetViews>
  <sheetFormatPr defaultColWidth="9" defaultRowHeight="18" customHeight="1" outlineLevelCol="7"/>
  <cols>
    <col min="1" max="1" width="8.9" style="342" customWidth="1"/>
    <col min="2" max="2" width="29.1" style="256" customWidth="1"/>
    <col min="3" max="5" width="10" style="362" customWidth="1"/>
    <col min="6" max="7" width="10" style="363" customWidth="1"/>
    <col min="8" max="8" width="12.625"/>
  </cols>
  <sheetData>
    <row r="1" s="256" customFormat="1" customHeight="1" spans="1:8">
      <c r="A1" s="201"/>
      <c r="B1" s="236" t="s">
        <v>74</v>
      </c>
      <c r="C1" s="237"/>
      <c r="D1" s="238"/>
      <c r="E1" s="237"/>
      <c r="F1" s="203"/>
      <c r="G1" s="204"/>
    </row>
    <row r="2" s="256" customFormat="1" ht="20.25" spans="1:8">
      <c r="A2" s="205"/>
      <c r="B2" s="206" t="s">
        <v>75</v>
      </c>
      <c r="C2" s="206"/>
      <c r="D2" s="206"/>
      <c r="E2" s="206"/>
      <c r="F2" s="206"/>
      <c r="G2" s="206"/>
    </row>
    <row r="3" s="194" customFormat="1" customHeight="1" spans="1:8">
      <c r="A3" s="345"/>
      <c r="B3" s="195"/>
      <c r="C3" s="307"/>
      <c r="D3" s="308"/>
      <c r="E3" s="307"/>
      <c r="F3" s="210" t="s">
        <v>11</v>
      </c>
      <c r="G3" s="210"/>
    </row>
    <row r="4" s="195" customFormat="1" customHeight="1" spans="1:8">
      <c r="A4" s="347" t="s">
        <v>76</v>
      </c>
      <c r="B4" s="212" t="s">
        <v>13</v>
      </c>
      <c r="C4" s="310" t="s">
        <v>77</v>
      </c>
      <c r="D4" s="310" t="s">
        <v>78</v>
      </c>
      <c r="E4" s="242" t="s">
        <v>16</v>
      </c>
      <c r="F4" s="214"/>
      <c r="G4" s="215" t="s">
        <v>17</v>
      </c>
    </row>
    <row r="5" s="195" customFormat="1" customHeight="1" spans="1:8">
      <c r="A5" s="347"/>
      <c r="B5" s="212"/>
      <c r="C5" s="310"/>
      <c r="D5" s="310"/>
      <c r="E5" s="310" t="s">
        <v>19</v>
      </c>
      <c r="F5" s="215" t="s">
        <v>20</v>
      </c>
      <c r="G5" s="215"/>
    </row>
    <row r="6" s="194" customFormat="1" customHeight="1" spans="1:8">
      <c r="A6" s="347" t="s">
        <v>79</v>
      </c>
      <c r="B6" s="313" t="s">
        <v>80</v>
      </c>
      <c r="C6" s="364">
        <f>SUMIFS(一般公共预算支出明细!C:C,一般公共预算支出明细!A:A,A6)</f>
        <v>35185</v>
      </c>
      <c r="D6" s="364">
        <f>SUMIFS(一般公共预算支出明细!D:D,一般公共预算支出明细!A:A,A6)</f>
        <v>16539</v>
      </c>
      <c r="E6" s="364">
        <f>SUMIFS(一般公共预算支出明细!E:E,一般公共预算支出明细!A:A,A6)</f>
        <v>13732</v>
      </c>
      <c r="F6" s="365">
        <f t="shared" ref="F6:F30" si="0">IF(E6&lt;&gt;0,D6/E6-1,"-")</f>
        <v>0.204413049810661</v>
      </c>
      <c r="G6" s="366">
        <f t="shared" ref="G6:G30" si="1">IF(C6&lt;&gt;0,D6/C6,"-")</f>
        <v>0.470058263464545</v>
      </c>
      <c r="H6" s="367"/>
    </row>
    <row r="7" s="194" customFormat="1" customHeight="1" spans="1:8">
      <c r="A7" s="347" t="s">
        <v>81</v>
      </c>
      <c r="B7" s="313" t="s">
        <v>82</v>
      </c>
      <c r="C7" s="364">
        <f>SUMIFS(一般公共预算支出明细!C:C,一般公共预算支出明细!A:A,A7)</f>
        <v>0</v>
      </c>
      <c r="D7" s="364">
        <f>SUMIFS(一般公共预算支出明细!D:D,一般公共预算支出明细!A:A,A7)</f>
        <v>0</v>
      </c>
      <c r="E7" s="364">
        <f>SUMIFS(一般公共预算支出明细!E:E,一般公共预算支出明细!A:A,A7)</f>
        <v>0</v>
      </c>
      <c r="F7" s="365" t="str">
        <f t="shared" si="0"/>
        <v>-</v>
      </c>
      <c r="G7" s="366" t="str">
        <f t="shared" si="1"/>
        <v>-</v>
      </c>
      <c r="H7" s="367"/>
    </row>
    <row r="8" s="194" customFormat="1" customHeight="1" spans="1:8">
      <c r="A8" s="347" t="s">
        <v>83</v>
      </c>
      <c r="B8" s="313" t="s">
        <v>84</v>
      </c>
      <c r="C8" s="364">
        <f>SUMIFS(一般公共预算支出明细!C:C,一般公共预算支出明细!A:A,A8)</f>
        <v>20</v>
      </c>
      <c r="D8" s="364">
        <f>SUMIFS(一般公共预算支出明细!D:D,一般公共预算支出明细!A:A,A8)</f>
        <v>0</v>
      </c>
      <c r="E8" s="364">
        <f>SUMIFS(一般公共预算支出明细!E:E,一般公共预算支出明细!A:A,A8)</f>
        <v>0</v>
      </c>
      <c r="F8" s="365" t="str">
        <f t="shared" si="0"/>
        <v>-</v>
      </c>
      <c r="G8" s="366">
        <f t="shared" si="1"/>
        <v>0</v>
      </c>
      <c r="H8" s="367"/>
    </row>
    <row r="9" s="361" customFormat="1" customHeight="1" spans="1:8">
      <c r="A9" s="347" t="s">
        <v>85</v>
      </c>
      <c r="B9" s="313" t="s">
        <v>86</v>
      </c>
      <c r="C9" s="364">
        <f>SUMIFS(一般公共预算支出明细!C:C,一般公共预算支出明细!A:A,A9)</f>
        <v>14130</v>
      </c>
      <c r="D9" s="364">
        <f>SUMIFS(一般公共预算支出明细!D:D,一般公共预算支出明细!A:A,A9)</f>
        <v>7657</v>
      </c>
      <c r="E9" s="364">
        <f>SUMIFS(一般公共预算支出明细!E:E,一般公共预算支出明细!A:A,A9)</f>
        <v>7960</v>
      </c>
      <c r="F9" s="365">
        <f t="shared" si="0"/>
        <v>-0.0380653266331659</v>
      </c>
      <c r="G9" s="366">
        <f t="shared" si="1"/>
        <v>0.541896673743807</v>
      </c>
      <c r="H9" s="367"/>
    </row>
    <row r="10" s="194" customFormat="1" customHeight="1" spans="1:8">
      <c r="A10" s="347" t="s">
        <v>87</v>
      </c>
      <c r="B10" s="313" t="s">
        <v>88</v>
      </c>
      <c r="C10" s="364">
        <f>SUMIFS(一般公共预算支出明细!C:C,一般公共预算支出明细!A:A,A10)</f>
        <v>62936</v>
      </c>
      <c r="D10" s="364">
        <f>SUMIFS(一般公共预算支出明细!D:D,一般公共预算支出明细!A:A,A10)</f>
        <v>31876</v>
      </c>
      <c r="E10" s="364">
        <f>SUMIFS(一般公共预算支出明细!E:E,一般公共预算支出明细!A:A,A10)</f>
        <v>23799</v>
      </c>
      <c r="F10" s="365">
        <f t="shared" si="0"/>
        <v>0.339384007731417</v>
      </c>
      <c r="G10" s="366">
        <f t="shared" si="1"/>
        <v>0.506482776153553</v>
      </c>
      <c r="H10" s="367"/>
    </row>
    <row r="11" s="194" customFormat="1" customHeight="1" spans="1:8">
      <c r="A11" s="347" t="s">
        <v>89</v>
      </c>
      <c r="B11" s="313" t="s">
        <v>90</v>
      </c>
      <c r="C11" s="364">
        <f>SUMIFS(一般公共预算支出明细!C:C,一般公共预算支出明细!A:A,A11)</f>
        <v>705</v>
      </c>
      <c r="D11" s="364">
        <f>SUMIFS(一般公共预算支出明细!D:D,一般公共预算支出明细!A:A,A11)</f>
        <v>364</v>
      </c>
      <c r="E11" s="364">
        <f>SUMIFS(一般公共预算支出明细!E:E,一般公共预算支出明细!A:A,A11)</f>
        <v>371</v>
      </c>
      <c r="F11" s="365">
        <f t="shared" si="0"/>
        <v>-0.0188679245283019</v>
      </c>
      <c r="G11" s="366">
        <f t="shared" si="1"/>
        <v>0.516312056737589</v>
      </c>
      <c r="H11" s="367"/>
    </row>
    <row r="12" s="194" customFormat="1" customHeight="1" spans="1:8">
      <c r="A12" s="347" t="s">
        <v>91</v>
      </c>
      <c r="B12" s="313" t="s">
        <v>92</v>
      </c>
      <c r="C12" s="364">
        <f>SUMIFS(一般公共预算支出明细!C:C,一般公共预算支出明细!A:A,A12)</f>
        <v>2620</v>
      </c>
      <c r="D12" s="364">
        <f>SUMIFS(一般公共预算支出明细!D:D,一般公共预算支出明细!A:A,A12)</f>
        <v>1046</v>
      </c>
      <c r="E12" s="364">
        <f>SUMIFS(一般公共预算支出明细!E:E,一般公共预算支出明细!A:A,A12)</f>
        <v>1120</v>
      </c>
      <c r="F12" s="365">
        <f t="shared" si="0"/>
        <v>-0.0660714285714286</v>
      </c>
      <c r="G12" s="366">
        <f t="shared" si="1"/>
        <v>0.399236641221374</v>
      </c>
      <c r="H12" s="367"/>
    </row>
    <row r="13" s="194" customFormat="1" customHeight="1" spans="1:8">
      <c r="A13" s="347" t="s">
        <v>93</v>
      </c>
      <c r="B13" s="313" t="s">
        <v>94</v>
      </c>
      <c r="C13" s="364">
        <f>SUMIFS(一般公共预算支出明细!C:C,一般公共预算支出明细!A:A,A13)</f>
        <v>97928</v>
      </c>
      <c r="D13" s="364">
        <f>SUMIFS(一般公共预算支出明细!D:D,一般公共预算支出明细!A:A,A13)</f>
        <v>38784</v>
      </c>
      <c r="E13" s="364">
        <f>SUMIFS(一般公共预算支出明细!E:E,一般公共预算支出明细!A:A,A13)</f>
        <v>40150</v>
      </c>
      <c r="F13" s="365">
        <f t="shared" si="0"/>
        <v>-0.0340224159402241</v>
      </c>
      <c r="G13" s="366">
        <f t="shared" si="1"/>
        <v>0.396046074667102</v>
      </c>
      <c r="H13" s="367"/>
    </row>
    <row r="14" s="194" customFormat="1" customHeight="1" spans="1:8">
      <c r="A14" s="347" t="s">
        <v>95</v>
      </c>
      <c r="B14" s="313" t="s">
        <v>96</v>
      </c>
      <c r="C14" s="364">
        <f>SUMIFS(一般公共预算支出明细!C:C,一般公共预算支出明细!A:A,A14)</f>
        <v>33578</v>
      </c>
      <c r="D14" s="364">
        <f>SUMIFS(一般公共预算支出明细!D:D,一般公共预算支出明细!A:A,A14)</f>
        <v>12944</v>
      </c>
      <c r="E14" s="364">
        <f>SUMIFS(一般公共预算支出明细!E:E,一般公共预算支出明细!A:A,A14)</f>
        <v>12618</v>
      </c>
      <c r="F14" s="365">
        <f t="shared" si="0"/>
        <v>0.025836107148518</v>
      </c>
      <c r="G14" s="366">
        <f t="shared" si="1"/>
        <v>0.385490499731967</v>
      </c>
      <c r="H14" s="367"/>
    </row>
    <row r="15" s="194" customFormat="1" customHeight="1" spans="1:8">
      <c r="A15" s="347" t="s">
        <v>97</v>
      </c>
      <c r="B15" s="313" t="s">
        <v>98</v>
      </c>
      <c r="C15" s="364">
        <f>SUMIFS(一般公共预算支出明细!C:C,一般公共预算支出明细!A:A,A15)</f>
        <v>9589</v>
      </c>
      <c r="D15" s="364">
        <f>SUMIFS(一般公共预算支出明细!D:D,一般公共预算支出明细!A:A,A15)</f>
        <v>3399</v>
      </c>
      <c r="E15" s="364">
        <f>SUMIFS(一般公共预算支出明细!E:E,一般公共预算支出明细!A:A,A15)</f>
        <v>2609</v>
      </c>
      <c r="F15" s="365">
        <f t="shared" si="0"/>
        <v>0.302798006899195</v>
      </c>
      <c r="G15" s="366">
        <f t="shared" si="1"/>
        <v>0.354468662008551</v>
      </c>
      <c r="H15" s="367"/>
    </row>
    <row r="16" s="194" customFormat="1" customHeight="1" spans="1:8">
      <c r="A16" s="347" t="s">
        <v>99</v>
      </c>
      <c r="B16" s="313" t="s">
        <v>100</v>
      </c>
      <c r="C16" s="364">
        <f>SUMIFS(一般公共预算支出明细!C:C,一般公共预算支出明细!A:A,A16)</f>
        <v>6186</v>
      </c>
      <c r="D16" s="364">
        <f>SUMIFS(一般公共预算支出明细!D:D,一般公共预算支出明细!A:A,A16)</f>
        <v>2757</v>
      </c>
      <c r="E16" s="364">
        <f>SUMIFS(一般公共预算支出明细!E:E,一般公共预算支出明细!A:A,A16)</f>
        <v>2259</v>
      </c>
      <c r="F16" s="365">
        <f t="shared" si="0"/>
        <v>0.220451527224436</v>
      </c>
      <c r="G16" s="366">
        <f t="shared" si="1"/>
        <v>0.445683802133851</v>
      </c>
      <c r="H16" s="367"/>
    </row>
    <row r="17" s="194" customFormat="1" customHeight="1" spans="1:8">
      <c r="A17" s="347" t="s">
        <v>101</v>
      </c>
      <c r="B17" s="313" t="s">
        <v>102</v>
      </c>
      <c r="C17" s="364">
        <f>SUMIFS(一般公共预算支出明细!C:C,一般公共预算支出明细!A:A,A17)</f>
        <v>109958</v>
      </c>
      <c r="D17" s="364">
        <f>SUMIFS(一般公共预算支出明细!D:D,一般公共预算支出明细!A:A,A17)</f>
        <v>47547</v>
      </c>
      <c r="E17" s="364">
        <f>SUMIFS(一般公共预算支出明细!E:E,一般公共预算支出明细!A:A,A17)</f>
        <v>45253</v>
      </c>
      <c r="F17" s="365">
        <f t="shared" si="0"/>
        <v>0.0506927717499392</v>
      </c>
      <c r="G17" s="366">
        <f t="shared" si="1"/>
        <v>0.432410556758035</v>
      </c>
      <c r="H17" s="367"/>
    </row>
    <row r="18" s="194" customFormat="1" customHeight="1" spans="1:8">
      <c r="A18" s="347" t="s">
        <v>103</v>
      </c>
      <c r="B18" s="313" t="s">
        <v>104</v>
      </c>
      <c r="C18" s="364">
        <f>SUMIFS(一般公共预算支出明细!C:C,一般公共预算支出明细!A:A,A18)</f>
        <v>17396</v>
      </c>
      <c r="D18" s="364">
        <f>SUMIFS(一般公共预算支出明细!D:D,一般公共预算支出明细!A:A,A18)</f>
        <v>4167</v>
      </c>
      <c r="E18" s="364">
        <f>SUMIFS(一般公共预算支出明细!E:E,一般公共预算支出明细!A:A,A18)</f>
        <v>4299</v>
      </c>
      <c r="F18" s="365">
        <f t="shared" si="0"/>
        <v>-0.0307048150732728</v>
      </c>
      <c r="G18" s="366">
        <f t="shared" si="1"/>
        <v>0.239537824787307</v>
      </c>
      <c r="H18" s="367"/>
    </row>
    <row r="19" s="194" customFormat="1" customHeight="1" spans="1:8">
      <c r="A19" s="347" t="s">
        <v>105</v>
      </c>
      <c r="B19" s="313" t="s">
        <v>106</v>
      </c>
      <c r="C19" s="364">
        <f>SUMIFS(一般公共预算支出明细!C:C,一般公共预算支出明细!A:A,A19)</f>
        <v>1378</v>
      </c>
      <c r="D19" s="364">
        <f>SUMIFS(一般公共预算支出明细!D:D,一般公共预算支出明细!A:A,A19)</f>
        <v>589</v>
      </c>
      <c r="E19" s="364">
        <f>SUMIFS(一般公共预算支出明细!E:E,一般公共预算支出明细!A:A,A19)</f>
        <v>998</v>
      </c>
      <c r="F19" s="365">
        <f t="shared" si="0"/>
        <v>-0.409819639278557</v>
      </c>
      <c r="G19" s="366">
        <f t="shared" si="1"/>
        <v>0.427431059506531</v>
      </c>
      <c r="H19" s="367"/>
    </row>
    <row r="20" s="194" customFormat="1" customHeight="1" spans="1:8">
      <c r="A20" s="347" t="s">
        <v>107</v>
      </c>
      <c r="B20" s="313" t="s">
        <v>108</v>
      </c>
      <c r="C20" s="364">
        <f>SUMIFS(一般公共预算支出明细!C:C,一般公共预算支出明细!A:A,A20)</f>
        <v>39</v>
      </c>
      <c r="D20" s="364">
        <f>SUMIFS(一般公共预算支出明细!D:D,一般公共预算支出明细!A:A,A20)</f>
        <v>56</v>
      </c>
      <c r="E20" s="364">
        <f>SUMIFS(一般公共预算支出明细!E:E,一般公共预算支出明细!A:A,A20)</f>
        <v>21</v>
      </c>
      <c r="F20" s="365">
        <f t="shared" si="0"/>
        <v>1.66666666666667</v>
      </c>
      <c r="G20" s="366">
        <f t="shared" si="1"/>
        <v>1.43589743589744</v>
      </c>
      <c r="H20" s="367"/>
    </row>
    <row r="21" s="194" customFormat="1" customHeight="1" spans="1:8">
      <c r="A21" s="347" t="s">
        <v>109</v>
      </c>
      <c r="B21" s="313" t="s">
        <v>110</v>
      </c>
      <c r="C21" s="364">
        <f>SUMIFS(一般公共预算支出明细!C:C,一般公共预算支出明细!A:A,A21)</f>
        <v>0</v>
      </c>
      <c r="D21" s="364">
        <f>SUMIFS(一般公共预算支出明细!D:D,一般公共预算支出明细!A:A,A21)</f>
        <v>0</v>
      </c>
      <c r="E21" s="364">
        <f>SUMIFS(一般公共预算支出明细!E:E,一般公共预算支出明细!A:A,A21)</f>
        <v>0</v>
      </c>
      <c r="F21" s="365" t="str">
        <f t="shared" si="0"/>
        <v>-</v>
      </c>
      <c r="G21" s="366" t="str">
        <f t="shared" si="1"/>
        <v>-</v>
      </c>
      <c r="H21" s="367"/>
    </row>
    <row r="22" s="194" customFormat="1" customHeight="1" spans="1:8">
      <c r="A22" s="347" t="s">
        <v>111</v>
      </c>
      <c r="B22" s="313" t="s">
        <v>112</v>
      </c>
      <c r="C22" s="364">
        <f>SUMIFS(一般公共预算支出明细!C:C,一般公共预算支出明细!A:A,A22)</f>
        <v>0</v>
      </c>
      <c r="D22" s="364">
        <f>SUMIFS(一般公共预算支出明细!D:D,一般公共预算支出明细!A:A,A22)</f>
        <v>0</v>
      </c>
      <c r="E22" s="364">
        <f>SUMIFS(一般公共预算支出明细!E:E,一般公共预算支出明细!A:A,A22)</f>
        <v>0</v>
      </c>
      <c r="F22" s="365" t="str">
        <f t="shared" si="0"/>
        <v>-</v>
      </c>
      <c r="G22" s="366" t="str">
        <f t="shared" si="1"/>
        <v>-</v>
      </c>
      <c r="H22" s="367"/>
    </row>
    <row r="23" s="194" customFormat="1" customHeight="1" spans="1:8">
      <c r="A23" s="347" t="s">
        <v>113</v>
      </c>
      <c r="B23" s="313" t="s">
        <v>114</v>
      </c>
      <c r="C23" s="364">
        <f>SUMIFS(一般公共预算支出明细!C:C,一般公共预算支出明细!A:A,A23)</f>
        <v>2129</v>
      </c>
      <c r="D23" s="364">
        <f>SUMIFS(一般公共预算支出明细!D:D,一般公共预算支出明细!A:A,A23)</f>
        <v>1049</v>
      </c>
      <c r="E23" s="364">
        <f>SUMIFS(一般公共预算支出明细!E:E,一般公共预算支出明细!A:A,A23)</f>
        <v>891</v>
      </c>
      <c r="F23" s="365">
        <f t="shared" si="0"/>
        <v>0.177328843995511</v>
      </c>
      <c r="G23" s="366">
        <f t="shared" si="1"/>
        <v>0.492719586660404</v>
      </c>
      <c r="H23" s="367"/>
    </row>
    <row r="24" s="361" customFormat="1" customHeight="1" spans="1:8">
      <c r="A24" s="347" t="s">
        <v>115</v>
      </c>
      <c r="B24" s="313" t="s">
        <v>116</v>
      </c>
      <c r="C24" s="364">
        <f>SUMIFS(一般公共预算支出明细!C:C,一般公共预算支出明细!A:A,A24)</f>
        <v>16303</v>
      </c>
      <c r="D24" s="364">
        <f>SUMIFS(一般公共预算支出明细!D:D,一般公共预算支出明细!A:A,A24)</f>
        <v>5241</v>
      </c>
      <c r="E24" s="364">
        <f>SUMIFS(一般公共预算支出明细!E:E,一般公共预算支出明细!A:A,A24)</f>
        <v>4214</v>
      </c>
      <c r="F24" s="365">
        <f t="shared" si="0"/>
        <v>0.243711438063598</v>
      </c>
      <c r="G24" s="366">
        <f t="shared" si="1"/>
        <v>0.321474575231552</v>
      </c>
      <c r="H24" s="367"/>
    </row>
    <row r="25" s="194" customFormat="1" customHeight="1" spans="1:8">
      <c r="A25" s="347" t="s">
        <v>117</v>
      </c>
      <c r="B25" s="313" t="s">
        <v>118</v>
      </c>
      <c r="C25" s="364">
        <f>SUMIFS(一般公共预算支出明细!C:C,一般公共预算支出明细!A:A,A25)</f>
        <v>234</v>
      </c>
      <c r="D25" s="364">
        <f>SUMIFS(一般公共预算支出明细!D:D,一般公共预算支出明细!A:A,A25)</f>
        <v>56</v>
      </c>
      <c r="E25" s="364">
        <f>SUMIFS(一般公共预算支出明细!E:E,一般公共预算支出明细!A:A,A25)</f>
        <v>77</v>
      </c>
      <c r="F25" s="365">
        <f t="shared" si="0"/>
        <v>-0.272727272727273</v>
      </c>
      <c r="G25" s="366">
        <f t="shared" si="1"/>
        <v>0.239316239316239</v>
      </c>
      <c r="H25" s="367"/>
    </row>
    <row r="26" s="194" customFormat="1" customHeight="1" spans="1:8">
      <c r="A26" s="347" t="s">
        <v>119</v>
      </c>
      <c r="B26" s="313" t="s">
        <v>120</v>
      </c>
      <c r="C26" s="364">
        <f>SUMIFS(一般公共预算支出明细!C:C,一般公共预算支出明细!A:A,A26)</f>
        <v>4487</v>
      </c>
      <c r="D26" s="364">
        <f>SUMIFS(一般公共预算支出明细!D:D,一般公共预算支出明细!A:A,A26)</f>
        <v>1790</v>
      </c>
      <c r="E26" s="364">
        <f>SUMIFS(一般公共预算支出明细!E:E,一般公共预算支出明细!A:A,A26)</f>
        <v>2716</v>
      </c>
      <c r="F26" s="365">
        <f t="shared" si="0"/>
        <v>-0.340942562592047</v>
      </c>
      <c r="G26" s="366">
        <f t="shared" si="1"/>
        <v>0.398930242924003</v>
      </c>
      <c r="H26" s="367"/>
    </row>
    <row r="27" s="361" customFormat="1" customHeight="1" spans="1:8">
      <c r="A27" s="347" t="s">
        <v>121</v>
      </c>
      <c r="B27" s="313" t="s">
        <v>122</v>
      </c>
      <c r="C27" s="364">
        <f>SUMIFS(一般公共预算支出明细!C:C,一般公共预算支出明细!A:A,A27)</f>
        <v>4600</v>
      </c>
      <c r="D27" s="364">
        <f>SUMIFS(一般公共预算支出明细!D:D,一般公共预算支出明细!A:A,A27)</f>
        <v>0</v>
      </c>
      <c r="E27" s="364">
        <f>SUMIFS(一般公共预算支出明细!E:E,一般公共预算支出明细!A:A,A27)</f>
        <v>0</v>
      </c>
      <c r="F27" s="365" t="str">
        <f t="shared" si="0"/>
        <v>-</v>
      </c>
      <c r="G27" s="366">
        <f t="shared" si="1"/>
        <v>0</v>
      </c>
      <c r="H27" s="367"/>
    </row>
    <row r="28" s="361" customFormat="1" customHeight="1" spans="1:8">
      <c r="A28" s="347" t="s">
        <v>123</v>
      </c>
      <c r="B28" s="313" t="s">
        <v>124</v>
      </c>
      <c r="C28" s="364">
        <f>SUMIFS(一般公共预算支出明细!C:C,一般公共预算支出明细!A:A,A28)</f>
        <v>6205</v>
      </c>
      <c r="D28" s="364">
        <f>SUMIFS(一般公共预算支出明细!D:D,一般公共预算支出明细!A:A,A28)</f>
        <v>3510</v>
      </c>
      <c r="E28" s="364">
        <f>SUMIFS(一般公共预算支出明细!E:E,一般公共预算支出明细!A:A,A28)</f>
        <v>3720</v>
      </c>
      <c r="F28" s="365">
        <f t="shared" si="0"/>
        <v>-0.0564516129032258</v>
      </c>
      <c r="G28" s="366">
        <f t="shared" si="1"/>
        <v>0.565672844480258</v>
      </c>
      <c r="H28" s="367"/>
    </row>
    <row r="29" s="361" customFormat="1" customHeight="1" spans="1:8">
      <c r="A29" s="368" t="s">
        <v>125</v>
      </c>
      <c r="B29" s="318" t="s">
        <v>126</v>
      </c>
      <c r="C29" s="364">
        <f>SUMIFS(一般公共预算支出明细!C:C,一般公共预算支出明细!A:A,A29)</f>
        <v>62</v>
      </c>
      <c r="D29" s="364">
        <f>SUMIFS(一般公共预算支出明细!D:D,一般公共预算支出明细!A:A,A29)</f>
        <v>0</v>
      </c>
      <c r="E29" s="364">
        <f>SUMIFS(一般公共预算支出明细!E:E,一般公共预算支出明细!A:A,A29)</f>
        <v>7</v>
      </c>
      <c r="F29" s="365">
        <f t="shared" si="0"/>
        <v>-1</v>
      </c>
      <c r="G29" s="366">
        <f t="shared" si="1"/>
        <v>0</v>
      </c>
      <c r="H29" s="367"/>
    </row>
    <row r="30" s="361" customFormat="1" customHeight="1" spans="1:8">
      <c r="A30" s="368" t="s">
        <v>127</v>
      </c>
      <c r="B30" s="318" t="s">
        <v>128</v>
      </c>
      <c r="C30" s="364">
        <f>SUMIFS(一般公共预算支出明细!C:C,一般公共预算支出明细!A:A,A30)</f>
        <v>29789</v>
      </c>
      <c r="D30" s="364">
        <f>SUMIFS(一般公共预算支出明细!D:D,一般公共预算支出明细!A:A,A30)</f>
        <v>0</v>
      </c>
      <c r="E30" s="364">
        <f>SUMIFS(一般公共预算支出明细!E:E,一般公共预算支出明细!A:A,A30)</f>
        <v>9380</v>
      </c>
      <c r="F30" s="365">
        <f t="shared" si="0"/>
        <v>-1</v>
      </c>
      <c r="G30" s="366">
        <f t="shared" si="1"/>
        <v>0</v>
      </c>
      <c r="H30" s="367"/>
    </row>
    <row r="31" s="194" customFormat="1" customHeight="1" spans="1:8">
      <c r="A31" s="369"/>
      <c r="B31" s="370" t="s">
        <v>129</v>
      </c>
      <c r="C31" s="371">
        <f>SUM(C6:C30)</f>
        <v>455457</v>
      </c>
      <c r="D31" s="371">
        <f>SUM(D6:D30)</f>
        <v>179371</v>
      </c>
      <c r="E31" s="371">
        <f>SUM(E6:E30)</f>
        <v>176194</v>
      </c>
      <c r="F31" s="372">
        <f>IF(E31&lt;&gt;0,D31/E31-1,0)</f>
        <v>0.0180312609964017</v>
      </c>
      <c r="G31" s="372">
        <f>IF(C31&lt;&gt;0,D31/C31,"")</f>
        <v>0.393826420496337</v>
      </c>
      <c r="H31" s="367"/>
    </row>
    <row r="32" s="194" customFormat="1" customHeight="1" spans="1:8">
      <c r="A32" s="368">
        <v>230</v>
      </c>
      <c r="B32" s="313" t="s">
        <v>130</v>
      </c>
      <c r="C32" s="364">
        <f>SUMIFS(一般公共预算支出明细!C:C,一般公共预算支出明细!A:A,A32)</f>
        <v>7263</v>
      </c>
      <c r="D32" s="364">
        <f>SUMIFS(一般公共预算支出明细!D:D,一般公共预算支出明细!A:A,A32)</f>
        <v>0</v>
      </c>
      <c r="E32" s="364">
        <f>SUMIFS(一般公共预算支出明细!E:E,一般公共预算支出明细!A:A,A32)</f>
        <v>0</v>
      </c>
      <c r="F32" s="365" t="str">
        <f>IF(E32&lt;&gt;0,D32/E32-1,"-")</f>
        <v>-</v>
      </c>
      <c r="G32" s="366">
        <f>IF(C32&lt;&gt;0,D32/C32,"-")</f>
        <v>0</v>
      </c>
      <c r="H32" s="367"/>
    </row>
    <row r="33" s="194" customFormat="1" customHeight="1" spans="1:8">
      <c r="A33" s="373">
        <v>231</v>
      </c>
      <c r="B33" s="313" t="s">
        <v>131</v>
      </c>
      <c r="C33" s="364">
        <f>SUMIFS(一般公共预算支出明细!C:C,一般公共预算支出明细!A:A,A33)</f>
        <v>29232</v>
      </c>
      <c r="D33" s="364">
        <f>SUMIFS(一般公共预算支出明细!D:D,一般公共预算支出明细!A:A,A33)</f>
        <v>530</v>
      </c>
      <c r="E33" s="364">
        <f>SUMIFS(一般公共预算支出明细!E:E,一般公共预算支出明细!A:A,A33)</f>
        <v>7300</v>
      </c>
      <c r="F33" s="365">
        <f>IF(E33&lt;&gt;0,D33/E33-1,"-")</f>
        <v>-0.927397260273973</v>
      </c>
      <c r="G33" s="366">
        <f>IF(C33&lt;&gt;0,D33/C33,"-")</f>
        <v>0.0181308155446086</v>
      </c>
      <c r="H33" s="367"/>
    </row>
    <row r="34" s="256" customFormat="1" customHeight="1" spans="1:8">
      <c r="A34" s="374"/>
      <c r="B34" s="375"/>
      <c r="C34" s="376"/>
      <c r="D34" s="376"/>
      <c r="E34" s="376"/>
      <c r="F34" s="365">
        <f>IF(E34&lt;&gt;0,D34/E34-1,0)</f>
        <v>0</v>
      </c>
      <c r="G34" s="366" t="str">
        <f>IF(C34&lt;&gt;0,D34/C34,"")</f>
        <v/>
      </c>
      <c r="H34" s="367"/>
    </row>
    <row r="35" s="256" customFormat="1" customHeight="1" spans="1:8">
      <c r="A35" s="369"/>
      <c r="B35" s="370" t="s">
        <v>132</v>
      </c>
      <c r="C35" s="371">
        <f>SUM(C31:C33)</f>
        <v>491952</v>
      </c>
      <c r="D35" s="371">
        <f>SUM(D31:D33)</f>
        <v>179901</v>
      </c>
      <c r="E35" s="377">
        <f>SUM(E31:E33)</f>
        <v>183494</v>
      </c>
      <c r="F35" s="378">
        <f>IF(E35&lt;&gt;0,D35/E35-1,0)</f>
        <v>-0.0195810217227811</v>
      </c>
      <c r="G35" s="378">
        <f>IF(C35&lt;&gt;0,D35/C35,"")</f>
        <v>0.365688115913748</v>
      </c>
      <c r="H35" s="367"/>
    </row>
  </sheetData>
  <autoFilter xmlns:etc="http://www.wps.cn/officeDocument/2017/etCustomData" ref="A5:G35" etc:filterBottomFollowUsedRange="0">
    <extLst/>
  </autoFilter>
  <mergeCells count="8">
    <mergeCell ref="B2:G2"/>
    <mergeCell ref="F3:G3"/>
    <mergeCell ref="E4:F4"/>
    <mergeCell ref="A4:A5"/>
    <mergeCell ref="B4:B5"/>
    <mergeCell ref="C4:C5"/>
    <mergeCell ref="D4:D5"/>
    <mergeCell ref="G4:G5"/>
  </mergeCells>
  <pageMargins left="0.751388888888889" right="0.751388888888889" top="1" bottom="1" header="0.5" footer="0.5"/>
  <pageSetup paperSize="9" fitToHeight="0" orientation="portrait" blackAndWhite="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L1314"/>
  <sheetViews>
    <sheetView showZeros="0" workbookViewId="0">
      <pane ySplit="5" topLeftCell="A937" activePane="bottomLeft" state="frozen"/>
      <selection/>
      <selection pane="bottomLeft" activeCell="B1" sqref="B1"/>
    </sheetView>
  </sheetViews>
  <sheetFormatPr defaultColWidth="8.8" defaultRowHeight="18" customHeight="1"/>
  <cols>
    <col min="1" max="1" width="10.375" style="342" customWidth="1"/>
    <col min="2" max="2" width="30.5" style="256" customWidth="1"/>
    <col min="3" max="5" width="11.125" style="343" customWidth="1"/>
    <col min="6" max="7" width="11.125" style="344" customWidth="1"/>
    <col min="8" max="13" width="8.8" hidden="1" customWidth="1"/>
  </cols>
  <sheetData>
    <row r="1" customHeight="1" spans="1:12">
      <c r="A1" s="201"/>
      <c r="B1" s="236" t="s">
        <v>133</v>
      </c>
      <c r="C1" s="202"/>
      <c r="D1" s="202"/>
      <c r="E1" s="202"/>
      <c r="F1" s="322"/>
      <c r="G1" s="322"/>
    </row>
    <row r="2" ht="20.25" spans="1:12">
      <c r="A2" s="205"/>
      <c r="B2" s="206" t="s">
        <v>134</v>
      </c>
      <c r="C2" s="206"/>
      <c r="D2" s="206"/>
      <c r="E2" s="206"/>
      <c r="F2" s="206"/>
      <c r="G2" s="206"/>
    </row>
    <row r="3" customHeight="1" spans="1:12">
      <c r="A3" s="345"/>
      <c r="B3" s="195"/>
      <c r="C3" s="209"/>
      <c r="D3" s="209"/>
      <c r="E3" s="208"/>
      <c r="F3" s="346" t="s">
        <v>11</v>
      </c>
      <c r="G3" s="346"/>
    </row>
    <row r="4" customHeight="1" spans="1:12">
      <c r="A4" s="347" t="s">
        <v>76</v>
      </c>
      <c r="B4" s="212" t="s">
        <v>13</v>
      </c>
      <c r="C4" s="213" t="s">
        <v>77</v>
      </c>
      <c r="D4" s="213" t="s">
        <v>78</v>
      </c>
      <c r="E4" s="213" t="s">
        <v>16</v>
      </c>
      <c r="F4" s="214"/>
      <c r="G4" s="214" t="s">
        <v>17</v>
      </c>
      <c r="H4" s="264" t="s">
        <v>18</v>
      </c>
      <c r="I4" s="265" t="s">
        <v>135</v>
      </c>
      <c r="J4" s="265" t="s">
        <v>136</v>
      </c>
      <c r="K4" s="265" t="s">
        <v>137</v>
      </c>
      <c r="L4" s="265" t="s">
        <v>138</v>
      </c>
    </row>
    <row r="5" customHeight="1" spans="1:12">
      <c r="A5" s="347"/>
      <c r="B5" s="212"/>
      <c r="C5" s="213"/>
      <c r="D5" s="213"/>
      <c r="E5" s="213" t="s">
        <v>19</v>
      </c>
      <c r="F5" s="214" t="s">
        <v>20</v>
      </c>
      <c r="G5" s="214"/>
    </row>
    <row r="6" ht="21" customHeight="1" spans="1:12">
      <c r="A6" s="348">
        <v>201</v>
      </c>
      <c r="B6" s="336" t="s">
        <v>80</v>
      </c>
      <c r="C6" s="268">
        <f>SUMIFS(C7:C$1298,$I7:$I$1298,"款",$J7:$J$1298,$A6)</f>
        <v>35185</v>
      </c>
      <c r="D6" s="268">
        <f>SUMIFS(D7:D$1298,$I7:$I$1298,"款",$J7:$J$1298,$A6)</f>
        <v>16539</v>
      </c>
      <c r="E6" s="268">
        <f>SUMIFS(E7:E$1298,$I7:$I$1298,"款",$J7:$J$1298,$A6)</f>
        <v>13732</v>
      </c>
      <c r="F6" s="349">
        <f t="shared" ref="F6:F69" si="0">IF(E6&lt;&gt;0,D6/E6-1,"-")</f>
        <v>0.204413049810661</v>
      </c>
      <c r="G6" s="349">
        <f t="shared" ref="G6:G69" si="1">IF(C6&lt;&gt;0,D6/C6,"-")</f>
        <v>0.470058263464545</v>
      </c>
      <c r="H6" s="270" t="str">
        <f t="shared" ref="H6:H69" si="2">IF(LEN(A6)=3,"是",IF(OR(C6&lt;&gt;0,D6&lt;&gt;0,E6&lt;&gt;0),"是","否"))</f>
        <v>是</v>
      </c>
      <c r="I6" s="271" t="str">
        <f t="shared" ref="I6:I69" si="3">_xlfn.IFS(LEN(A6)=3,"类",LEN(A6)=5,"款",LEN(A6)=7,"项")</f>
        <v>类</v>
      </c>
      <c r="J6" s="272" t="str">
        <f t="shared" ref="J6:J69" si="4">LEFT(A6,3)</f>
        <v>201</v>
      </c>
      <c r="K6" t="str">
        <f t="shared" ref="K6:K69" si="5">LEFT(A6,5)</f>
        <v>201</v>
      </c>
      <c r="L6" t="str">
        <f t="shared" ref="L6:L69" si="6">LEFT(A6,7)</f>
        <v>201</v>
      </c>
    </row>
    <row r="7" ht="21" customHeight="1" spans="1:12">
      <c r="A7" s="348">
        <v>20101</v>
      </c>
      <c r="B7" s="336" t="s">
        <v>139</v>
      </c>
      <c r="C7" s="268">
        <f>SUMIFS(C8:C$1298,$I8:$I$1298,"项",$K8:$K$1298,$A7)</f>
        <v>1149</v>
      </c>
      <c r="D7" s="268">
        <f>SUMIFS(D8:D$1298,$I8:$I$1298,"项",$K8:$K$1298,$A7)</f>
        <v>472</v>
      </c>
      <c r="E7" s="268">
        <f>SUMIFS(E8:E$1298,$I8:$I$1298,"项",$K8:$K$1298,$A7)</f>
        <v>455</v>
      </c>
      <c r="F7" s="349">
        <f t="shared" si="0"/>
        <v>0.0373626373626375</v>
      </c>
      <c r="G7" s="349">
        <f t="shared" si="1"/>
        <v>0.410791993037424</v>
      </c>
      <c r="H7" s="270" t="str">
        <f t="shared" si="2"/>
        <v>是</v>
      </c>
      <c r="I7" s="271" t="str">
        <f t="shared" si="3"/>
        <v>款</v>
      </c>
      <c r="J7" s="272" t="str">
        <f t="shared" si="4"/>
        <v>201</v>
      </c>
      <c r="K7" t="str">
        <f t="shared" si="5"/>
        <v>20101</v>
      </c>
      <c r="L7" t="str">
        <f t="shared" si="6"/>
        <v>20101</v>
      </c>
    </row>
    <row r="8" ht="21" customHeight="1" spans="1:12">
      <c r="A8" s="350">
        <v>2010101</v>
      </c>
      <c r="B8" s="337" t="s">
        <v>140</v>
      </c>
      <c r="C8" s="284">
        <v>866</v>
      </c>
      <c r="D8" s="284">
        <f>SUMIFS([2]执行月报!$F$5:$F$1335,[2]执行月报!$D$5:$D$1335,A8)</f>
        <v>418</v>
      </c>
      <c r="E8" s="284">
        <v>383</v>
      </c>
      <c r="F8" s="351">
        <f t="shared" si="0"/>
        <v>0.0913838120104438</v>
      </c>
      <c r="G8" s="351">
        <f t="shared" si="1"/>
        <v>0.482678983833718</v>
      </c>
      <c r="H8" s="270" t="str">
        <f t="shared" si="2"/>
        <v>是</v>
      </c>
      <c r="I8" s="271" t="str">
        <f t="shared" si="3"/>
        <v>项</v>
      </c>
      <c r="J8" s="272" t="str">
        <f t="shared" si="4"/>
        <v>201</v>
      </c>
      <c r="K8" t="str">
        <f t="shared" si="5"/>
        <v>20101</v>
      </c>
      <c r="L8" t="str">
        <f t="shared" si="6"/>
        <v>2010101</v>
      </c>
    </row>
    <row r="9" ht="21" hidden="1" customHeight="1" spans="1:12">
      <c r="A9" s="350">
        <v>2010102</v>
      </c>
      <c r="B9" s="337" t="s">
        <v>141</v>
      </c>
      <c r="C9" s="284">
        <v>0</v>
      </c>
      <c r="D9" s="284">
        <f>SUMIFS([2]执行月报!$F$5:$F$1335,[2]执行月报!$D$5:$D$1335,A9)</f>
        <v>0</v>
      </c>
      <c r="E9" s="284">
        <v>0</v>
      </c>
      <c r="F9" s="351" t="str">
        <f t="shared" si="0"/>
        <v>-</v>
      </c>
      <c r="G9" s="351" t="str">
        <f t="shared" si="1"/>
        <v>-</v>
      </c>
      <c r="H9" s="270" t="str">
        <f t="shared" si="2"/>
        <v>否</v>
      </c>
      <c r="I9" s="271" t="str">
        <f t="shared" si="3"/>
        <v>项</v>
      </c>
      <c r="J9" s="272" t="str">
        <f t="shared" si="4"/>
        <v>201</v>
      </c>
      <c r="K9" t="str">
        <f t="shared" si="5"/>
        <v>20101</v>
      </c>
      <c r="L9" t="str">
        <f t="shared" si="6"/>
        <v>2010102</v>
      </c>
    </row>
    <row r="10" ht="21" hidden="1" customHeight="1" spans="1:12">
      <c r="A10" s="350">
        <v>2010103</v>
      </c>
      <c r="B10" s="337" t="s">
        <v>142</v>
      </c>
      <c r="C10" s="284">
        <v>0</v>
      </c>
      <c r="D10" s="284">
        <f>SUMIFS([2]执行月报!$F$5:$F$1335,[2]执行月报!$D$5:$D$1335,A10)</f>
        <v>0</v>
      </c>
      <c r="E10" s="284">
        <v>0</v>
      </c>
      <c r="F10" s="351" t="str">
        <f t="shared" si="0"/>
        <v>-</v>
      </c>
      <c r="G10" s="351" t="str">
        <f t="shared" si="1"/>
        <v>-</v>
      </c>
      <c r="H10" s="270" t="str">
        <f t="shared" si="2"/>
        <v>否</v>
      </c>
      <c r="I10" s="271" t="str">
        <f t="shared" si="3"/>
        <v>项</v>
      </c>
      <c r="J10" s="272" t="str">
        <f t="shared" si="4"/>
        <v>201</v>
      </c>
      <c r="K10" t="str">
        <f t="shared" si="5"/>
        <v>20101</v>
      </c>
      <c r="L10" t="str">
        <f t="shared" si="6"/>
        <v>2010103</v>
      </c>
    </row>
    <row r="11" ht="21" customHeight="1" spans="1:12">
      <c r="A11" s="350">
        <v>2010104</v>
      </c>
      <c r="B11" s="337" t="s">
        <v>143</v>
      </c>
      <c r="C11" s="284">
        <v>102</v>
      </c>
      <c r="D11" s="284">
        <f>SUMIFS([2]执行月报!$F$5:$F$1335,[2]执行月报!$D$5:$D$1335,A11)</f>
        <v>17</v>
      </c>
      <c r="E11" s="284">
        <v>42</v>
      </c>
      <c r="F11" s="351">
        <f t="shared" si="0"/>
        <v>-0.595238095238095</v>
      </c>
      <c r="G11" s="351">
        <f t="shared" si="1"/>
        <v>0.166666666666667</v>
      </c>
      <c r="H11" s="270" t="str">
        <f t="shared" si="2"/>
        <v>是</v>
      </c>
      <c r="I11" s="271" t="str">
        <f t="shared" si="3"/>
        <v>项</v>
      </c>
      <c r="J11" s="272" t="str">
        <f t="shared" si="4"/>
        <v>201</v>
      </c>
      <c r="K11" t="str">
        <f t="shared" si="5"/>
        <v>20101</v>
      </c>
      <c r="L11" t="str">
        <f t="shared" si="6"/>
        <v>2010104</v>
      </c>
    </row>
    <row r="12" ht="21" customHeight="1" spans="1:12">
      <c r="A12" s="350">
        <v>2010105</v>
      </c>
      <c r="B12" s="337" t="s">
        <v>144</v>
      </c>
      <c r="C12" s="284">
        <v>2</v>
      </c>
      <c r="D12" s="284">
        <f>SUMIFS([2]执行月报!$F$5:$F$1335,[2]执行月报!$D$5:$D$1335,A12)</f>
        <v>0</v>
      </c>
      <c r="E12" s="284">
        <v>0</v>
      </c>
      <c r="F12" s="351" t="str">
        <f t="shared" si="0"/>
        <v>-</v>
      </c>
      <c r="G12" s="351">
        <f t="shared" si="1"/>
        <v>0</v>
      </c>
      <c r="H12" s="270" t="str">
        <f t="shared" si="2"/>
        <v>是</v>
      </c>
      <c r="I12" s="271" t="str">
        <f t="shared" si="3"/>
        <v>项</v>
      </c>
      <c r="J12" s="272" t="str">
        <f t="shared" si="4"/>
        <v>201</v>
      </c>
      <c r="K12" t="str">
        <f t="shared" si="5"/>
        <v>20101</v>
      </c>
      <c r="L12" t="str">
        <f t="shared" si="6"/>
        <v>2010105</v>
      </c>
    </row>
    <row r="13" ht="21" hidden="1" customHeight="1" spans="1:12">
      <c r="A13" s="350">
        <v>2010106</v>
      </c>
      <c r="B13" s="337" t="s">
        <v>145</v>
      </c>
      <c r="C13" s="284">
        <v>0</v>
      </c>
      <c r="D13" s="284">
        <f>SUMIFS([2]执行月报!$F$5:$F$1335,[2]执行月报!$D$5:$D$1335,A13)</f>
        <v>0</v>
      </c>
      <c r="E13" s="284">
        <v>0</v>
      </c>
      <c r="F13" s="351" t="str">
        <f t="shared" si="0"/>
        <v>-</v>
      </c>
      <c r="G13" s="351" t="str">
        <f t="shared" si="1"/>
        <v>-</v>
      </c>
      <c r="H13" s="270" t="str">
        <f t="shared" si="2"/>
        <v>否</v>
      </c>
      <c r="I13" s="271" t="str">
        <f t="shared" si="3"/>
        <v>项</v>
      </c>
      <c r="J13" s="272" t="str">
        <f t="shared" si="4"/>
        <v>201</v>
      </c>
      <c r="K13" t="str">
        <f t="shared" si="5"/>
        <v>20101</v>
      </c>
      <c r="L13" t="str">
        <f t="shared" si="6"/>
        <v>2010106</v>
      </c>
    </row>
    <row r="14" ht="21" customHeight="1" spans="1:12">
      <c r="A14" s="350">
        <v>2010107</v>
      </c>
      <c r="B14" s="337" t="s">
        <v>146</v>
      </c>
      <c r="C14" s="284">
        <v>24</v>
      </c>
      <c r="D14" s="284">
        <f>SUMIFS([2]执行月报!$F$5:$F$1335,[2]执行月报!$D$5:$D$1335,A14)</f>
        <v>0</v>
      </c>
      <c r="E14" s="284">
        <v>0</v>
      </c>
      <c r="F14" s="351" t="str">
        <f t="shared" si="0"/>
        <v>-</v>
      </c>
      <c r="G14" s="351">
        <f t="shared" si="1"/>
        <v>0</v>
      </c>
      <c r="H14" s="270" t="str">
        <f t="shared" si="2"/>
        <v>是</v>
      </c>
      <c r="I14" s="271" t="str">
        <f t="shared" si="3"/>
        <v>项</v>
      </c>
      <c r="J14" s="272" t="str">
        <f t="shared" si="4"/>
        <v>201</v>
      </c>
      <c r="K14" t="str">
        <f t="shared" si="5"/>
        <v>20101</v>
      </c>
      <c r="L14" t="str">
        <f t="shared" si="6"/>
        <v>2010107</v>
      </c>
    </row>
    <row r="15" ht="21" customHeight="1" spans="1:12">
      <c r="A15" s="350">
        <v>2010108</v>
      </c>
      <c r="B15" s="337" t="s">
        <v>147</v>
      </c>
      <c r="C15" s="284">
        <v>94</v>
      </c>
      <c r="D15" s="284">
        <f>SUMIFS([2]执行月报!$F$5:$F$1335,[2]执行月报!$D$5:$D$1335,A15)</f>
        <v>0</v>
      </c>
      <c r="E15" s="284">
        <v>27</v>
      </c>
      <c r="F15" s="351">
        <f t="shared" si="0"/>
        <v>-1</v>
      </c>
      <c r="G15" s="351">
        <f t="shared" si="1"/>
        <v>0</v>
      </c>
      <c r="H15" s="270" t="str">
        <f t="shared" si="2"/>
        <v>是</v>
      </c>
      <c r="I15" s="271" t="str">
        <f t="shared" si="3"/>
        <v>项</v>
      </c>
      <c r="J15" s="272" t="str">
        <f t="shared" si="4"/>
        <v>201</v>
      </c>
      <c r="K15" t="str">
        <f t="shared" si="5"/>
        <v>20101</v>
      </c>
      <c r="L15" t="str">
        <f t="shared" si="6"/>
        <v>2010108</v>
      </c>
    </row>
    <row r="16" ht="21" hidden="1" customHeight="1" spans="1:12">
      <c r="A16" s="350">
        <v>2010109</v>
      </c>
      <c r="B16" s="337" t="s">
        <v>148</v>
      </c>
      <c r="C16" s="284">
        <v>0</v>
      </c>
      <c r="D16" s="284">
        <f>SUMIFS([2]执行月报!$F$5:$F$1335,[2]执行月报!$D$5:$D$1335,A16)</f>
        <v>0</v>
      </c>
      <c r="E16" s="284">
        <v>0</v>
      </c>
      <c r="F16" s="351" t="str">
        <f t="shared" si="0"/>
        <v>-</v>
      </c>
      <c r="G16" s="351" t="str">
        <f t="shared" si="1"/>
        <v>-</v>
      </c>
      <c r="H16" s="270" t="str">
        <f t="shared" si="2"/>
        <v>否</v>
      </c>
      <c r="I16" s="271" t="str">
        <f t="shared" si="3"/>
        <v>项</v>
      </c>
      <c r="J16" s="272" t="str">
        <f t="shared" si="4"/>
        <v>201</v>
      </c>
      <c r="K16" t="str">
        <f t="shared" si="5"/>
        <v>20101</v>
      </c>
      <c r="L16" t="str">
        <f t="shared" si="6"/>
        <v>2010109</v>
      </c>
    </row>
    <row r="17" ht="21" customHeight="1" spans="1:12">
      <c r="A17" s="350">
        <v>2010150</v>
      </c>
      <c r="B17" s="337" t="s">
        <v>149</v>
      </c>
      <c r="C17" s="284">
        <v>61</v>
      </c>
      <c r="D17" s="284">
        <f>SUMIFS([2]执行月报!$F$5:$F$1335,[2]执行月报!$D$5:$D$1335,A17)</f>
        <v>37</v>
      </c>
      <c r="E17" s="284">
        <v>3</v>
      </c>
      <c r="F17" s="351">
        <f t="shared" si="0"/>
        <v>11.3333333333333</v>
      </c>
      <c r="G17" s="351">
        <f t="shared" si="1"/>
        <v>0.60655737704918</v>
      </c>
      <c r="H17" s="270" t="str">
        <f t="shared" si="2"/>
        <v>是</v>
      </c>
      <c r="I17" s="271" t="str">
        <f t="shared" si="3"/>
        <v>项</v>
      </c>
      <c r="J17" s="272" t="str">
        <f t="shared" si="4"/>
        <v>201</v>
      </c>
      <c r="K17" t="str">
        <f t="shared" si="5"/>
        <v>20101</v>
      </c>
      <c r="L17" t="str">
        <f t="shared" si="6"/>
        <v>2010150</v>
      </c>
    </row>
    <row r="18" ht="21" hidden="1" customHeight="1" spans="1:12">
      <c r="A18" s="350">
        <v>2010199</v>
      </c>
      <c r="B18" s="337" t="s">
        <v>150</v>
      </c>
      <c r="C18" s="284">
        <v>0</v>
      </c>
      <c r="D18" s="284">
        <f>SUMIFS([2]执行月报!$F$5:$F$1335,[2]执行月报!$D$5:$D$1335,A18)</f>
        <v>0</v>
      </c>
      <c r="E18" s="284">
        <v>0</v>
      </c>
      <c r="F18" s="351" t="str">
        <f t="shared" si="0"/>
        <v>-</v>
      </c>
      <c r="G18" s="351" t="str">
        <f t="shared" si="1"/>
        <v>-</v>
      </c>
      <c r="H18" s="270" t="str">
        <f t="shared" si="2"/>
        <v>否</v>
      </c>
      <c r="I18" s="271" t="str">
        <f t="shared" si="3"/>
        <v>项</v>
      </c>
      <c r="J18" s="272" t="str">
        <f t="shared" si="4"/>
        <v>201</v>
      </c>
      <c r="K18" t="str">
        <f t="shared" si="5"/>
        <v>20101</v>
      </c>
      <c r="L18" t="str">
        <f t="shared" si="6"/>
        <v>2010199</v>
      </c>
    </row>
    <row r="19" ht="21" customHeight="1" spans="1:12">
      <c r="A19" s="348">
        <v>20102</v>
      </c>
      <c r="B19" s="336" t="s">
        <v>151</v>
      </c>
      <c r="C19" s="268">
        <f>SUMIFS(C20:C$1298,$I20:$I$1298,"项",$K20:$K$1298,$A19)</f>
        <v>828</v>
      </c>
      <c r="D19" s="268">
        <f>SUMIFS(D20:D$1298,$I20:$I$1298,"项",$K20:$K$1298,$A19)</f>
        <v>446</v>
      </c>
      <c r="E19" s="268">
        <f>SUMIFS(E20:E$1298,$I20:$I$1298,"项",$K20:$K$1298,$A19)</f>
        <v>394</v>
      </c>
      <c r="F19" s="349">
        <f t="shared" si="0"/>
        <v>0.131979695431472</v>
      </c>
      <c r="G19" s="349">
        <f t="shared" si="1"/>
        <v>0.538647342995169</v>
      </c>
      <c r="H19" s="270" t="str">
        <f t="shared" si="2"/>
        <v>是</v>
      </c>
      <c r="I19" s="271" t="str">
        <f t="shared" si="3"/>
        <v>款</v>
      </c>
      <c r="J19" s="272" t="str">
        <f t="shared" si="4"/>
        <v>201</v>
      </c>
      <c r="K19" t="str">
        <f t="shared" si="5"/>
        <v>20102</v>
      </c>
      <c r="L19" t="str">
        <f t="shared" si="6"/>
        <v>20102</v>
      </c>
    </row>
    <row r="20" ht="21" customHeight="1" spans="1:12">
      <c r="A20" s="350">
        <v>2010201</v>
      </c>
      <c r="B20" s="337" t="s">
        <v>140</v>
      </c>
      <c r="C20" s="284">
        <v>675</v>
      </c>
      <c r="D20" s="284">
        <f>SUMIFS([2]执行月报!$F$5:$F$1335,[2]执行月报!$D$5:$D$1335,A20)</f>
        <v>388</v>
      </c>
      <c r="E20" s="284">
        <v>358</v>
      </c>
      <c r="F20" s="351">
        <f t="shared" si="0"/>
        <v>0.0837988826815643</v>
      </c>
      <c r="G20" s="351">
        <f t="shared" si="1"/>
        <v>0.574814814814815</v>
      </c>
      <c r="H20" s="270" t="str">
        <f t="shared" si="2"/>
        <v>是</v>
      </c>
      <c r="I20" s="271" t="str">
        <f t="shared" si="3"/>
        <v>项</v>
      </c>
      <c r="J20" s="272" t="str">
        <f t="shared" si="4"/>
        <v>201</v>
      </c>
      <c r="K20" t="str">
        <f t="shared" si="5"/>
        <v>20102</v>
      </c>
      <c r="L20" t="str">
        <f t="shared" si="6"/>
        <v>2010201</v>
      </c>
    </row>
    <row r="21" ht="21" hidden="1" customHeight="1" spans="1:12">
      <c r="A21" s="350">
        <v>2010202</v>
      </c>
      <c r="B21" s="337" t="s">
        <v>141</v>
      </c>
      <c r="C21" s="284">
        <v>0</v>
      </c>
      <c r="D21" s="284">
        <f>SUMIFS([2]执行月报!$F$5:$F$1335,[2]执行月报!$D$5:$D$1335,A21)</f>
        <v>0</v>
      </c>
      <c r="E21" s="284">
        <v>0</v>
      </c>
      <c r="F21" s="351" t="str">
        <f t="shared" si="0"/>
        <v>-</v>
      </c>
      <c r="G21" s="351" t="str">
        <f t="shared" si="1"/>
        <v>-</v>
      </c>
      <c r="H21" s="270" t="str">
        <f t="shared" si="2"/>
        <v>否</v>
      </c>
      <c r="I21" s="271" t="str">
        <f t="shared" si="3"/>
        <v>项</v>
      </c>
      <c r="J21" s="272" t="str">
        <f t="shared" si="4"/>
        <v>201</v>
      </c>
      <c r="K21" t="str">
        <f t="shared" si="5"/>
        <v>20102</v>
      </c>
      <c r="L21" t="str">
        <f t="shared" si="6"/>
        <v>2010202</v>
      </c>
    </row>
    <row r="22" ht="21" hidden="1" customHeight="1" spans="1:12">
      <c r="A22" s="350">
        <v>2010203</v>
      </c>
      <c r="B22" s="337" t="s">
        <v>142</v>
      </c>
      <c r="C22" s="284">
        <v>0</v>
      </c>
      <c r="D22" s="284">
        <f>SUMIFS([2]执行月报!$F$5:$F$1335,[2]执行月报!$D$5:$D$1335,A22)</f>
        <v>0</v>
      </c>
      <c r="E22" s="284">
        <v>0</v>
      </c>
      <c r="F22" s="351" t="str">
        <f t="shared" si="0"/>
        <v>-</v>
      </c>
      <c r="G22" s="351" t="str">
        <f t="shared" si="1"/>
        <v>-</v>
      </c>
      <c r="H22" s="270" t="str">
        <f t="shared" si="2"/>
        <v>否</v>
      </c>
      <c r="I22" s="271" t="str">
        <f t="shared" si="3"/>
        <v>项</v>
      </c>
      <c r="J22" s="272" t="str">
        <f t="shared" si="4"/>
        <v>201</v>
      </c>
      <c r="K22" t="str">
        <f t="shared" si="5"/>
        <v>20102</v>
      </c>
      <c r="L22" t="str">
        <f t="shared" si="6"/>
        <v>2010203</v>
      </c>
    </row>
    <row r="23" ht="21" customHeight="1" spans="1:12">
      <c r="A23" s="350">
        <v>2010204</v>
      </c>
      <c r="B23" s="337" t="s">
        <v>152</v>
      </c>
      <c r="C23" s="284">
        <v>46</v>
      </c>
      <c r="D23" s="284">
        <f>SUMIFS([2]执行月报!$F$5:$F$1335,[2]执行月报!$D$5:$D$1335,A23)</f>
        <v>28</v>
      </c>
      <c r="E23" s="284">
        <v>36</v>
      </c>
      <c r="F23" s="351">
        <f t="shared" si="0"/>
        <v>-0.222222222222222</v>
      </c>
      <c r="G23" s="351">
        <f t="shared" si="1"/>
        <v>0.608695652173913</v>
      </c>
      <c r="H23" s="270" t="str">
        <f t="shared" si="2"/>
        <v>是</v>
      </c>
      <c r="I23" s="271" t="str">
        <f t="shared" si="3"/>
        <v>项</v>
      </c>
      <c r="J23" s="272" t="str">
        <f t="shared" si="4"/>
        <v>201</v>
      </c>
      <c r="K23" t="str">
        <f t="shared" si="5"/>
        <v>20102</v>
      </c>
      <c r="L23" t="str">
        <f t="shared" si="6"/>
        <v>2010204</v>
      </c>
    </row>
    <row r="24" ht="21" customHeight="1" spans="1:12">
      <c r="A24" s="350">
        <v>2010205</v>
      </c>
      <c r="B24" s="337" t="s">
        <v>153</v>
      </c>
      <c r="C24" s="284">
        <v>29</v>
      </c>
      <c r="D24" s="284">
        <f>SUMIFS([2]执行月报!$F$5:$F$1335,[2]执行月报!$D$5:$D$1335,A24)</f>
        <v>0</v>
      </c>
      <c r="E24" s="284">
        <v>0</v>
      </c>
      <c r="F24" s="351" t="str">
        <f t="shared" si="0"/>
        <v>-</v>
      </c>
      <c r="G24" s="351">
        <f t="shared" si="1"/>
        <v>0</v>
      </c>
      <c r="H24" s="270" t="str">
        <f t="shared" si="2"/>
        <v>是</v>
      </c>
      <c r="I24" s="271" t="str">
        <f t="shared" si="3"/>
        <v>项</v>
      </c>
      <c r="J24" s="272" t="str">
        <f t="shared" si="4"/>
        <v>201</v>
      </c>
      <c r="K24" t="str">
        <f t="shared" si="5"/>
        <v>20102</v>
      </c>
      <c r="L24" t="str">
        <f t="shared" si="6"/>
        <v>2010205</v>
      </c>
    </row>
    <row r="25" ht="21" hidden="1" customHeight="1" spans="1:12">
      <c r="A25" s="350">
        <v>2010206</v>
      </c>
      <c r="B25" s="337" t="s">
        <v>154</v>
      </c>
      <c r="C25" s="284">
        <v>0</v>
      </c>
      <c r="D25" s="284">
        <f>SUMIFS([2]执行月报!$F$5:$F$1335,[2]执行月报!$D$5:$D$1335,A25)</f>
        <v>0</v>
      </c>
      <c r="E25" s="284">
        <v>0</v>
      </c>
      <c r="F25" s="351" t="str">
        <f t="shared" si="0"/>
        <v>-</v>
      </c>
      <c r="G25" s="351" t="str">
        <f t="shared" si="1"/>
        <v>-</v>
      </c>
      <c r="H25" s="270" t="str">
        <f t="shared" si="2"/>
        <v>否</v>
      </c>
      <c r="I25" s="271" t="str">
        <f t="shared" si="3"/>
        <v>项</v>
      </c>
      <c r="J25" s="272" t="str">
        <f t="shared" si="4"/>
        <v>201</v>
      </c>
      <c r="K25" t="str">
        <f t="shared" si="5"/>
        <v>20102</v>
      </c>
      <c r="L25" t="str">
        <f t="shared" si="6"/>
        <v>2010206</v>
      </c>
    </row>
    <row r="26" ht="21" hidden="1" customHeight="1" spans="1:12">
      <c r="A26" s="350">
        <v>2010250</v>
      </c>
      <c r="B26" s="337" t="s">
        <v>149</v>
      </c>
      <c r="C26" s="284">
        <v>0</v>
      </c>
      <c r="D26" s="284">
        <f>SUMIFS([2]执行月报!$F$5:$F$1335,[2]执行月报!$D$5:$D$1335,A26)</f>
        <v>0</v>
      </c>
      <c r="E26" s="284">
        <v>0</v>
      </c>
      <c r="F26" s="351" t="str">
        <f t="shared" si="0"/>
        <v>-</v>
      </c>
      <c r="G26" s="351" t="str">
        <f t="shared" si="1"/>
        <v>-</v>
      </c>
      <c r="H26" s="270" t="str">
        <f t="shared" si="2"/>
        <v>否</v>
      </c>
      <c r="I26" s="271" t="str">
        <f t="shared" si="3"/>
        <v>项</v>
      </c>
      <c r="J26" s="272" t="str">
        <f t="shared" si="4"/>
        <v>201</v>
      </c>
      <c r="K26" t="str">
        <f t="shared" si="5"/>
        <v>20102</v>
      </c>
      <c r="L26" t="str">
        <f t="shared" si="6"/>
        <v>2010250</v>
      </c>
    </row>
    <row r="27" ht="21" customHeight="1" spans="1:12">
      <c r="A27" s="350">
        <v>2010299</v>
      </c>
      <c r="B27" s="337" t="s">
        <v>155</v>
      </c>
      <c r="C27" s="284">
        <v>78</v>
      </c>
      <c r="D27" s="284">
        <f>SUMIFS([2]执行月报!$F$5:$F$1335,[2]执行月报!$D$5:$D$1335,A27)</f>
        <v>30</v>
      </c>
      <c r="E27" s="284">
        <v>0</v>
      </c>
      <c r="F27" s="351" t="str">
        <f t="shared" si="0"/>
        <v>-</v>
      </c>
      <c r="G27" s="351">
        <f t="shared" si="1"/>
        <v>0.384615384615385</v>
      </c>
      <c r="H27" s="270" t="str">
        <f t="shared" si="2"/>
        <v>是</v>
      </c>
      <c r="I27" s="271" t="str">
        <f t="shared" si="3"/>
        <v>项</v>
      </c>
      <c r="J27" s="272" t="str">
        <f t="shared" si="4"/>
        <v>201</v>
      </c>
      <c r="K27" t="str">
        <f t="shared" si="5"/>
        <v>20102</v>
      </c>
      <c r="L27" t="str">
        <f t="shared" si="6"/>
        <v>2010299</v>
      </c>
    </row>
    <row r="28" ht="21" customHeight="1" spans="1:12">
      <c r="A28" s="348">
        <v>20103</v>
      </c>
      <c r="B28" s="336" t="s">
        <v>156</v>
      </c>
      <c r="C28" s="268">
        <f>SUMIFS(C29:C$1298,$I29:$I$1298,"项",$K29:$K$1298,$A28)</f>
        <v>12662</v>
      </c>
      <c r="D28" s="268">
        <f>SUMIFS(D29:D$1298,$I29:$I$1298,"项",$K29:$K$1298,$A28)</f>
        <v>6275</v>
      </c>
      <c r="E28" s="268">
        <f>SUMIFS(E29:E$1298,$I29:$I$1298,"项",$K29:$K$1298,$A28)</f>
        <v>6467</v>
      </c>
      <c r="F28" s="349">
        <f t="shared" si="0"/>
        <v>-0.0296891912788001</v>
      </c>
      <c r="G28" s="349">
        <f t="shared" si="1"/>
        <v>0.495577317959248</v>
      </c>
      <c r="H28" s="270" t="str">
        <f t="shared" si="2"/>
        <v>是</v>
      </c>
      <c r="I28" s="271" t="str">
        <f t="shared" si="3"/>
        <v>款</v>
      </c>
      <c r="J28" s="272" t="str">
        <f t="shared" si="4"/>
        <v>201</v>
      </c>
      <c r="K28" t="str">
        <f t="shared" si="5"/>
        <v>20103</v>
      </c>
      <c r="L28" t="str">
        <f t="shared" si="6"/>
        <v>20103</v>
      </c>
    </row>
    <row r="29" ht="21" customHeight="1" spans="1:12">
      <c r="A29" s="350">
        <v>2010301</v>
      </c>
      <c r="B29" s="337" t="s">
        <v>140</v>
      </c>
      <c r="C29" s="284">
        <v>4392</v>
      </c>
      <c r="D29" s="284">
        <f>SUMIFS([2]执行月报!$F$5:$F$1335,[2]执行月报!$D$5:$D$1335,A29)</f>
        <v>2386</v>
      </c>
      <c r="E29" s="284">
        <v>2597</v>
      </c>
      <c r="F29" s="351">
        <f t="shared" si="0"/>
        <v>-0.0812475933769734</v>
      </c>
      <c r="G29" s="351">
        <f t="shared" si="1"/>
        <v>0.543260473588342</v>
      </c>
      <c r="H29" s="270" t="str">
        <f t="shared" si="2"/>
        <v>是</v>
      </c>
      <c r="I29" s="271" t="str">
        <f t="shared" si="3"/>
        <v>项</v>
      </c>
      <c r="J29" s="272" t="str">
        <f t="shared" si="4"/>
        <v>201</v>
      </c>
      <c r="K29" t="str">
        <f t="shared" si="5"/>
        <v>20103</v>
      </c>
      <c r="L29" t="str">
        <f t="shared" si="6"/>
        <v>2010301</v>
      </c>
    </row>
    <row r="30" ht="21" hidden="1" customHeight="1" spans="1:12">
      <c r="A30" s="350">
        <v>2010302</v>
      </c>
      <c r="B30" s="337" t="s">
        <v>141</v>
      </c>
      <c r="C30" s="284">
        <v>0</v>
      </c>
      <c r="D30" s="284">
        <f>SUMIFS([2]执行月报!$F$5:$F$1335,[2]执行月报!$D$5:$D$1335,A30)</f>
        <v>0</v>
      </c>
      <c r="E30" s="284">
        <v>0</v>
      </c>
      <c r="F30" s="351" t="str">
        <f t="shared" si="0"/>
        <v>-</v>
      </c>
      <c r="G30" s="351" t="str">
        <f t="shared" si="1"/>
        <v>-</v>
      </c>
      <c r="H30" s="270" t="str">
        <f t="shared" si="2"/>
        <v>否</v>
      </c>
      <c r="I30" s="271" t="str">
        <f t="shared" si="3"/>
        <v>项</v>
      </c>
      <c r="J30" s="272" t="str">
        <f t="shared" si="4"/>
        <v>201</v>
      </c>
      <c r="K30" t="str">
        <f t="shared" si="5"/>
        <v>20103</v>
      </c>
      <c r="L30" t="str">
        <f t="shared" si="6"/>
        <v>2010302</v>
      </c>
    </row>
    <row r="31" ht="21" hidden="1" customHeight="1" spans="1:12">
      <c r="A31" s="350">
        <v>2010303</v>
      </c>
      <c r="B31" s="337" t="s">
        <v>142</v>
      </c>
      <c r="C31" s="284">
        <v>0</v>
      </c>
      <c r="D31" s="284">
        <f>SUMIFS([2]执行月报!$F$5:$F$1335,[2]执行月报!$D$5:$D$1335,A31)</f>
        <v>0</v>
      </c>
      <c r="E31" s="284">
        <v>0</v>
      </c>
      <c r="F31" s="351" t="str">
        <f t="shared" si="0"/>
        <v>-</v>
      </c>
      <c r="G31" s="351" t="str">
        <f t="shared" si="1"/>
        <v>-</v>
      </c>
      <c r="H31" s="270" t="str">
        <f t="shared" si="2"/>
        <v>否</v>
      </c>
      <c r="I31" s="271" t="str">
        <f t="shared" si="3"/>
        <v>项</v>
      </c>
      <c r="J31" s="272" t="str">
        <f t="shared" si="4"/>
        <v>201</v>
      </c>
      <c r="K31" t="str">
        <f t="shared" si="5"/>
        <v>20103</v>
      </c>
      <c r="L31" t="str">
        <f t="shared" si="6"/>
        <v>2010303</v>
      </c>
    </row>
    <row r="32" ht="21" hidden="1" customHeight="1" spans="1:12">
      <c r="A32" s="350">
        <v>2010304</v>
      </c>
      <c r="B32" s="337" t="s">
        <v>157</v>
      </c>
      <c r="C32" s="284">
        <v>0</v>
      </c>
      <c r="D32" s="284">
        <f>SUMIFS([2]执行月报!$F$5:$F$1335,[2]执行月报!$D$5:$D$1335,A32)</f>
        <v>0</v>
      </c>
      <c r="E32" s="284">
        <v>0</v>
      </c>
      <c r="F32" s="351" t="str">
        <f t="shared" si="0"/>
        <v>-</v>
      </c>
      <c r="G32" s="351" t="str">
        <f t="shared" si="1"/>
        <v>-</v>
      </c>
      <c r="H32" s="270" t="str">
        <f t="shared" si="2"/>
        <v>否</v>
      </c>
      <c r="I32" s="271" t="str">
        <f t="shared" si="3"/>
        <v>项</v>
      </c>
      <c r="J32" s="272" t="str">
        <f t="shared" si="4"/>
        <v>201</v>
      </c>
      <c r="K32" t="str">
        <f t="shared" si="5"/>
        <v>20103</v>
      </c>
      <c r="L32" t="str">
        <f t="shared" si="6"/>
        <v>2010304</v>
      </c>
    </row>
    <row r="33" ht="21" hidden="1" customHeight="1" spans="1:12">
      <c r="A33" s="350">
        <v>2010305</v>
      </c>
      <c r="B33" s="337" t="s">
        <v>158</v>
      </c>
      <c r="C33" s="284">
        <v>0</v>
      </c>
      <c r="D33" s="284">
        <f>SUMIFS([2]执行月报!$F$5:$F$1335,[2]执行月报!$D$5:$D$1335,A33)</f>
        <v>0</v>
      </c>
      <c r="E33" s="284">
        <v>0</v>
      </c>
      <c r="F33" s="351" t="str">
        <f t="shared" si="0"/>
        <v>-</v>
      </c>
      <c r="G33" s="351" t="str">
        <f t="shared" si="1"/>
        <v>-</v>
      </c>
      <c r="H33" s="270" t="str">
        <f t="shared" si="2"/>
        <v>否</v>
      </c>
      <c r="I33" s="271" t="str">
        <f t="shared" si="3"/>
        <v>项</v>
      </c>
      <c r="J33" s="272" t="str">
        <f t="shared" si="4"/>
        <v>201</v>
      </c>
      <c r="K33" t="str">
        <f t="shared" si="5"/>
        <v>20103</v>
      </c>
      <c r="L33" t="str">
        <f t="shared" si="6"/>
        <v>2010305</v>
      </c>
    </row>
    <row r="34" ht="21" customHeight="1" spans="1:12">
      <c r="A34" s="350">
        <v>2010306</v>
      </c>
      <c r="B34" s="337" t="s">
        <v>159</v>
      </c>
      <c r="C34" s="284">
        <v>502</v>
      </c>
      <c r="D34" s="284">
        <f>SUMIFS([2]执行月报!$F$5:$F$1335,[2]执行月报!$D$5:$D$1335,A34)</f>
        <v>234</v>
      </c>
      <c r="E34" s="284">
        <v>171</v>
      </c>
      <c r="F34" s="351">
        <f t="shared" si="0"/>
        <v>0.368421052631579</v>
      </c>
      <c r="G34" s="351">
        <f t="shared" si="1"/>
        <v>0.466135458167331</v>
      </c>
      <c r="H34" s="270" t="str">
        <f t="shared" si="2"/>
        <v>是</v>
      </c>
      <c r="I34" s="271" t="str">
        <f t="shared" si="3"/>
        <v>项</v>
      </c>
      <c r="J34" s="272" t="str">
        <f t="shared" si="4"/>
        <v>201</v>
      </c>
      <c r="K34" t="str">
        <f t="shared" si="5"/>
        <v>20103</v>
      </c>
      <c r="L34" t="str">
        <f t="shared" si="6"/>
        <v>2010306</v>
      </c>
    </row>
    <row r="35" ht="21" hidden="1" customHeight="1" spans="1:12">
      <c r="A35" s="350">
        <v>2010308</v>
      </c>
      <c r="B35" s="337" t="s">
        <v>160</v>
      </c>
      <c r="C35" s="284">
        <v>0</v>
      </c>
      <c r="D35" s="284">
        <f>SUMIFS([2]执行月报!$F$5:$F$1335,[2]执行月报!$D$5:$D$1335,A35)</f>
        <v>0</v>
      </c>
      <c r="E35" s="284">
        <v>0</v>
      </c>
      <c r="F35" s="351" t="str">
        <f t="shared" si="0"/>
        <v>-</v>
      </c>
      <c r="G35" s="351" t="str">
        <f t="shared" si="1"/>
        <v>-</v>
      </c>
      <c r="H35" s="270" t="str">
        <f t="shared" si="2"/>
        <v>否</v>
      </c>
      <c r="I35" s="271" t="str">
        <f t="shared" si="3"/>
        <v>项</v>
      </c>
      <c r="J35" s="272" t="str">
        <f t="shared" si="4"/>
        <v>201</v>
      </c>
      <c r="K35" t="str">
        <f t="shared" si="5"/>
        <v>20103</v>
      </c>
      <c r="L35" t="str">
        <f t="shared" si="6"/>
        <v>2010308</v>
      </c>
    </row>
    <row r="36" ht="21" hidden="1" customHeight="1" spans="1:12">
      <c r="A36" s="350">
        <v>2010309</v>
      </c>
      <c r="B36" s="337" t="s">
        <v>161</v>
      </c>
      <c r="C36" s="284">
        <v>0</v>
      </c>
      <c r="D36" s="284">
        <f>SUMIFS([2]执行月报!$F$5:$F$1335,[2]执行月报!$D$5:$D$1335,A36)</f>
        <v>0</v>
      </c>
      <c r="E36" s="284">
        <v>0</v>
      </c>
      <c r="F36" s="351" t="str">
        <f t="shared" si="0"/>
        <v>-</v>
      </c>
      <c r="G36" s="351" t="str">
        <f t="shared" si="1"/>
        <v>-</v>
      </c>
      <c r="H36" s="270" t="str">
        <f t="shared" si="2"/>
        <v>否</v>
      </c>
      <c r="I36" s="271" t="str">
        <f t="shared" si="3"/>
        <v>项</v>
      </c>
      <c r="J36" s="272" t="str">
        <f t="shared" si="4"/>
        <v>201</v>
      </c>
      <c r="K36" t="str">
        <f t="shared" si="5"/>
        <v>20103</v>
      </c>
      <c r="L36" t="str">
        <f t="shared" si="6"/>
        <v>2010309</v>
      </c>
    </row>
    <row r="37" ht="21" customHeight="1" spans="1:12">
      <c r="A37" s="350">
        <v>2010350</v>
      </c>
      <c r="B37" s="337" t="s">
        <v>149</v>
      </c>
      <c r="C37" s="284">
        <v>4760</v>
      </c>
      <c r="D37" s="284">
        <f>SUMIFS([2]执行月报!$F$5:$F$1335,[2]执行月报!$D$5:$D$1335,A37)</f>
        <v>3107</v>
      </c>
      <c r="E37" s="284">
        <v>2667</v>
      </c>
      <c r="F37" s="351">
        <f t="shared" si="0"/>
        <v>0.164979377577803</v>
      </c>
      <c r="G37" s="351">
        <f t="shared" si="1"/>
        <v>0.652731092436975</v>
      </c>
      <c r="H37" s="270" t="str">
        <f t="shared" si="2"/>
        <v>是</v>
      </c>
      <c r="I37" s="271" t="str">
        <f t="shared" si="3"/>
        <v>项</v>
      </c>
      <c r="J37" s="272" t="str">
        <f t="shared" si="4"/>
        <v>201</v>
      </c>
      <c r="K37" t="str">
        <f t="shared" si="5"/>
        <v>20103</v>
      </c>
      <c r="L37" t="str">
        <f t="shared" si="6"/>
        <v>2010350</v>
      </c>
    </row>
    <row r="38" ht="21" customHeight="1" spans="1:12">
      <c r="A38" s="350">
        <v>2010399</v>
      </c>
      <c r="B38" s="337" t="s">
        <v>162</v>
      </c>
      <c r="C38" s="284">
        <v>3008</v>
      </c>
      <c r="D38" s="284">
        <f>SUMIFS([2]执行月报!$F$5:$F$1335,[2]执行月报!$D$5:$D$1335,A38)</f>
        <v>548</v>
      </c>
      <c r="E38" s="284">
        <v>1032</v>
      </c>
      <c r="F38" s="351">
        <f t="shared" si="0"/>
        <v>-0.468992248062015</v>
      </c>
      <c r="G38" s="351">
        <f t="shared" si="1"/>
        <v>0.18218085106383</v>
      </c>
      <c r="H38" s="270" t="str">
        <f t="shared" si="2"/>
        <v>是</v>
      </c>
      <c r="I38" s="271" t="str">
        <f t="shared" si="3"/>
        <v>项</v>
      </c>
      <c r="J38" s="272" t="str">
        <f t="shared" si="4"/>
        <v>201</v>
      </c>
      <c r="K38" t="str">
        <f t="shared" si="5"/>
        <v>20103</v>
      </c>
      <c r="L38" t="str">
        <f t="shared" si="6"/>
        <v>2010399</v>
      </c>
    </row>
    <row r="39" ht="21" customHeight="1" spans="1:12">
      <c r="A39" s="348">
        <v>20104</v>
      </c>
      <c r="B39" s="336" t="s">
        <v>163</v>
      </c>
      <c r="C39" s="268">
        <f>SUMIFS(C40:C$1298,$I40:$I$1298,"项",$K40:$K$1298,$A39)</f>
        <v>1718</v>
      </c>
      <c r="D39" s="268">
        <f>SUMIFS(D40:D$1298,$I40:$I$1298,"项",$K40:$K$1298,$A39)</f>
        <v>736</v>
      </c>
      <c r="E39" s="268">
        <f>SUMIFS(E40:E$1298,$I40:$I$1298,"项",$K40:$K$1298,$A39)</f>
        <v>716</v>
      </c>
      <c r="F39" s="349">
        <f t="shared" si="0"/>
        <v>0.0279329608938548</v>
      </c>
      <c r="G39" s="349">
        <f t="shared" si="1"/>
        <v>0.428405122235157</v>
      </c>
      <c r="H39" s="270" t="str">
        <f t="shared" si="2"/>
        <v>是</v>
      </c>
      <c r="I39" s="271" t="str">
        <f t="shared" si="3"/>
        <v>款</v>
      </c>
      <c r="J39" s="272" t="str">
        <f t="shared" si="4"/>
        <v>201</v>
      </c>
      <c r="K39" t="str">
        <f t="shared" si="5"/>
        <v>20104</v>
      </c>
      <c r="L39" t="str">
        <f t="shared" si="6"/>
        <v>20104</v>
      </c>
    </row>
    <row r="40" ht="21" customHeight="1" spans="1:12">
      <c r="A40" s="350">
        <v>2010401</v>
      </c>
      <c r="B40" s="337" t="s">
        <v>140</v>
      </c>
      <c r="C40" s="284">
        <v>342</v>
      </c>
      <c r="D40" s="284">
        <f>SUMIFS([2]执行月报!$F$5:$F$1335,[2]执行月报!$D$5:$D$1335,A40)</f>
        <v>195</v>
      </c>
      <c r="E40" s="284">
        <v>171</v>
      </c>
      <c r="F40" s="351">
        <f t="shared" si="0"/>
        <v>0.140350877192982</v>
      </c>
      <c r="G40" s="351">
        <f t="shared" si="1"/>
        <v>0.570175438596491</v>
      </c>
      <c r="H40" s="270" t="str">
        <f t="shared" si="2"/>
        <v>是</v>
      </c>
      <c r="I40" s="271" t="str">
        <f t="shared" si="3"/>
        <v>项</v>
      </c>
      <c r="J40" s="272" t="str">
        <f t="shared" si="4"/>
        <v>201</v>
      </c>
      <c r="K40" t="str">
        <f t="shared" si="5"/>
        <v>20104</v>
      </c>
      <c r="L40" t="str">
        <f t="shared" si="6"/>
        <v>2010401</v>
      </c>
    </row>
    <row r="41" ht="21" hidden="1" customHeight="1" spans="1:12">
      <c r="A41" s="350">
        <v>2010402</v>
      </c>
      <c r="B41" s="337" t="s">
        <v>141</v>
      </c>
      <c r="C41" s="284">
        <v>0</v>
      </c>
      <c r="D41" s="284">
        <f>SUMIFS([2]执行月报!$F$5:$F$1335,[2]执行月报!$D$5:$D$1335,A41)</f>
        <v>0</v>
      </c>
      <c r="E41" s="284">
        <v>0</v>
      </c>
      <c r="F41" s="351" t="str">
        <f t="shared" si="0"/>
        <v>-</v>
      </c>
      <c r="G41" s="351" t="str">
        <f t="shared" si="1"/>
        <v>-</v>
      </c>
      <c r="H41" s="270" t="str">
        <f t="shared" si="2"/>
        <v>否</v>
      </c>
      <c r="I41" s="271" t="str">
        <f t="shared" si="3"/>
        <v>项</v>
      </c>
      <c r="J41" s="272" t="str">
        <f t="shared" si="4"/>
        <v>201</v>
      </c>
      <c r="K41" t="str">
        <f t="shared" si="5"/>
        <v>20104</v>
      </c>
      <c r="L41" t="str">
        <f t="shared" si="6"/>
        <v>2010402</v>
      </c>
    </row>
    <row r="42" ht="21" hidden="1" customHeight="1" spans="1:12">
      <c r="A42" s="350">
        <v>2010403</v>
      </c>
      <c r="B42" s="337" t="s">
        <v>142</v>
      </c>
      <c r="C42" s="284">
        <v>0</v>
      </c>
      <c r="D42" s="284">
        <f>SUMIFS([2]执行月报!$F$5:$F$1335,[2]执行月报!$D$5:$D$1335,A42)</f>
        <v>0</v>
      </c>
      <c r="E42" s="284">
        <v>0</v>
      </c>
      <c r="F42" s="351" t="str">
        <f t="shared" si="0"/>
        <v>-</v>
      </c>
      <c r="G42" s="351" t="str">
        <f t="shared" si="1"/>
        <v>-</v>
      </c>
      <c r="H42" s="270" t="str">
        <f t="shared" si="2"/>
        <v>否</v>
      </c>
      <c r="I42" s="271" t="str">
        <f t="shared" si="3"/>
        <v>项</v>
      </c>
      <c r="J42" s="272" t="str">
        <f t="shared" si="4"/>
        <v>201</v>
      </c>
      <c r="K42" t="str">
        <f t="shared" si="5"/>
        <v>20104</v>
      </c>
      <c r="L42" t="str">
        <f t="shared" si="6"/>
        <v>2010403</v>
      </c>
    </row>
    <row r="43" ht="21" hidden="1" customHeight="1" spans="1:12">
      <c r="A43" s="350">
        <v>2010404</v>
      </c>
      <c r="B43" s="337" t="s">
        <v>164</v>
      </c>
      <c r="C43" s="284">
        <v>0</v>
      </c>
      <c r="D43" s="284">
        <f>SUMIFS([2]执行月报!$F$5:$F$1335,[2]执行月报!$D$5:$D$1335,A43)</f>
        <v>0</v>
      </c>
      <c r="E43" s="284">
        <v>0</v>
      </c>
      <c r="F43" s="351" t="str">
        <f t="shared" si="0"/>
        <v>-</v>
      </c>
      <c r="G43" s="351" t="str">
        <f t="shared" si="1"/>
        <v>-</v>
      </c>
      <c r="H43" s="270" t="str">
        <f t="shared" si="2"/>
        <v>否</v>
      </c>
      <c r="I43" s="271" t="str">
        <f t="shared" si="3"/>
        <v>项</v>
      </c>
      <c r="J43" s="272" t="str">
        <f t="shared" si="4"/>
        <v>201</v>
      </c>
      <c r="K43" t="str">
        <f t="shared" si="5"/>
        <v>20104</v>
      </c>
      <c r="L43" t="str">
        <f t="shared" si="6"/>
        <v>2010404</v>
      </c>
    </row>
    <row r="44" ht="21" hidden="1" customHeight="1" spans="1:12">
      <c r="A44" s="350">
        <v>2010405</v>
      </c>
      <c r="B44" s="337" t="s">
        <v>165</v>
      </c>
      <c r="C44" s="284">
        <v>0</v>
      </c>
      <c r="D44" s="284">
        <f>SUMIFS([2]执行月报!$F$5:$F$1335,[2]执行月报!$D$5:$D$1335,A44)</f>
        <v>0</v>
      </c>
      <c r="E44" s="284">
        <v>0</v>
      </c>
      <c r="F44" s="351" t="str">
        <f t="shared" si="0"/>
        <v>-</v>
      </c>
      <c r="G44" s="351" t="str">
        <f t="shared" si="1"/>
        <v>-</v>
      </c>
      <c r="H44" s="270" t="str">
        <f t="shared" si="2"/>
        <v>否</v>
      </c>
      <c r="I44" s="271" t="str">
        <f t="shared" si="3"/>
        <v>项</v>
      </c>
      <c r="J44" s="272" t="str">
        <f t="shared" si="4"/>
        <v>201</v>
      </c>
      <c r="K44" t="str">
        <f t="shared" si="5"/>
        <v>20104</v>
      </c>
      <c r="L44" t="str">
        <f t="shared" si="6"/>
        <v>2010405</v>
      </c>
    </row>
    <row r="45" ht="21" hidden="1" customHeight="1" spans="1:12">
      <c r="A45" s="350">
        <v>2010406</v>
      </c>
      <c r="B45" s="337" t="s">
        <v>166</v>
      </c>
      <c r="C45" s="284">
        <v>0</v>
      </c>
      <c r="D45" s="284">
        <f>SUMIFS([2]执行月报!$F$5:$F$1335,[2]执行月报!$D$5:$D$1335,A45)</f>
        <v>0</v>
      </c>
      <c r="E45" s="284">
        <v>0</v>
      </c>
      <c r="F45" s="351" t="str">
        <f t="shared" si="0"/>
        <v>-</v>
      </c>
      <c r="G45" s="351" t="str">
        <f t="shared" si="1"/>
        <v>-</v>
      </c>
      <c r="H45" s="270" t="str">
        <f t="shared" si="2"/>
        <v>否</v>
      </c>
      <c r="I45" s="271" t="str">
        <f t="shared" si="3"/>
        <v>项</v>
      </c>
      <c r="J45" s="272" t="str">
        <f t="shared" si="4"/>
        <v>201</v>
      </c>
      <c r="K45" t="str">
        <f t="shared" si="5"/>
        <v>20104</v>
      </c>
      <c r="L45" t="str">
        <f t="shared" si="6"/>
        <v>2010406</v>
      </c>
    </row>
    <row r="46" ht="21" hidden="1" customHeight="1" spans="1:12">
      <c r="A46" s="350">
        <v>2010407</v>
      </c>
      <c r="B46" s="337" t="s">
        <v>167</v>
      </c>
      <c r="C46" s="284">
        <v>0</v>
      </c>
      <c r="D46" s="284">
        <f>SUMIFS([2]执行月报!$F$5:$F$1335,[2]执行月报!$D$5:$D$1335,A46)</f>
        <v>0</v>
      </c>
      <c r="E46" s="284">
        <v>0</v>
      </c>
      <c r="F46" s="351" t="str">
        <f t="shared" si="0"/>
        <v>-</v>
      </c>
      <c r="G46" s="351" t="str">
        <f t="shared" si="1"/>
        <v>-</v>
      </c>
      <c r="H46" s="270" t="str">
        <f t="shared" si="2"/>
        <v>否</v>
      </c>
      <c r="I46" s="271" t="str">
        <f t="shared" si="3"/>
        <v>项</v>
      </c>
      <c r="J46" s="272" t="str">
        <f t="shared" si="4"/>
        <v>201</v>
      </c>
      <c r="K46" t="str">
        <f t="shared" si="5"/>
        <v>20104</v>
      </c>
      <c r="L46" t="str">
        <f t="shared" si="6"/>
        <v>2010407</v>
      </c>
    </row>
    <row r="47" ht="21" customHeight="1" spans="1:12">
      <c r="A47" s="350">
        <v>2010408</v>
      </c>
      <c r="B47" s="337" t="s">
        <v>168</v>
      </c>
      <c r="C47" s="284">
        <v>1</v>
      </c>
      <c r="D47" s="284">
        <f>SUMIFS([2]执行月报!$F$5:$F$1335,[2]执行月报!$D$5:$D$1335,A47)</f>
        <v>1</v>
      </c>
      <c r="E47" s="284">
        <v>1</v>
      </c>
      <c r="F47" s="351">
        <f t="shared" si="0"/>
        <v>0</v>
      </c>
      <c r="G47" s="351">
        <f t="shared" si="1"/>
        <v>1</v>
      </c>
      <c r="H47" s="270" t="str">
        <f t="shared" si="2"/>
        <v>是</v>
      </c>
      <c r="I47" s="271" t="str">
        <f t="shared" si="3"/>
        <v>项</v>
      </c>
      <c r="J47" s="272" t="str">
        <f t="shared" si="4"/>
        <v>201</v>
      </c>
      <c r="K47" t="str">
        <f t="shared" si="5"/>
        <v>20104</v>
      </c>
      <c r="L47" t="str">
        <f t="shared" si="6"/>
        <v>2010408</v>
      </c>
    </row>
    <row r="48" ht="21" customHeight="1" spans="1:12">
      <c r="A48" s="350">
        <v>2010450</v>
      </c>
      <c r="B48" s="337" t="s">
        <v>149</v>
      </c>
      <c r="C48" s="284">
        <v>335</v>
      </c>
      <c r="D48" s="284">
        <f>SUMIFS([2]执行月报!$F$5:$F$1335,[2]执行月报!$D$5:$D$1335,A48)</f>
        <v>240</v>
      </c>
      <c r="E48" s="284">
        <v>177</v>
      </c>
      <c r="F48" s="351">
        <f t="shared" si="0"/>
        <v>0.35593220338983</v>
      </c>
      <c r="G48" s="351">
        <f t="shared" si="1"/>
        <v>0.716417910447761</v>
      </c>
      <c r="H48" s="270" t="str">
        <f t="shared" si="2"/>
        <v>是</v>
      </c>
      <c r="I48" s="271" t="str">
        <f t="shared" si="3"/>
        <v>项</v>
      </c>
      <c r="J48" s="272" t="str">
        <f t="shared" si="4"/>
        <v>201</v>
      </c>
      <c r="K48" t="str">
        <f t="shared" si="5"/>
        <v>20104</v>
      </c>
      <c r="L48" t="str">
        <f t="shared" si="6"/>
        <v>2010450</v>
      </c>
    </row>
    <row r="49" ht="21" customHeight="1" spans="1:12">
      <c r="A49" s="350">
        <v>2010499</v>
      </c>
      <c r="B49" s="337" t="s">
        <v>169</v>
      </c>
      <c r="C49" s="284">
        <v>1040</v>
      </c>
      <c r="D49" s="284">
        <f>SUMIFS([2]执行月报!$F$5:$F$1335,[2]执行月报!$D$5:$D$1335,A49)</f>
        <v>300</v>
      </c>
      <c r="E49" s="284">
        <v>367</v>
      </c>
      <c r="F49" s="351">
        <f t="shared" si="0"/>
        <v>-0.182561307901907</v>
      </c>
      <c r="G49" s="351">
        <f t="shared" si="1"/>
        <v>0.288461538461538</v>
      </c>
      <c r="H49" s="270" t="str">
        <f t="shared" si="2"/>
        <v>是</v>
      </c>
      <c r="I49" s="271" t="str">
        <f t="shared" si="3"/>
        <v>项</v>
      </c>
      <c r="J49" s="272" t="str">
        <f t="shared" si="4"/>
        <v>201</v>
      </c>
      <c r="K49" t="str">
        <f t="shared" si="5"/>
        <v>20104</v>
      </c>
      <c r="L49" t="str">
        <f t="shared" si="6"/>
        <v>2010499</v>
      </c>
    </row>
    <row r="50" ht="21" customHeight="1" spans="1:12">
      <c r="A50" s="348">
        <v>20105</v>
      </c>
      <c r="B50" s="336" t="s">
        <v>170</v>
      </c>
      <c r="C50" s="268">
        <f>SUMIFS(C51:C$1298,$I51:$I$1298,"项",$K51:$K$1298,$A50)</f>
        <v>411</v>
      </c>
      <c r="D50" s="268">
        <f>SUMIFS(D51:D$1298,$I51:$I$1298,"项",$K51:$K$1298,$A50)</f>
        <v>227</v>
      </c>
      <c r="E50" s="268">
        <f>SUMIFS(E51:E$1298,$I51:$I$1298,"项",$K51:$K$1298,$A50)</f>
        <v>260</v>
      </c>
      <c r="F50" s="349">
        <f t="shared" si="0"/>
        <v>-0.126923076923077</v>
      </c>
      <c r="G50" s="349">
        <f t="shared" si="1"/>
        <v>0.552311435523114</v>
      </c>
      <c r="H50" s="270" t="str">
        <f t="shared" si="2"/>
        <v>是</v>
      </c>
      <c r="I50" s="271" t="str">
        <f t="shared" si="3"/>
        <v>款</v>
      </c>
      <c r="J50" s="272" t="str">
        <f t="shared" si="4"/>
        <v>201</v>
      </c>
      <c r="K50" t="str">
        <f t="shared" si="5"/>
        <v>20105</v>
      </c>
      <c r="L50" t="str">
        <f t="shared" si="6"/>
        <v>20105</v>
      </c>
    </row>
    <row r="51" ht="21" customHeight="1" spans="1:12">
      <c r="A51" s="350">
        <v>2010501</v>
      </c>
      <c r="B51" s="337" t="s">
        <v>140</v>
      </c>
      <c r="C51" s="284">
        <v>269</v>
      </c>
      <c r="D51" s="284">
        <f>SUMIFS([2]执行月报!$F$5:$F$1335,[2]执行月报!$D$5:$D$1335,A51)</f>
        <v>171</v>
      </c>
      <c r="E51" s="284">
        <v>136</v>
      </c>
      <c r="F51" s="351">
        <f t="shared" si="0"/>
        <v>0.257352941176471</v>
      </c>
      <c r="G51" s="351">
        <f t="shared" si="1"/>
        <v>0.635687732342007</v>
      </c>
      <c r="H51" s="270" t="str">
        <f t="shared" si="2"/>
        <v>是</v>
      </c>
      <c r="I51" s="271" t="str">
        <f t="shared" si="3"/>
        <v>项</v>
      </c>
      <c r="J51" s="272" t="str">
        <f t="shared" si="4"/>
        <v>201</v>
      </c>
      <c r="K51" t="str">
        <f t="shared" si="5"/>
        <v>20105</v>
      </c>
      <c r="L51" t="str">
        <f t="shared" si="6"/>
        <v>2010501</v>
      </c>
    </row>
    <row r="52" ht="21" hidden="1" customHeight="1" spans="1:12">
      <c r="A52" s="350">
        <v>2010502</v>
      </c>
      <c r="B52" s="337" t="s">
        <v>141</v>
      </c>
      <c r="C52" s="284">
        <v>0</v>
      </c>
      <c r="D52" s="284">
        <f>SUMIFS([2]执行月报!$F$5:$F$1335,[2]执行月报!$D$5:$D$1335,A52)</f>
        <v>0</v>
      </c>
      <c r="E52" s="284">
        <v>0</v>
      </c>
      <c r="F52" s="351" t="str">
        <f t="shared" si="0"/>
        <v>-</v>
      </c>
      <c r="G52" s="351" t="str">
        <f t="shared" si="1"/>
        <v>-</v>
      </c>
      <c r="H52" s="270" t="str">
        <f t="shared" si="2"/>
        <v>否</v>
      </c>
      <c r="I52" s="271" t="str">
        <f t="shared" si="3"/>
        <v>项</v>
      </c>
      <c r="J52" s="272" t="str">
        <f t="shared" si="4"/>
        <v>201</v>
      </c>
      <c r="K52" t="str">
        <f t="shared" si="5"/>
        <v>20105</v>
      </c>
      <c r="L52" t="str">
        <f t="shared" si="6"/>
        <v>2010502</v>
      </c>
    </row>
    <row r="53" ht="21" hidden="1" customHeight="1" spans="1:12">
      <c r="A53" s="350">
        <v>2010503</v>
      </c>
      <c r="B53" s="337" t="s">
        <v>142</v>
      </c>
      <c r="C53" s="284">
        <v>0</v>
      </c>
      <c r="D53" s="284">
        <f>SUMIFS([2]执行月报!$F$5:$F$1335,[2]执行月报!$D$5:$D$1335,A53)</f>
        <v>0</v>
      </c>
      <c r="E53" s="284">
        <v>0</v>
      </c>
      <c r="F53" s="351" t="str">
        <f t="shared" si="0"/>
        <v>-</v>
      </c>
      <c r="G53" s="351" t="str">
        <f t="shared" si="1"/>
        <v>-</v>
      </c>
      <c r="H53" s="270" t="str">
        <f t="shared" si="2"/>
        <v>否</v>
      </c>
      <c r="I53" s="271" t="str">
        <f t="shared" si="3"/>
        <v>项</v>
      </c>
      <c r="J53" s="272" t="str">
        <f t="shared" si="4"/>
        <v>201</v>
      </c>
      <c r="K53" t="str">
        <f t="shared" si="5"/>
        <v>20105</v>
      </c>
      <c r="L53" t="str">
        <f t="shared" si="6"/>
        <v>2010503</v>
      </c>
    </row>
    <row r="54" ht="21" hidden="1" customHeight="1" spans="1:12">
      <c r="A54" s="350">
        <v>2010504</v>
      </c>
      <c r="B54" s="337" t="s">
        <v>171</v>
      </c>
      <c r="C54" s="284">
        <v>0</v>
      </c>
      <c r="D54" s="284">
        <f>SUMIFS([2]执行月报!$F$5:$F$1335,[2]执行月报!$D$5:$D$1335,A54)</f>
        <v>0</v>
      </c>
      <c r="E54" s="284">
        <v>0</v>
      </c>
      <c r="F54" s="351" t="str">
        <f t="shared" si="0"/>
        <v>-</v>
      </c>
      <c r="G54" s="351" t="str">
        <f t="shared" si="1"/>
        <v>-</v>
      </c>
      <c r="H54" s="270" t="str">
        <f t="shared" si="2"/>
        <v>否</v>
      </c>
      <c r="I54" s="271" t="str">
        <f t="shared" si="3"/>
        <v>项</v>
      </c>
      <c r="J54" s="272" t="str">
        <f t="shared" si="4"/>
        <v>201</v>
      </c>
      <c r="K54" t="str">
        <f t="shared" si="5"/>
        <v>20105</v>
      </c>
      <c r="L54" t="str">
        <f t="shared" si="6"/>
        <v>2010504</v>
      </c>
    </row>
    <row r="55" ht="21" hidden="1" customHeight="1" spans="1:12">
      <c r="A55" s="350">
        <v>2010505</v>
      </c>
      <c r="B55" s="337" t="s">
        <v>172</v>
      </c>
      <c r="C55" s="284">
        <v>0</v>
      </c>
      <c r="D55" s="284">
        <f>SUMIFS([2]执行月报!$F$5:$F$1335,[2]执行月报!$D$5:$D$1335,A55)</f>
        <v>0</v>
      </c>
      <c r="E55" s="284">
        <v>0</v>
      </c>
      <c r="F55" s="351" t="str">
        <f t="shared" si="0"/>
        <v>-</v>
      </c>
      <c r="G55" s="351" t="str">
        <f t="shared" si="1"/>
        <v>-</v>
      </c>
      <c r="H55" s="270" t="str">
        <f t="shared" si="2"/>
        <v>否</v>
      </c>
      <c r="I55" s="271" t="str">
        <f t="shared" si="3"/>
        <v>项</v>
      </c>
      <c r="J55" s="272" t="str">
        <f t="shared" si="4"/>
        <v>201</v>
      </c>
      <c r="K55" t="str">
        <f t="shared" si="5"/>
        <v>20105</v>
      </c>
      <c r="L55" t="str">
        <f t="shared" si="6"/>
        <v>2010505</v>
      </c>
    </row>
    <row r="56" ht="21" hidden="1" customHeight="1" spans="1:12">
      <c r="A56" s="350">
        <v>2010506</v>
      </c>
      <c r="B56" s="337" t="s">
        <v>173</v>
      </c>
      <c r="C56" s="284">
        <v>0</v>
      </c>
      <c r="D56" s="284">
        <f>SUMIFS([2]执行月报!$F$5:$F$1335,[2]执行月报!$D$5:$D$1335,A56)</f>
        <v>0</v>
      </c>
      <c r="E56" s="284">
        <v>0</v>
      </c>
      <c r="F56" s="351" t="str">
        <f t="shared" si="0"/>
        <v>-</v>
      </c>
      <c r="G56" s="351" t="str">
        <f t="shared" si="1"/>
        <v>-</v>
      </c>
      <c r="H56" s="270" t="str">
        <f t="shared" si="2"/>
        <v>否</v>
      </c>
      <c r="I56" s="271" t="str">
        <f t="shared" si="3"/>
        <v>项</v>
      </c>
      <c r="J56" s="272" t="str">
        <f t="shared" si="4"/>
        <v>201</v>
      </c>
      <c r="K56" t="str">
        <f t="shared" si="5"/>
        <v>20105</v>
      </c>
      <c r="L56" t="str">
        <f t="shared" si="6"/>
        <v>2010506</v>
      </c>
    </row>
    <row r="57" ht="21" customHeight="1" spans="1:12">
      <c r="A57" s="350">
        <v>2010507</v>
      </c>
      <c r="B57" s="337" t="s">
        <v>174</v>
      </c>
      <c r="C57" s="284">
        <v>114</v>
      </c>
      <c r="D57" s="284">
        <f>SUMIFS([2]执行月报!$F$5:$F$1335,[2]执行月报!$D$5:$D$1335,A57)</f>
        <v>56</v>
      </c>
      <c r="E57" s="284">
        <v>112</v>
      </c>
      <c r="F57" s="351">
        <f t="shared" si="0"/>
        <v>-0.5</v>
      </c>
      <c r="G57" s="351">
        <f t="shared" si="1"/>
        <v>0.491228070175439</v>
      </c>
      <c r="H57" s="270" t="str">
        <f t="shared" si="2"/>
        <v>是</v>
      </c>
      <c r="I57" s="271" t="str">
        <f t="shared" si="3"/>
        <v>项</v>
      </c>
      <c r="J57" s="272" t="str">
        <f t="shared" si="4"/>
        <v>201</v>
      </c>
      <c r="K57" t="str">
        <f t="shared" si="5"/>
        <v>20105</v>
      </c>
      <c r="L57" t="str">
        <f t="shared" si="6"/>
        <v>2010507</v>
      </c>
    </row>
    <row r="58" ht="21" customHeight="1" spans="1:12">
      <c r="A58" s="350">
        <v>2010508</v>
      </c>
      <c r="B58" s="337" t="s">
        <v>175</v>
      </c>
      <c r="C58" s="284">
        <v>20</v>
      </c>
      <c r="D58" s="284">
        <f>SUMIFS([2]执行月报!$F$5:$F$1335,[2]执行月报!$D$5:$D$1335,A58)</f>
        <v>0</v>
      </c>
      <c r="E58" s="284">
        <v>0</v>
      </c>
      <c r="F58" s="351" t="str">
        <f t="shared" si="0"/>
        <v>-</v>
      </c>
      <c r="G58" s="351">
        <f t="shared" si="1"/>
        <v>0</v>
      </c>
      <c r="H58" s="270" t="str">
        <f t="shared" si="2"/>
        <v>是</v>
      </c>
      <c r="I58" s="271" t="str">
        <f t="shared" si="3"/>
        <v>项</v>
      </c>
      <c r="J58" s="272" t="str">
        <f t="shared" si="4"/>
        <v>201</v>
      </c>
      <c r="K58" t="str">
        <f t="shared" si="5"/>
        <v>20105</v>
      </c>
      <c r="L58" t="str">
        <f t="shared" si="6"/>
        <v>2010508</v>
      </c>
    </row>
    <row r="59" ht="21" hidden="1" customHeight="1" spans="1:12">
      <c r="A59" s="350">
        <v>2010550</v>
      </c>
      <c r="B59" s="337" t="s">
        <v>149</v>
      </c>
      <c r="C59" s="284">
        <v>0</v>
      </c>
      <c r="D59" s="284">
        <f>SUMIFS([2]执行月报!$F$5:$F$1335,[2]执行月报!$D$5:$D$1335,A59)</f>
        <v>0</v>
      </c>
      <c r="E59" s="284">
        <v>0</v>
      </c>
      <c r="F59" s="351" t="str">
        <f t="shared" si="0"/>
        <v>-</v>
      </c>
      <c r="G59" s="351" t="str">
        <f t="shared" si="1"/>
        <v>-</v>
      </c>
      <c r="H59" s="270" t="str">
        <f t="shared" si="2"/>
        <v>否</v>
      </c>
      <c r="I59" s="271" t="str">
        <f t="shared" si="3"/>
        <v>项</v>
      </c>
      <c r="J59" s="272" t="str">
        <f t="shared" si="4"/>
        <v>201</v>
      </c>
      <c r="K59" t="str">
        <f t="shared" si="5"/>
        <v>20105</v>
      </c>
      <c r="L59" t="str">
        <f t="shared" si="6"/>
        <v>2010550</v>
      </c>
    </row>
    <row r="60" ht="21" customHeight="1" spans="1:12">
      <c r="A60" s="350">
        <v>2010599</v>
      </c>
      <c r="B60" s="337" t="s">
        <v>176</v>
      </c>
      <c r="C60" s="284">
        <v>8</v>
      </c>
      <c r="D60" s="284">
        <f>SUMIFS([2]执行月报!$F$5:$F$1335,[2]执行月报!$D$5:$D$1335,A60)</f>
        <v>0</v>
      </c>
      <c r="E60" s="284">
        <v>12</v>
      </c>
      <c r="F60" s="351">
        <f t="shared" si="0"/>
        <v>-1</v>
      </c>
      <c r="G60" s="351">
        <f t="shared" si="1"/>
        <v>0</v>
      </c>
      <c r="H60" s="270" t="str">
        <f t="shared" si="2"/>
        <v>是</v>
      </c>
      <c r="I60" s="271" t="str">
        <f t="shared" si="3"/>
        <v>项</v>
      </c>
      <c r="J60" s="272" t="str">
        <f t="shared" si="4"/>
        <v>201</v>
      </c>
      <c r="K60" t="str">
        <f t="shared" si="5"/>
        <v>20105</v>
      </c>
      <c r="L60" t="str">
        <f t="shared" si="6"/>
        <v>2010599</v>
      </c>
    </row>
    <row r="61" ht="21" customHeight="1" spans="1:12">
      <c r="A61" s="348">
        <v>20106</v>
      </c>
      <c r="B61" s="336" t="s">
        <v>177</v>
      </c>
      <c r="C61" s="268">
        <f>SUMIFS(C62:C$1298,$I62:$I$1298,"项",$K62:$K$1298,$A61)</f>
        <v>1047</v>
      </c>
      <c r="D61" s="268">
        <f>SUMIFS(D62:D$1298,$I62:$I$1298,"项",$K62:$K$1298,$A61)</f>
        <v>529</v>
      </c>
      <c r="E61" s="268">
        <f>SUMIFS(E62:E$1298,$I62:$I$1298,"项",$K62:$K$1298,$A61)</f>
        <v>549</v>
      </c>
      <c r="F61" s="349">
        <f t="shared" si="0"/>
        <v>-0.0364298724954463</v>
      </c>
      <c r="G61" s="349">
        <f t="shared" si="1"/>
        <v>0.505253104106972</v>
      </c>
      <c r="H61" s="270" t="str">
        <f t="shared" si="2"/>
        <v>是</v>
      </c>
      <c r="I61" s="271" t="str">
        <f t="shared" si="3"/>
        <v>款</v>
      </c>
      <c r="J61" s="272" t="str">
        <f t="shared" si="4"/>
        <v>201</v>
      </c>
      <c r="K61" t="str">
        <f t="shared" si="5"/>
        <v>20106</v>
      </c>
      <c r="L61" t="str">
        <f t="shared" si="6"/>
        <v>20106</v>
      </c>
    </row>
    <row r="62" ht="21" customHeight="1" spans="1:12">
      <c r="A62" s="350">
        <v>2010601</v>
      </c>
      <c r="B62" s="337" t="s">
        <v>140</v>
      </c>
      <c r="C62" s="284">
        <v>1040</v>
      </c>
      <c r="D62" s="284">
        <f>SUMIFS([2]执行月报!$F$5:$F$1335,[2]执行月报!$D$5:$D$1335,A62)</f>
        <v>528</v>
      </c>
      <c r="E62" s="284">
        <v>469</v>
      </c>
      <c r="F62" s="351">
        <f t="shared" si="0"/>
        <v>0.125799573560768</v>
      </c>
      <c r="G62" s="351">
        <f t="shared" si="1"/>
        <v>0.507692307692308</v>
      </c>
      <c r="H62" s="270" t="str">
        <f t="shared" si="2"/>
        <v>是</v>
      </c>
      <c r="I62" s="271" t="str">
        <f t="shared" si="3"/>
        <v>项</v>
      </c>
      <c r="J62" s="272" t="str">
        <f t="shared" si="4"/>
        <v>201</v>
      </c>
      <c r="K62" t="str">
        <f t="shared" si="5"/>
        <v>20106</v>
      </c>
      <c r="L62" t="str">
        <f t="shared" si="6"/>
        <v>2010601</v>
      </c>
    </row>
    <row r="63" ht="21" hidden="1" customHeight="1" spans="1:12">
      <c r="A63" s="350">
        <v>2010602</v>
      </c>
      <c r="B63" s="337" t="s">
        <v>141</v>
      </c>
      <c r="C63" s="284">
        <v>0</v>
      </c>
      <c r="D63" s="284">
        <f>SUMIFS([2]执行月报!$F$5:$F$1335,[2]执行月报!$D$5:$D$1335,A63)</f>
        <v>0</v>
      </c>
      <c r="E63" s="284">
        <v>0</v>
      </c>
      <c r="F63" s="351" t="str">
        <f t="shared" si="0"/>
        <v>-</v>
      </c>
      <c r="G63" s="351" t="str">
        <f t="shared" si="1"/>
        <v>-</v>
      </c>
      <c r="H63" s="270" t="str">
        <f t="shared" si="2"/>
        <v>否</v>
      </c>
      <c r="I63" s="271" t="str">
        <f t="shared" si="3"/>
        <v>项</v>
      </c>
      <c r="J63" s="272" t="str">
        <f t="shared" si="4"/>
        <v>201</v>
      </c>
      <c r="K63" t="str">
        <f t="shared" si="5"/>
        <v>20106</v>
      </c>
      <c r="L63" t="str">
        <f t="shared" si="6"/>
        <v>2010602</v>
      </c>
    </row>
    <row r="64" ht="21" hidden="1" customHeight="1" spans="1:12">
      <c r="A64" s="350">
        <v>2010603</v>
      </c>
      <c r="B64" s="337" t="s">
        <v>142</v>
      </c>
      <c r="C64" s="284">
        <v>0</v>
      </c>
      <c r="D64" s="284">
        <f>SUMIFS([2]执行月报!$F$5:$F$1335,[2]执行月报!$D$5:$D$1335,A64)</f>
        <v>0</v>
      </c>
      <c r="E64" s="284">
        <v>0</v>
      </c>
      <c r="F64" s="351" t="str">
        <f t="shared" si="0"/>
        <v>-</v>
      </c>
      <c r="G64" s="351" t="str">
        <f t="shared" si="1"/>
        <v>-</v>
      </c>
      <c r="H64" s="270" t="str">
        <f t="shared" si="2"/>
        <v>否</v>
      </c>
      <c r="I64" s="271" t="str">
        <f t="shared" si="3"/>
        <v>项</v>
      </c>
      <c r="J64" s="272" t="str">
        <f t="shared" si="4"/>
        <v>201</v>
      </c>
      <c r="K64" t="str">
        <f t="shared" si="5"/>
        <v>20106</v>
      </c>
      <c r="L64" t="str">
        <f t="shared" si="6"/>
        <v>2010603</v>
      </c>
    </row>
    <row r="65" ht="21" hidden="1" customHeight="1" spans="1:12">
      <c r="A65" s="350">
        <v>2010604</v>
      </c>
      <c r="B65" s="337" t="s">
        <v>178</v>
      </c>
      <c r="C65" s="284">
        <v>0</v>
      </c>
      <c r="D65" s="284">
        <f>SUMIFS([2]执行月报!$F$5:$F$1335,[2]执行月报!$D$5:$D$1335,A65)</f>
        <v>0</v>
      </c>
      <c r="E65" s="284">
        <v>0</v>
      </c>
      <c r="F65" s="351" t="str">
        <f t="shared" si="0"/>
        <v>-</v>
      </c>
      <c r="G65" s="351" t="str">
        <f t="shared" si="1"/>
        <v>-</v>
      </c>
      <c r="H65" s="270" t="str">
        <f t="shared" si="2"/>
        <v>否</v>
      </c>
      <c r="I65" s="271" t="str">
        <f t="shared" si="3"/>
        <v>项</v>
      </c>
      <c r="J65" s="272" t="str">
        <f t="shared" si="4"/>
        <v>201</v>
      </c>
      <c r="K65" t="str">
        <f t="shared" si="5"/>
        <v>20106</v>
      </c>
      <c r="L65" t="str">
        <f t="shared" si="6"/>
        <v>2010604</v>
      </c>
    </row>
    <row r="66" ht="21" hidden="1" customHeight="1" spans="1:12">
      <c r="A66" s="350">
        <v>2010605</v>
      </c>
      <c r="B66" s="337" t="s">
        <v>179</v>
      </c>
      <c r="C66" s="284">
        <v>0</v>
      </c>
      <c r="D66" s="284">
        <f>SUMIFS([2]执行月报!$F$5:$F$1335,[2]执行月报!$D$5:$D$1335,A66)</f>
        <v>0</v>
      </c>
      <c r="E66" s="284">
        <v>0</v>
      </c>
      <c r="F66" s="351" t="str">
        <f t="shared" si="0"/>
        <v>-</v>
      </c>
      <c r="G66" s="351" t="str">
        <f t="shared" si="1"/>
        <v>-</v>
      </c>
      <c r="H66" s="270" t="str">
        <f t="shared" si="2"/>
        <v>否</v>
      </c>
      <c r="I66" s="271" t="str">
        <f t="shared" si="3"/>
        <v>项</v>
      </c>
      <c r="J66" s="272" t="str">
        <f t="shared" si="4"/>
        <v>201</v>
      </c>
      <c r="K66" t="str">
        <f t="shared" si="5"/>
        <v>20106</v>
      </c>
      <c r="L66" t="str">
        <f t="shared" si="6"/>
        <v>2010605</v>
      </c>
    </row>
    <row r="67" ht="21" hidden="1" customHeight="1" spans="1:12">
      <c r="A67" s="350">
        <v>2010606</v>
      </c>
      <c r="B67" s="337" t="s">
        <v>180</v>
      </c>
      <c r="C67" s="284">
        <v>0</v>
      </c>
      <c r="D67" s="284">
        <f>SUMIFS([2]执行月报!$F$5:$F$1335,[2]执行月报!$D$5:$D$1335,A67)</f>
        <v>0</v>
      </c>
      <c r="E67" s="284">
        <v>0</v>
      </c>
      <c r="F67" s="351" t="str">
        <f t="shared" si="0"/>
        <v>-</v>
      </c>
      <c r="G67" s="351" t="str">
        <f t="shared" si="1"/>
        <v>-</v>
      </c>
      <c r="H67" s="270" t="str">
        <f t="shared" si="2"/>
        <v>否</v>
      </c>
      <c r="I67" s="271" t="str">
        <f t="shared" si="3"/>
        <v>项</v>
      </c>
      <c r="J67" s="272" t="str">
        <f t="shared" si="4"/>
        <v>201</v>
      </c>
      <c r="K67" t="str">
        <f t="shared" si="5"/>
        <v>20106</v>
      </c>
      <c r="L67" t="str">
        <f t="shared" si="6"/>
        <v>2010606</v>
      </c>
    </row>
    <row r="68" ht="21" hidden="1" customHeight="1" spans="1:12">
      <c r="A68" s="350">
        <v>2010607</v>
      </c>
      <c r="B68" s="337" t="s">
        <v>181</v>
      </c>
      <c r="C68" s="284">
        <v>0</v>
      </c>
      <c r="D68" s="284">
        <f>SUMIFS([2]执行月报!$F$5:$F$1335,[2]执行月报!$D$5:$D$1335,A68)</f>
        <v>0</v>
      </c>
      <c r="E68" s="284">
        <v>0</v>
      </c>
      <c r="F68" s="351" t="str">
        <f t="shared" si="0"/>
        <v>-</v>
      </c>
      <c r="G68" s="351" t="str">
        <f t="shared" si="1"/>
        <v>-</v>
      </c>
      <c r="H68" s="270" t="str">
        <f t="shared" si="2"/>
        <v>否</v>
      </c>
      <c r="I68" s="271" t="str">
        <f t="shared" si="3"/>
        <v>项</v>
      </c>
      <c r="J68" s="272" t="str">
        <f t="shared" si="4"/>
        <v>201</v>
      </c>
      <c r="K68" t="str">
        <f t="shared" si="5"/>
        <v>20106</v>
      </c>
      <c r="L68" t="str">
        <f t="shared" si="6"/>
        <v>2010607</v>
      </c>
    </row>
    <row r="69" ht="21" hidden="1" customHeight="1" spans="1:12">
      <c r="A69" s="350">
        <v>2010608</v>
      </c>
      <c r="B69" s="337" t="s">
        <v>182</v>
      </c>
      <c r="C69" s="284">
        <v>0</v>
      </c>
      <c r="D69" s="284">
        <f>SUMIFS([2]执行月报!$F$5:$F$1335,[2]执行月报!$D$5:$D$1335,A69)</f>
        <v>0</v>
      </c>
      <c r="E69" s="284">
        <v>0</v>
      </c>
      <c r="F69" s="351" t="str">
        <f t="shared" si="0"/>
        <v>-</v>
      </c>
      <c r="G69" s="351" t="str">
        <f t="shared" si="1"/>
        <v>-</v>
      </c>
      <c r="H69" s="270" t="str">
        <f t="shared" si="2"/>
        <v>否</v>
      </c>
      <c r="I69" s="271" t="str">
        <f t="shared" si="3"/>
        <v>项</v>
      </c>
      <c r="J69" s="272" t="str">
        <f t="shared" si="4"/>
        <v>201</v>
      </c>
      <c r="K69" t="str">
        <f t="shared" si="5"/>
        <v>20106</v>
      </c>
      <c r="L69" t="str">
        <f t="shared" si="6"/>
        <v>2010608</v>
      </c>
    </row>
    <row r="70" ht="21" customHeight="1" spans="1:12">
      <c r="A70" s="350">
        <v>2010650</v>
      </c>
      <c r="B70" s="337" t="s">
        <v>149</v>
      </c>
      <c r="C70" s="284">
        <v>0</v>
      </c>
      <c r="D70" s="284">
        <f>SUMIFS([2]执行月报!$F$5:$F$1335,[2]执行月报!$D$5:$D$1335,A70)</f>
        <v>0</v>
      </c>
      <c r="E70" s="284">
        <v>52</v>
      </c>
      <c r="F70" s="351">
        <f t="shared" ref="F70:F133" si="7">IF(E70&lt;&gt;0,D70/E70-1,"-")</f>
        <v>-1</v>
      </c>
      <c r="G70" s="351" t="str">
        <f t="shared" ref="G70:G133" si="8">IF(C70&lt;&gt;0,D70/C70,"-")</f>
        <v>-</v>
      </c>
      <c r="H70" s="270" t="str">
        <f t="shared" ref="H70:H133" si="9">IF(LEN(A70)=3,"是",IF(OR(C70&lt;&gt;0,D70&lt;&gt;0,E70&lt;&gt;0),"是","否"))</f>
        <v>是</v>
      </c>
      <c r="I70" s="271" t="str">
        <f t="shared" ref="I70:I133" si="10">_xlfn.IFS(LEN(A70)=3,"类",LEN(A70)=5,"款",LEN(A70)=7,"项")</f>
        <v>项</v>
      </c>
      <c r="J70" s="272" t="str">
        <f t="shared" ref="J70:J133" si="11">LEFT(A70,3)</f>
        <v>201</v>
      </c>
      <c r="K70" t="str">
        <f t="shared" ref="K70:K133" si="12">LEFT(A70,5)</f>
        <v>20106</v>
      </c>
      <c r="L70" t="str">
        <f t="shared" ref="L70:L133" si="13">LEFT(A70,7)</f>
        <v>2010650</v>
      </c>
    </row>
    <row r="71" ht="21" customHeight="1" spans="1:12">
      <c r="A71" s="350">
        <v>2010699</v>
      </c>
      <c r="B71" s="337" t="s">
        <v>183</v>
      </c>
      <c r="C71" s="284">
        <v>7</v>
      </c>
      <c r="D71" s="284">
        <f>SUMIFS([2]执行月报!$F$5:$F$1335,[2]执行月报!$D$5:$D$1335,A71)</f>
        <v>1</v>
      </c>
      <c r="E71" s="284">
        <v>28</v>
      </c>
      <c r="F71" s="351">
        <f t="shared" si="7"/>
        <v>-0.964285714285714</v>
      </c>
      <c r="G71" s="351">
        <f t="shared" si="8"/>
        <v>0.142857142857143</v>
      </c>
      <c r="H71" s="270" t="str">
        <f t="shared" si="9"/>
        <v>是</v>
      </c>
      <c r="I71" s="271" t="str">
        <f t="shared" si="10"/>
        <v>项</v>
      </c>
      <c r="J71" s="272" t="str">
        <f t="shared" si="11"/>
        <v>201</v>
      </c>
      <c r="K71" t="str">
        <f t="shared" si="12"/>
        <v>20106</v>
      </c>
      <c r="L71" t="str">
        <f t="shared" si="13"/>
        <v>2010699</v>
      </c>
    </row>
    <row r="72" ht="21" customHeight="1" spans="1:12">
      <c r="A72" s="348">
        <v>20107</v>
      </c>
      <c r="B72" s="336" t="s">
        <v>184</v>
      </c>
      <c r="C72" s="268">
        <f>SUMIFS(C73:C$1298,$I73:$I$1298,"项",$K73:$K$1298,$A72)</f>
        <v>100</v>
      </c>
      <c r="D72" s="268">
        <f>SUMIFS(D73:D$1298,$I73:$I$1298,"项",$K73:$K$1298,$A72)</f>
        <v>164</v>
      </c>
      <c r="E72" s="268">
        <f>SUMIFS(E73:E$1298,$I73:$I$1298,"项",$K73:$K$1298,$A72)</f>
        <v>0</v>
      </c>
      <c r="F72" s="349" t="str">
        <f t="shared" si="7"/>
        <v>-</v>
      </c>
      <c r="G72" s="349">
        <f t="shared" si="8"/>
        <v>1.64</v>
      </c>
      <c r="H72" s="270" t="str">
        <f t="shared" si="9"/>
        <v>是</v>
      </c>
      <c r="I72" s="271" t="str">
        <f t="shared" si="10"/>
        <v>款</v>
      </c>
      <c r="J72" s="272" t="str">
        <f t="shared" si="11"/>
        <v>201</v>
      </c>
      <c r="K72" t="str">
        <f t="shared" si="12"/>
        <v>20107</v>
      </c>
      <c r="L72" t="str">
        <f t="shared" si="13"/>
        <v>20107</v>
      </c>
    </row>
    <row r="73" ht="21" customHeight="1" spans="1:12">
      <c r="A73" s="350">
        <v>2010701</v>
      </c>
      <c r="B73" s="337" t="s">
        <v>140</v>
      </c>
      <c r="C73" s="284">
        <v>0</v>
      </c>
      <c r="D73" s="284">
        <f>SUMIFS([2]执行月报!$F$5:$F$1335,[2]执行月报!$D$5:$D$1335,A73)</f>
        <v>64</v>
      </c>
      <c r="E73" s="284">
        <v>0</v>
      </c>
      <c r="F73" s="351" t="str">
        <f t="shared" si="7"/>
        <v>-</v>
      </c>
      <c r="G73" s="351" t="str">
        <f t="shared" si="8"/>
        <v>-</v>
      </c>
      <c r="H73" s="270" t="str">
        <f t="shared" si="9"/>
        <v>是</v>
      </c>
      <c r="I73" s="271" t="str">
        <f t="shared" si="10"/>
        <v>项</v>
      </c>
      <c r="J73" s="272" t="str">
        <f t="shared" si="11"/>
        <v>201</v>
      </c>
      <c r="K73" t="str">
        <f t="shared" si="12"/>
        <v>20107</v>
      </c>
      <c r="L73" t="str">
        <f t="shared" si="13"/>
        <v>2010701</v>
      </c>
    </row>
    <row r="74" ht="21" hidden="1" customHeight="1" spans="1:12">
      <c r="A74" s="350">
        <v>2010702</v>
      </c>
      <c r="B74" s="337" t="s">
        <v>141</v>
      </c>
      <c r="C74" s="284">
        <v>0</v>
      </c>
      <c r="D74" s="284">
        <f>SUMIFS([2]执行月报!$F$5:$F$1335,[2]执行月报!$D$5:$D$1335,A74)</f>
        <v>0</v>
      </c>
      <c r="E74" s="284">
        <v>0</v>
      </c>
      <c r="F74" s="351" t="str">
        <f t="shared" si="7"/>
        <v>-</v>
      </c>
      <c r="G74" s="351" t="str">
        <f t="shared" si="8"/>
        <v>-</v>
      </c>
      <c r="H74" s="270" t="str">
        <f t="shared" si="9"/>
        <v>否</v>
      </c>
      <c r="I74" s="271" t="str">
        <f t="shared" si="10"/>
        <v>项</v>
      </c>
      <c r="J74" s="272" t="str">
        <f t="shared" si="11"/>
        <v>201</v>
      </c>
      <c r="K74" t="str">
        <f t="shared" si="12"/>
        <v>20107</v>
      </c>
      <c r="L74" t="str">
        <f t="shared" si="13"/>
        <v>2010702</v>
      </c>
    </row>
    <row r="75" ht="21" hidden="1" customHeight="1" spans="1:12">
      <c r="A75" s="350">
        <v>2010703</v>
      </c>
      <c r="B75" s="337" t="s">
        <v>142</v>
      </c>
      <c r="C75" s="284">
        <v>0</v>
      </c>
      <c r="D75" s="284">
        <f>SUMIFS([2]执行月报!$F$5:$F$1335,[2]执行月报!$D$5:$D$1335,A75)</f>
        <v>0</v>
      </c>
      <c r="E75" s="284">
        <v>0</v>
      </c>
      <c r="F75" s="351" t="str">
        <f t="shared" si="7"/>
        <v>-</v>
      </c>
      <c r="G75" s="351" t="str">
        <f t="shared" si="8"/>
        <v>-</v>
      </c>
      <c r="H75" s="270" t="str">
        <f t="shared" si="9"/>
        <v>否</v>
      </c>
      <c r="I75" s="271" t="str">
        <f t="shared" si="10"/>
        <v>项</v>
      </c>
      <c r="J75" s="272" t="str">
        <f t="shared" si="11"/>
        <v>201</v>
      </c>
      <c r="K75" t="str">
        <f t="shared" si="12"/>
        <v>20107</v>
      </c>
      <c r="L75" t="str">
        <f t="shared" si="13"/>
        <v>2010703</v>
      </c>
    </row>
    <row r="76" ht="21" hidden="1" customHeight="1" spans="1:12">
      <c r="A76" s="350">
        <v>2010709</v>
      </c>
      <c r="B76" s="337" t="s">
        <v>181</v>
      </c>
      <c r="C76" s="284">
        <v>0</v>
      </c>
      <c r="D76" s="284">
        <f>SUMIFS([2]执行月报!$F$5:$F$1335,[2]执行月报!$D$5:$D$1335,A76)</f>
        <v>0</v>
      </c>
      <c r="E76" s="284">
        <v>0</v>
      </c>
      <c r="F76" s="351" t="str">
        <f t="shared" si="7"/>
        <v>-</v>
      </c>
      <c r="G76" s="351" t="str">
        <f t="shared" si="8"/>
        <v>-</v>
      </c>
      <c r="H76" s="270" t="str">
        <f t="shared" si="9"/>
        <v>否</v>
      </c>
      <c r="I76" s="271" t="str">
        <f t="shared" si="10"/>
        <v>项</v>
      </c>
      <c r="J76" s="272" t="str">
        <f t="shared" si="11"/>
        <v>201</v>
      </c>
      <c r="K76" t="str">
        <f t="shared" si="12"/>
        <v>20107</v>
      </c>
      <c r="L76" t="str">
        <f t="shared" si="13"/>
        <v>2010709</v>
      </c>
    </row>
    <row r="77" ht="21" hidden="1" customHeight="1" spans="1:12">
      <c r="A77" s="350">
        <v>2010710</v>
      </c>
      <c r="B77" s="337" t="s">
        <v>185</v>
      </c>
      <c r="C77" s="284">
        <v>0</v>
      </c>
      <c r="D77" s="284">
        <f>SUMIFS([2]执行月报!$F$5:$F$1335,[2]执行月报!$D$5:$D$1335,A77)</f>
        <v>0</v>
      </c>
      <c r="E77" s="284">
        <v>0</v>
      </c>
      <c r="F77" s="351" t="str">
        <f t="shared" si="7"/>
        <v>-</v>
      </c>
      <c r="G77" s="351" t="str">
        <f t="shared" si="8"/>
        <v>-</v>
      </c>
      <c r="H77" s="270" t="str">
        <f t="shared" si="9"/>
        <v>否</v>
      </c>
      <c r="I77" s="271" t="str">
        <f t="shared" si="10"/>
        <v>项</v>
      </c>
      <c r="J77" s="272" t="str">
        <f t="shared" si="11"/>
        <v>201</v>
      </c>
      <c r="K77" t="str">
        <f t="shared" si="12"/>
        <v>20107</v>
      </c>
      <c r="L77" t="str">
        <f t="shared" si="13"/>
        <v>2010710</v>
      </c>
    </row>
    <row r="78" ht="21" hidden="1" customHeight="1" spans="1:12">
      <c r="A78" s="350">
        <v>2010750</v>
      </c>
      <c r="B78" s="337" t="s">
        <v>149</v>
      </c>
      <c r="C78" s="284">
        <v>0</v>
      </c>
      <c r="D78" s="284">
        <f>SUMIFS([2]执行月报!$F$5:$F$1335,[2]执行月报!$D$5:$D$1335,A78)</f>
        <v>0</v>
      </c>
      <c r="E78" s="284">
        <v>0</v>
      </c>
      <c r="F78" s="351" t="str">
        <f t="shared" si="7"/>
        <v>-</v>
      </c>
      <c r="G78" s="351" t="str">
        <f t="shared" si="8"/>
        <v>-</v>
      </c>
      <c r="H78" s="270" t="str">
        <f t="shared" si="9"/>
        <v>否</v>
      </c>
      <c r="I78" s="271" t="str">
        <f t="shared" si="10"/>
        <v>项</v>
      </c>
      <c r="J78" s="272" t="str">
        <f t="shared" si="11"/>
        <v>201</v>
      </c>
      <c r="K78" t="str">
        <f t="shared" si="12"/>
        <v>20107</v>
      </c>
      <c r="L78" t="str">
        <f t="shared" si="13"/>
        <v>2010750</v>
      </c>
    </row>
    <row r="79" ht="21" customHeight="1" spans="1:12">
      <c r="A79" s="350">
        <v>2010799</v>
      </c>
      <c r="B79" s="337" t="s">
        <v>186</v>
      </c>
      <c r="C79" s="284">
        <v>100</v>
      </c>
      <c r="D79" s="284">
        <f>SUMIFS([2]执行月报!$F$5:$F$1335,[2]执行月报!$D$5:$D$1335,A79)</f>
        <v>100</v>
      </c>
      <c r="E79" s="284">
        <v>0</v>
      </c>
      <c r="F79" s="351" t="str">
        <f t="shared" si="7"/>
        <v>-</v>
      </c>
      <c r="G79" s="351">
        <f t="shared" si="8"/>
        <v>1</v>
      </c>
      <c r="H79" s="270" t="str">
        <f t="shared" si="9"/>
        <v>是</v>
      </c>
      <c r="I79" s="271" t="str">
        <f t="shared" si="10"/>
        <v>项</v>
      </c>
      <c r="J79" s="272" t="str">
        <f t="shared" si="11"/>
        <v>201</v>
      </c>
      <c r="K79" t="str">
        <f t="shared" si="12"/>
        <v>20107</v>
      </c>
      <c r="L79" t="str">
        <f t="shared" si="13"/>
        <v>2010799</v>
      </c>
    </row>
    <row r="80" ht="21" hidden="1" customHeight="1" spans="1:12">
      <c r="A80" s="348">
        <v>20108</v>
      </c>
      <c r="B80" s="336" t="s">
        <v>187</v>
      </c>
      <c r="C80" s="268">
        <f>SUMIFS(C81:C$1298,$I81:$I$1298,"项",$K81:$K$1298,$A80)</f>
        <v>0</v>
      </c>
      <c r="D80" s="268">
        <f>SUMIFS(D81:D$1298,$I81:$I$1298,"项",$K81:$K$1298,$A80)</f>
        <v>0</v>
      </c>
      <c r="E80" s="268">
        <f>SUMIFS(E81:E$1298,$I81:$I$1298,"项",$K81:$K$1298,$A80)</f>
        <v>0</v>
      </c>
      <c r="F80" s="349" t="str">
        <f t="shared" si="7"/>
        <v>-</v>
      </c>
      <c r="G80" s="349" t="str">
        <f t="shared" si="8"/>
        <v>-</v>
      </c>
      <c r="H80" s="270" t="str">
        <f t="shared" si="9"/>
        <v>否</v>
      </c>
      <c r="I80" s="271" t="str">
        <f t="shared" si="10"/>
        <v>款</v>
      </c>
      <c r="J80" s="272" t="str">
        <f t="shared" si="11"/>
        <v>201</v>
      </c>
      <c r="K80" t="str">
        <f t="shared" si="12"/>
        <v>20108</v>
      </c>
      <c r="L80" t="str">
        <f t="shared" si="13"/>
        <v>20108</v>
      </c>
    </row>
    <row r="81" ht="21" hidden="1" customHeight="1" spans="1:12">
      <c r="A81" s="350">
        <v>2010801</v>
      </c>
      <c r="B81" s="337" t="s">
        <v>140</v>
      </c>
      <c r="C81" s="284">
        <v>0</v>
      </c>
      <c r="D81" s="284">
        <f>SUMIFS([2]执行月报!$F$5:$F$1335,[2]执行月报!$D$5:$D$1335,A81)</f>
        <v>0</v>
      </c>
      <c r="E81" s="284">
        <v>0</v>
      </c>
      <c r="F81" s="351" t="str">
        <f t="shared" si="7"/>
        <v>-</v>
      </c>
      <c r="G81" s="351" t="str">
        <f t="shared" si="8"/>
        <v>-</v>
      </c>
      <c r="H81" s="270" t="str">
        <f t="shared" si="9"/>
        <v>否</v>
      </c>
      <c r="I81" s="271" t="str">
        <f t="shared" si="10"/>
        <v>项</v>
      </c>
      <c r="J81" s="272" t="str">
        <f t="shared" si="11"/>
        <v>201</v>
      </c>
      <c r="K81" t="str">
        <f t="shared" si="12"/>
        <v>20108</v>
      </c>
      <c r="L81" t="str">
        <f t="shared" si="13"/>
        <v>2010801</v>
      </c>
    </row>
    <row r="82" ht="21" hidden="1" customHeight="1" spans="1:12">
      <c r="A82" s="350">
        <v>2010802</v>
      </c>
      <c r="B82" s="337" t="s">
        <v>141</v>
      </c>
      <c r="C82" s="284">
        <v>0</v>
      </c>
      <c r="D82" s="284">
        <f>SUMIFS([2]执行月报!$F$5:$F$1335,[2]执行月报!$D$5:$D$1335,A82)</f>
        <v>0</v>
      </c>
      <c r="E82" s="284">
        <v>0</v>
      </c>
      <c r="F82" s="351" t="str">
        <f t="shared" si="7"/>
        <v>-</v>
      </c>
      <c r="G82" s="351" t="str">
        <f t="shared" si="8"/>
        <v>-</v>
      </c>
      <c r="H82" s="270" t="str">
        <f t="shared" si="9"/>
        <v>否</v>
      </c>
      <c r="I82" s="271" t="str">
        <f t="shared" si="10"/>
        <v>项</v>
      </c>
      <c r="J82" s="272" t="str">
        <f t="shared" si="11"/>
        <v>201</v>
      </c>
      <c r="K82" t="str">
        <f t="shared" si="12"/>
        <v>20108</v>
      </c>
      <c r="L82" t="str">
        <f t="shared" si="13"/>
        <v>2010802</v>
      </c>
    </row>
    <row r="83" ht="21" hidden="1" customHeight="1" spans="1:12">
      <c r="A83" s="350">
        <v>2010803</v>
      </c>
      <c r="B83" s="337" t="s">
        <v>142</v>
      </c>
      <c r="C83" s="284">
        <v>0</v>
      </c>
      <c r="D83" s="284">
        <f>SUMIFS([2]执行月报!$F$5:$F$1335,[2]执行月报!$D$5:$D$1335,A83)</f>
        <v>0</v>
      </c>
      <c r="E83" s="284">
        <v>0</v>
      </c>
      <c r="F83" s="351" t="str">
        <f t="shared" si="7"/>
        <v>-</v>
      </c>
      <c r="G83" s="351" t="str">
        <f t="shared" si="8"/>
        <v>-</v>
      </c>
      <c r="H83" s="270" t="str">
        <f t="shared" si="9"/>
        <v>否</v>
      </c>
      <c r="I83" s="271" t="str">
        <f t="shared" si="10"/>
        <v>项</v>
      </c>
      <c r="J83" s="272" t="str">
        <f t="shared" si="11"/>
        <v>201</v>
      </c>
      <c r="K83" t="str">
        <f t="shared" si="12"/>
        <v>20108</v>
      </c>
      <c r="L83" t="str">
        <f t="shared" si="13"/>
        <v>2010803</v>
      </c>
    </row>
    <row r="84" ht="21" hidden="1" customHeight="1" spans="1:12">
      <c r="A84" s="350">
        <v>2010804</v>
      </c>
      <c r="B84" s="337" t="s">
        <v>188</v>
      </c>
      <c r="C84" s="284">
        <v>0</v>
      </c>
      <c r="D84" s="284">
        <f>SUMIFS([2]执行月报!$F$5:$F$1335,[2]执行月报!$D$5:$D$1335,A84)</f>
        <v>0</v>
      </c>
      <c r="E84" s="284">
        <v>0</v>
      </c>
      <c r="F84" s="351" t="str">
        <f t="shared" si="7"/>
        <v>-</v>
      </c>
      <c r="G84" s="351" t="str">
        <f t="shared" si="8"/>
        <v>-</v>
      </c>
      <c r="H84" s="270" t="str">
        <f t="shared" si="9"/>
        <v>否</v>
      </c>
      <c r="I84" s="271" t="str">
        <f t="shared" si="10"/>
        <v>项</v>
      </c>
      <c r="J84" s="272" t="str">
        <f t="shared" si="11"/>
        <v>201</v>
      </c>
      <c r="K84" t="str">
        <f t="shared" si="12"/>
        <v>20108</v>
      </c>
      <c r="L84" t="str">
        <f t="shared" si="13"/>
        <v>2010804</v>
      </c>
    </row>
    <row r="85" ht="21" hidden="1" customHeight="1" spans="1:12">
      <c r="A85" s="350">
        <v>2010805</v>
      </c>
      <c r="B85" s="337" t="s">
        <v>189</v>
      </c>
      <c r="C85" s="284">
        <v>0</v>
      </c>
      <c r="D85" s="284">
        <f>SUMIFS([2]执行月报!$F$5:$F$1335,[2]执行月报!$D$5:$D$1335,A85)</f>
        <v>0</v>
      </c>
      <c r="E85" s="284">
        <v>0</v>
      </c>
      <c r="F85" s="351" t="str">
        <f t="shared" si="7"/>
        <v>-</v>
      </c>
      <c r="G85" s="351" t="str">
        <f t="shared" si="8"/>
        <v>-</v>
      </c>
      <c r="H85" s="270" t="str">
        <f t="shared" si="9"/>
        <v>否</v>
      </c>
      <c r="I85" s="271" t="str">
        <f t="shared" si="10"/>
        <v>项</v>
      </c>
      <c r="J85" s="272" t="str">
        <f t="shared" si="11"/>
        <v>201</v>
      </c>
      <c r="K85" t="str">
        <f t="shared" si="12"/>
        <v>20108</v>
      </c>
      <c r="L85" t="str">
        <f t="shared" si="13"/>
        <v>2010805</v>
      </c>
    </row>
    <row r="86" ht="21" hidden="1" customHeight="1" spans="1:12">
      <c r="A86" s="350">
        <v>2010806</v>
      </c>
      <c r="B86" s="337" t="s">
        <v>181</v>
      </c>
      <c r="C86" s="284">
        <v>0</v>
      </c>
      <c r="D86" s="284">
        <f>SUMIFS([2]执行月报!$F$5:$F$1335,[2]执行月报!$D$5:$D$1335,A86)</f>
        <v>0</v>
      </c>
      <c r="E86" s="284">
        <v>0</v>
      </c>
      <c r="F86" s="351" t="str">
        <f t="shared" si="7"/>
        <v>-</v>
      </c>
      <c r="G86" s="351" t="str">
        <f t="shared" si="8"/>
        <v>-</v>
      </c>
      <c r="H86" s="270" t="str">
        <f t="shared" si="9"/>
        <v>否</v>
      </c>
      <c r="I86" s="271" t="str">
        <f t="shared" si="10"/>
        <v>项</v>
      </c>
      <c r="J86" s="272" t="str">
        <f t="shared" si="11"/>
        <v>201</v>
      </c>
      <c r="K86" t="str">
        <f t="shared" si="12"/>
        <v>20108</v>
      </c>
      <c r="L86" t="str">
        <f t="shared" si="13"/>
        <v>2010806</v>
      </c>
    </row>
    <row r="87" ht="21" hidden="1" customHeight="1" spans="1:12">
      <c r="A87" s="350">
        <v>2010850</v>
      </c>
      <c r="B87" s="337" t="s">
        <v>149</v>
      </c>
      <c r="C87" s="284">
        <v>0</v>
      </c>
      <c r="D87" s="284">
        <f>SUMIFS([2]执行月报!$F$5:$F$1335,[2]执行月报!$D$5:$D$1335,A87)</f>
        <v>0</v>
      </c>
      <c r="E87" s="284">
        <v>0</v>
      </c>
      <c r="F87" s="351" t="str">
        <f t="shared" si="7"/>
        <v>-</v>
      </c>
      <c r="G87" s="351" t="str">
        <f t="shared" si="8"/>
        <v>-</v>
      </c>
      <c r="H87" s="270" t="str">
        <f t="shared" si="9"/>
        <v>否</v>
      </c>
      <c r="I87" s="271" t="str">
        <f t="shared" si="10"/>
        <v>项</v>
      </c>
      <c r="J87" s="272" t="str">
        <f t="shared" si="11"/>
        <v>201</v>
      </c>
      <c r="K87" t="str">
        <f t="shared" si="12"/>
        <v>20108</v>
      </c>
      <c r="L87" t="str">
        <f t="shared" si="13"/>
        <v>2010850</v>
      </c>
    </row>
    <row r="88" ht="21" hidden="1" customHeight="1" spans="1:12">
      <c r="A88" s="350">
        <v>2010899</v>
      </c>
      <c r="B88" s="337" t="s">
        <v>190</v>
      </c>
      <c r="C88" s="284">
        <v>0</v>
      </c>
      <c r="D88" s="284">
        <f>SUMIFS([2]执行月报!$F$5:$F$1335,[2]执行月报!$D$5:$D$1335,A88)</f>
        <v>0</v>
      </c>
      <c r="E88" s="284">
        <v>0</v>
      </c>
      <c r="F88" s="351" t="str">
        <f t="shared" si="7"/>
        <v>-</v>
      </c>
      <c r="G88" s="351" t="str">
        <f t="shared" si="8"/>
        <v>-</v>
      </c>
      <c r="H88" s="270" t="str">
        <f t="shared" si="9"/>
        <v>否</v>
      </c>
      <c r="I88" s="271" t="str">
        <f t="shared" si="10"/>
        <v>项</v>
      </c>
      <c r="J88" s="272" t="str">
        <f t="shared" si="11"/>
        <v>201</v>
      </c>
      <c r="K88" t="str">
        <f t="shared" si="12"/>
        <v>20108</v>
      </c>
      <c r="L88" t="str">
        <f t="shared" si="13"/>
        <v>2010899</v>
      </c>
    </row>
    <row r="89" ht="21" hidden="1" customHeight="1" spans="1:12">
      <c r="A89" s="348">
        <v>20109</v>
      </c>
      <c r="B89" s="336" t="s">
        <v>191</v>
      </c>
      <c r="C89" s="268">
        <f>SUMIFS(C90:C$1298,$I90:$I$1298,"项",$K90:$K$1298,$A89)</f>
        <v>0</v>
      </c>
      <c r="D89" s="268">
        <f>SUMIFS(D90:D$1298,$I90:$I$1298,"项",$K90:$K$1298,$A89)</f>
        <v>0</v>
      </c>
      <c r="E89" s="268">
        <f>SUMIFS(E90:E$1298,$I90:$I$1298,"项",$K90:$K$1298,$A89)</f>
        <v>0</v>
      </c>
      <c r="F89" s="349" t="str">
        <f t="shared" si="7"/>
        <v>-</v>
      </c>
      <c r="G89" s="349" t="str">
        <f t="shared" si="8"/>
        <v>-</v>
      </c>
      <c r="H89" s="270" t="str">
        <f t="shared" si="9"/>
        <v>否</v>
      </c>
      <c r="I89" s="271" t="str">
        <f t="shared" si="10"/>
        <v>款</v>
      </c>
      <c r="J89" s="272" t="str">
        <f t="shared" si="11"/>
        <v>201</v>
      </c>
      <c r="K89" t="str">
        <f t="shared" si="12"/>
        <v>20109</v>
      </c>
      <c r="L89" t="str">
        <f t="shared" si="13"/>
        <v>20109</v>
      </c>
    </row>
    <row r="90" ht="21" hidden="1" customHeight="1" spans="1:12">
      <c r="A90" s="350">
        <v>2010901</v>
      </c>
      <c r="B90" s="337" t="s">
        <v>140</v>
      </c>
      <c r="C90" s="284">
        <v>0</v>
      </c>
      <c r="D90" s="284">
        <f>SUMIFS([2]执行月报!$F$5:$F$1335,[2]执行月报!$D$5:$D$1335,A90)</f>
        <v>0</v>
      </c>
      <c r="E90" s="284">
        <v>0</v>
      </c>
      <c r="F90" s="351" t="str">
        <f t="shared" si="7"/>
        <v>-</v>
      </c>
      <c r="G90" s="351" t="str">
        <f t="shared" si="8"/>
        <v>-</v>
      </c>
      <c r="H90" s="270" t="str">
        <f t="shared" si="9"/>
        <v>否</v>
      </c>
      <c r="I90" s="271" t="str">
        <f t="shared" si="10"/>
        <v>项</v>
      </c>
      <c r="J90" s="272" t="str">
        <f t="shared" si="11"/>
        <v>201</v>
      </c>
      <c r="K90" t="str">
        <f t="shared" si="12"/>
        <v>20109</v>
      </c>
      <c r="L90" t="str">
        <f t="shared" si="13"/>
        <v>2010901</v>
      </c>
    </row>
    <row r="91" ht="21" hidden="1" customHeight="1" spans="1:12">
      <c r="A91" s="350">
        <v>2010902</v>
      </c>
      <c r="B91" s="337" t="s">
        <v>141</v>
      </c>
      <c r="C91" s="284">
        <v>0</v>
      </c>
      <c r="D91" s="284">
        <f>SUMIFS([2]执行月报!$F$5:$F$1335,[2]执行月报!$D$5:$D$1335,A91)</f>
        <v>0</v>
      </c>
      <c r="E91" s="284">
        <v>0</v>
      </c>
      <c r="F91" s="351" t="str">
        <f t="shared" si="7"/>
        <v>-</v>
      </c>
      <c r="G91" s="351" t="str">
        <f t="shared" si="8"/>
        <v>-</v>
      </c>
      <c r="H91" s="270" t="str">
        <f t="shared" si="9"/>
        <v>否</v>
      </c>
      <c r="I91" s="271" t="str">
        <f t="shared" si="10"/>
        <v>项</v>
      </c>
      <c r="J91" s="272" t="str">
        <f t="shared" si="11"/>
        <v>201</v>
      </c>
      <c r="K91" t="str">
        <f t="shared" si="12"/>
        <v>20109</v>
      </c>
      <c r="L91" t="str">
        <f t="shared" si="13"/>
        <v>2010902</v>
      </c>
    </row>
    <row r="92" ht="21" hidden="1" customHeight="1" spans="1:12">
      <c r="A92" s="350">
        <v>2010903</v>
      </c>
      <c r="B92" s="337" t="s">
        <v>142</v>
      </c>
      <c r="C92" s="284">
        <v>0</v>
      </c>
      <c r="D92" s="284">
        <f>SUMIFS([2]执行月报!$F$5:$F$1335,[2]执行月报!$D$5:$D$1335,A92)</f>
        <v>0</v>
      </c>
      <c r="E92" s="284">
        <v>0</v>
      </c>
      <c r="F92" s="351" t="str">
        <f t="shared" si="7"/>
        <v>-</v>
      </c>
      <c r="G92" s="351" t="str">
        <f t="shared" si="8"/>
        <v>-</v>
      </c>
      <c r="H92" s="270" t="str">
        <f t="shared" si="9"/>
        <v>否</v>
      </c>
      <c r="I92" s="271" t="str">
        <f t="shared" si="10"/>
        <v>项</v>
      </c>
      <c r="J92" s="272" t="str">
        <f t="shared" si="11"/>
        <v>201</v>
      </c>
      <c r="K92" t="str">
        <f t="shared" si="12"/>
        <v>20109</v>
      </c>
      <c r="L92" t="str">
        <f t="shared" si="13"/>
        <v>2010903</v>
      </c>
    </row>
    <row r="93" ht="21" hidden="1" customHeight="1" spans="1:12">
      <c r="A93" s="350">
        <v>2010905</v>
      </c>
      <c r="B93" s="337" t="s">
        <v>192</v>
      </c>
      <c r="C93" s="284">
        <v>0</v>
      </c>
      <c r="D93" s="284">
        <f>SUMIFS([2]执行月报!$F$5:$F$1335,[2]执行月报!$D$5:$D$1335,A93)</f>
        <v>0</v>
      </c>
      <c r="E93" s="284">
        <v>0</v>
      </c>
      <c r="F93" s="351" t="str">
        <f t="shared" si="7"/>
        <v>-</v>
      </c>
      <c r="G93" s="351" t="str">
        <f t="shared" si="8"/>
        <v>-</v>
      </c>
      <c r="H93" s="270" t="str">
        <f t="shared" si="9"/>
        <v>否</v>
      </c>
      <c r="I93" s="271" t="str">
        <f t="shared" si="10"/>
        <v>项</v>
      </c>
      <c r="J93" s="272" t="str">
        <f t="shared" si="11"/>
        <v>201</v>
      </c>
      <c r="K93" t="str">
        <f t="shared" si="12"/>
        <v>20109</v>
      </c>
      <c r="L93" t="str">
        <f t="shared" si="13"/>
        <v>2010905</v>
      </c>
    </row>
    <row r="94" ht="21" hidden="1" customHeight="1" spans="1:12">
      <c r="A94" s="350">
        <v>2010907</v>
      </c>
      <c r="B94" s="337" t="s">
        <v>193</v>
      </c>
      <c r="C94" s="284">
        <v>0</v>
      </c>
      <c r="D94" s="284">
        <f>SUMIFS([2]执行月报!$F$5:$F$1335,[2]执行月报!$D$5:$D$1335,A94)</f>
        <v>0</v>
      </c>
      <c r="E94" s="284">
        <v>0</v>
      </c>
      <c r="F94" s="351" t="str">
        <f t="shared" si="7"/>
        <v>-</v>
      </c>
      <c r="G94" s="351" t="str">
        <f t="shared" si="8"/>
        <v>-</v>
      </c>
      <c r="H94" s="270" t="str">
        <f t="shared" si="9"/>
        <v>否</v>
      </c>
      <c r="I94" s="271" t="str">
        <f t="shared" si="10"/>
        <v>项</v>
      </c>
      <c r="J94" s="272" t="str">
        <f t="shared" si="11"/>
        <v>201</v>
      </c>
      <c r="K94" t="str">
        <f t="shared" si="12"/>
        <v>20109</v>
      </c>
      <c r="L94" t="str">
        <f t="shared" si="13"/>
        <v>2010907</v>
      </c>
    </row>
    <row r="95" ht="21" hidden="1" customHeight="1" spans="1:12">
      <c r="A95" s="350">
        <v>2010908</v>
      </c>
      <c r="B95" s="337" t="s">
        <v>181</v>
      </c>
      <c r="C95" s="284">
        <v>0</v>
      </c>
      <c r="D95" s="284">
        <f>SUMIFS([2]执行月报!$F$5:$F$1335,[2]执行月报!$D$5:$D$1335,A95)</f>
        <v>0</v>
      </c>
      <c r="E95" s="284">
        <v>0</v>
      </c>
      <c r="F95" s="351" t="str">
        <f t="shared" si="7"/>
        <v>-</v>
      </c>
      <c r="G95" s="351" t="str">
        <f t="shared" si="8"/>
        <v>-</v>
      </c>
      <c r="H95" s="270" t="str">
        <f t="shared" si="9"/>
        <v>否</v>
      </c>
      <c r="I95" s="271" t="str">
        <f t="shared" si="10"/>
        <v>项</v>
      </c>
      <c r="J95" s="272" t="str">
        <f t="shared" si="11"/>
        <v>201</v>
      </c>
      <c r="K95" t="str">
        <f t="shared" si="12"/>
        <v>20109</v>
      </c>
      <c r="L95" t="str">
        <f t="shared" si="13"/>
        <v>2010908</v>
      </c>
    </row>
    <row r="96" ht="21" hidden="1" customHeight="1" spans="1:12">
      <c r="A96" s="350">
        <v>2010909</v>
      </c>
      <c r="B96" s="337" t="s">
        <v>194</v>
      </c>
      <c r="C96" s="284">
        <v>0</v>
      </c>
      <c r="D96" s="284">
        <f>SUMIFS([2]执行月报!$F$5:$F$1335,[2]执行月报!$D$5:$D$1335,A96)</f>
        <v>0</v>
      </c>
      <c r="E96" s="284">
        <v>0</v>
      </c>
      <c r="F96" s="351" t="str">
        <f t="shared" si="7"/>
        <v>-</v>
      </c>
      <c r="G96" s="351" t="str">
        <f t="shared" si="8"/>
        <v>-</v>
      </c>
      <c r="H96" s="270" t="str">
        <f t="shared" si="9"/>
        <v>否</v>
      </c>
      <c r="I96" s="271" t="str">
        <f t="shared" si="10"/>
        <v>项</v>
      </c>
      <c r="J96" s="272" t="str">
        <f t="shared" si="11"/>
        <v>201</v>
      </c>
      <c r="K96" t="str">
        <f t="shared" si="12"/>
        <v>20109</v>
      </c>
      <c r="L96" t="str">
        <f t="shared" si="13"/>
        <v>2010909</v>
      </c>
    </row>
    <row r="97" ht="21" hidden="1" customHeight="1" spans="1:12">
      <c r="A97" s="350">
        <v>2010910</v>
      </c>
      <c r="B97" s="337" t="s">
        <v>195</v>
      </c>
      <c r="C97" s="284">
        <v>0</v>
      </c>
      <c r="D97" s="284">
        <f>SUMIFS([2]执行月报!$F$5:$F$1335,[2]执行月报!$D$5:$D$1335,A97)</f>
        <v>0</v>
      </c>
      <c r="E97" s="284">
        <v>0</v>
      </c>
      <c r="F97" s="351" t="str">
        <f t="shared" si="7"/>
        <v>-</v>
      </c>
      <c r="G97" s="351" t="str">
        <f t="shared" si="8"/>
        <v>-</v>
      </c>
      <c r="H97" s="270" t="str">
        <f t="shared" si="9"/>
        <v>否</v>
      </c>
      <c r="I97" s="271" t="str">
        <f t="shared" si="10"/>
        <v>项</v>
      </c>
      <c r="J97" s="272" t="str">
        <f t="shared" si="11"/>
        <v>201</v>
      </c>
      <c r="K97" t="str">
        <f t="shared" si="12"/>
        <v>20109</v>
      </c>
      <c r="L97" t="str">
        <f t="shared" si="13"/>
        <v>2010910</v>
      </c>
    </row>
    <row r="98" ht="21" hidden="1" customHeight="1" spans="1:12">
      <c r="A98" s="350">
        <v>2010911</v>
      </c>
      <c r="B98" s="337" t="s">
        <v>196</v>
      </c>
      <c r="C98" s="284">
        <v>0</v>
      </c>
      <c r="D98" s="284">
        <f>SUMIFS([2]执行月报!$F$5:$F$1335,[2]执行月报!$D$5:$D$1335,A98)</f>
        <v>0</v>
      </c>
      <c r="E98" s="284">
        <v>0</v>
      </c>
      <c r="F98" s="351" t="str">
        <f t="shared" si="7"/>
        <v>-</v>
      </c>
      <c r="G98" s="351" t="str">
        <f t="shared" si="8"/>
        <v>-</v>
      </c>
      <c r="H98" s="270" t="str">
        <f t="shared" si="9"/>
        <v>否</v>
      </c>
      <c r="I98" s="271" t="str">
        <f t="shared" si="10"/>
        <v>项</v>
      </c>
      <c r="J98" s="272" t="str">
        <f t="shared" si="11"/>
        <v>201</v>
      </c>
      <c r="K98" t="str">
        <f t="shared" si="12"/>
        <v>20109</v>
      </c>
      <c r="L98" t="str">
        <f t="shared" si="13"/>
        <v>2010911</v>
      </c>
    </row>
    <row r="99" ht="21" hidden="1" customHeight="1" spans="1:12">
      <c r="A99" s="350">
        <v>2010912</v>
      </c>
      <c r="B99" s="337" t="s">
        <v>197</v>
      </c>
      <c r="C99" s="284">
        <v>0</v>
      </c>
      <c r="D99" s="284">
        <f>SUMIFS([2]执行月报!$F$5:$F$1335,[2]执行月报!$D$5:$D$1335,A99)</f>
        <v>0</v>
      </c>
      <c r="E99" s="284">
        <v>0</v>
      </c>
      <c r="F99" s="351" t="str">
        <f t="shared" si="7"/>
        <v>-</v>
      </c>
      <c r="G99" s="351" t="str">
        <f t="shared" si="8"/>
        <v>-</v>
      </c>
      <c r="H99" s="270" t="str">
        <f t="shared" si="9"/>
        <v>否</v>
      </c>
      <c r="I99" s="271" t="str">
        <f t="shared" si="10"/>
        <v>项</v>
      </c>
      <c r="J99" s="272" t="str">
        <f t="shared" si="11"/>
        <v>201</v>
      </c>
      <c r="K99" t="str">
        <f t="shared" si="12"/>
        <v>20109</v>
      </c>
      <c r="L99" t="str">
        <f t="shared" si="13"/>
        <v>2010912</v>
      </c>
    </row>
    <row r="100" ht="21" hidden="1" customHeight="1" spans="1:12">
      <c r="A100" s="350">
        <v>2010950</v>
      </c>
      <c r="B100" s="337" t="s">
        <v>149</v>
      </c>
      <c r="C100" s="284">
        <v>0</v>
      </c>
      <c r="D100" s="284">
        <f>SUMIFS([2]执行月报!$F$5:$F$1335,[2]执行月报!$D$5:$D$1335,A100)</f>
        <v>0</v>
      </c>
      <c r="E100" s="284">
        <v>0</v>
      </c>
      <c r="F100" s="351" t="str">
        <f t="shared" si="7"/>
        <v>-</v>
      </c>
      <c r="G100" s="351" t="str">
        <f t="shared" si="8"/>
        <v>-</v>
      </c>
      <c r="H100" s="270" t="str">
        <f t="shared" si="9"/>
        <v>否</v>
      </c>
      <c r="I100" s="271" t="str">
        <f t="shared" si="10"/>
        <v>项</v>
      </c>
      <c r="J100" s="272" t="str">
        <f t="shared" si="11"/>
        <v>201</v>
      </c>
      <c r="K100" t="str">
        <f t="shared" si="12"/>
        <v>20109</v>
      </c>
      <c r="L100" t="str">
        <f t="shared" si="13"/>
        <v>2010950</v>
      </c>
    </row>
    <row r="101" ht="21" hidden="1" customHeight="1" spans="1:12">
      <c r="A101" s="350">
        <v>2010999</v>
      </c>
      <c r="B101" s="337" t="s">
        <v>198</v>
      </c>
      <c r="C101" s="284">
        <v>0</v>
      </c>
      <c r="D101" s="284">
        <f>SUMIFS([2]执行月报!$F$5:$F$1335,[2]执行月报!$D$5:$D$1335,A101)</f>
        <v>0</v>
      </c>
      <c r="E101" s="284">
        <v>0</v>
      </c>
      <c r="F101" s="351" t="str">
        <f t="shared" si="7"/>
        <v>-</v>
      </c>
      <c r="G101" s="351" t="str">
        <f t="shared" si="8"/>
        <v>-</v>
      </c>
      <c r="H101" s="270" t="str">
        <f t="shared" si="9"/>
        <v>否</v>
      </c>
      <c r="I101" s="271" t="str">
        <f t="shared" si="10"/>
        <v>项</v>
      </c>
      <c r="J101" s="272" t="str">
        <f t="shared" si="11"/>
        <v>201</v>
      </c>
      <c r="K101" t="str">
        <f t="shared" si="12"/>
        <v>20109</v>
      </c>
      <c r="L101" t="str">
        <f t="shared" si="13"/>
        <v>2010999</v>
      </c>
    </row>
    <row r="102" ht="21" customHeight="1" spans="1:12">
      <c r="A102" s="348">
        <v>20111</v>
      </c>
      <c r="B102" s="336" t="s">
        <v>199</v>
      </c>
      <c r="C102" s="268">
        <f>SUMIFS(C103:C$1298,$I103:$I$1298,"项",$K103:$K$1298,$A102)</f>
        <v>2486</v>
      </c>
      <c r="D102" s="268">
        <f>SUMIFS(D103:D$1298,$I103:$I$1298,"项",$K103:$K$1298,$A102)</f>
        <v>1210</v>
      </c>
      <c r="E102" s="268">
        <f>SUMIFS(E103:E$1298,$I103:$I$1298,"项",$K103:$K$1298,$A102)</f>
        <v>1036</v>
      </c>
      <c r="F102" s="349">
        <f t="shared" si="7"/>
        <v>0.167953667953668</v>
      </c>
      <c r="G102" s="349">
        <f t="shared" si="8"/>
        <v>0.486725663716814</v>
      </c>
      <c r="H102" s="270" t="str">
        <f t="shared" si="9"/>
        <v>是</v>
      </c>
      <c r="I102" s="271" t="str">
        <f t="shared" si="10"/>
        <v>款</v>
      </c>
      <c r="J102" s="272" t="str">
        <f t="shared" si="11"/>
        <v>201</v>
      </c>
      <c r="K102" t="str">
        <f t="shared" si="12"/>
        <v>20111</v>
      </c>
      <c r="L102" t="str">
        <f t="shared" si="13"/>
        <v>20111</v>
      </c>
    </row>
    <row r="103" ht="21" customHeight="1" spans="1:12">
      <c r="A103" s="350">
        <v>2011101</v>
      </c>
      <c r="B103" s="337" t="s">
        <v>140</v>
      </c>
      <c r="C103" s="284">
        <v>2328</v>
      </c>
      <c r="D103" s="284">
        <f>SUMIFS([2]执行月报!$F$5:$F$1335,[2]执行月报!$D$5:$D$1335,A103)</f>
        <v>1166</v>
      </c>
      <c r="E103" s="284">
        <v>1011</v>
      </c>
      <c r="F103" s="351">
        <f t="shared" si="7"/>
        <v>0.153313550939664</v>
      </c>
      <c r="G103" s="351">
        <f t="shared" si="8"/>
        <v>0.50085910652921</v>
      </c>
      <c r="H103" s="270" t="str">
        <f t="shared" si="9"/>
        <v>是</v>
      </c>
      <c r="I103" s="271" t="str">
        <f t="shared" si="10"/>
        <v>项</v>
      </c>
      <c r="J103" s="272" t="str">
        <f t="shared" si="11"/>
        <v>201</v>
      </c>
      <c r="K103" t="str">
        <f t="shared" si="12"/>
        <v>20111</v>
      </c>
      <c r="L103" t="str">
        <f t="shared" si="13"/>
        <v>2011101</v>
      </c>
    </row>
    <row r="104" ht="21" hidden="1" customHeight="1" spans="1:12">
      <c r="A104" s="350">
        <v>2011102</v>
      </c>
      <c r="B104" s="337" t="s">
        <v>141</v>
      </c>
      <c r="C104" s="284">
        <v>0</v>
      </c>
      <c r="D104" s="284">
        <f>SUMIFS([2]执行月报!$F$5:$F$1335,[2]执行月报!$D$5:$D$1335,A104)</f>
        <v>0</v>
      </c>
      <c r="E104" s="284">
        <v>0</v>
      </c>
      <c r="F104" s="351" t="str">
        <f t="shared" si="7"/>
        <v>-</v>
      </c>
      <c r="G104" s="351" t="str">
        <f t="shared" si="8"/>
        <v>-</v>
      </c>
      <c r="H104" s="270" t="str">
        <f t="shared" si="9"/>
        <v>否</v>
      </c>
      <c r="I104" s="271" t="str">
        <f t="shared" si="10"/>
        <v>项</v>
      </c>
      <c r="J104" s="272" t="str">
        <f t="shared" si="11"/>
        <v>201</v>
      </c>
      <c r="K104" t="str">
        <f t="shared" si="12"/>
        <v>20111</v>
      </c>
      <c r="L104" t="str">
        <f t="shared" si="13"/>
        <v>2011102</v>
      </c>
    </row>
    <row r="105" ht="21" hidden="1" customHeight="1" spans="1:12">
      <c r="A105" s="350">
        <v>2011103</v>
      </c>
      <c r="B105" s="337" t="s">
        <v>142</v>
      </c>
      <c r="C105" s="284">
        <v>0</v>
      </c>
      <c r="D105" s="284">
        <f>SUMIFS([2]执行月报!$F$5:$F$1335,[2]执行月报!$D$5:$D$1335,A105)</f>
        <v>0</v>
      </c>
      <c r="E105" s="284">
        <v>0</v>
      </c>
      <c r="F105" s="351" t="str">
        <f t="shared" si="7"/>
        <v>-</v>
      </c>
      <c r="G105" s="351" t="str">
        <f t="shared" si="8"/>
        <v>-</v>
      </c>
      <c r="H105" s="270" t="str">
        <f t="shared" si="9"/>
        <v>否</v>
      </c>
      <c r="I105" s="271" t="str">
        <f t="shared" si="10"/>
        <v>项</v>
      </c>
      <c r="J105" s="272" t="str">
        <f t="shared" si="11"/>
        <v>201</v>
      </c>
      <c r="K105" t="str">
        <f t="shared" si="12"/>
        <v>20111</v>
      </c>
      <c r="L105" t="str">
        <f t="shared" si="13"/>
        <v>2011103</v>
      </c>
    </row>
    <row r="106" ht="21" customHeight="1" spans="1:12">
      <c r="A106" s="350">
        <v>2011104</v>
      </c>
      <c r="B106" s="337" t="s">
        <v>200</v>
      </c>
      <c r="C106" s="284">
        <v>111</v>
      </c>
      <c r="D106" s="284">
        <f>SUMIFS([2]执行月报!$F$5:$F$1335,[2]执行月报!$D$5:$D$1335,A106)</f>
        <v>44</v>
      </c>
      <c r="E106" s="284">
        <v>0</v>
      </c>
      <c r="F106" s="351" t="str">
        <f t="shared" si="7"/>
        <v>-</v>
      </c>
      <c r="G106" s="351">
        <f t="shared" si="8"/>
        <v>0.396396396396396</v>
      </c>
      <c r="H106" s="270" t="str">
        <f t="shared" si="9"/>
        <v>是</v>
      </c>
      <c r="I106" s="271" t="str">
        <f t="shared" si="10"/>
        <v>项</v>
      </c>
      <c r="J106" s="272" t="str">
        <f t="shared" si="11"/>
        <v>201</v>
      </c>
      <c r="K106" t="str">
        <f t="shared" si="12"/>
        <v>20111</v>
      </c>
      <c r="L106" t="str">
        <f t="shared" si="13"/>
        <v>2011104</v>
      </c>
    </row>
    <row r="107" ht="21" hidden="1" customHeight="1" spans="1:12">
      <c r="A107" s="350">
        <v>2011105</v>
      </c>
      <c r="B107" s="337" t="s">
        <v>201</v>
      </c>
      <c r="C107" s="284">
        <v>0</v>
      </c>
      <c r="D107" s="284">
        <f>SUMIFS([2]执行月报!$F$5:$F$1335,[2]执行月报!$D$5:$D$1335,A107)</f>
        <v>0</v>
      </c>
      <c r="E107" s="284">
        <v>0</v>
      </c>
      <c r="F107" s="351" t="str">
        <f t="shared" si="7"/>
        <v>-</v>
      </c>
      <c r="G107" s="351" t="str">
        <f t="shared" si="8"/>
        <v>-</v>
      </c>
      <c r="H107" s="270" t="str">
        <f t="shared" si="9"/>
        <v>否</v>
      </c>
      <c r="I107" s="271" t="str">
        <f t="shared" si="10"/>
        <v>项</v>
      </c>
      <c r="J107" s="272" t="str">
        <f t="shared" si="11"/>
        <v>201</v>
      </c>
      <c r="K107" t="str">
        <f t="shared" si="12"/>
        <v>20111</v>
      </c>
      <c r="L107" t="str">
        <f t="shared" si="13"/>
        <v>2011105</v>
      </c>
    </row>
    <row r="108" ht="21" hidden="1" customHeight="1" spans="1:12">
      <c r="A108" s="350">
        <v>2011106</v>
      </c>
      <c r="B108" s="337" t="s">
        <v>202</v>
      </c>
      <c r="C108" s="284">
        <v>0</v>
      </c>
      <c r="D108" s="284">
        <f>SUMIFS([2]执行月报!$F$5:$F$1335,[2]执行月报!$D$5:$D$1335,A108)</f>
        <v>0</v>
      </c>
      <c r="E108" s="284">
        <v>0</v>
      </c>
      <c r="F108" s="351" t="str">
        <f t="shared" si="7"/>
        <v>-</v>
      </c>
      <c r="G108" s="351" t="str">
        <f t="shared" si="8"/>
        <v>-</v>
      </c>
      <c r="H108" s="270" t="str">
        <f t="shared" si="9"/>
        <v>否</v>
      </c>
      <c r="I108" s="271" t="str">
        <f t="shared" si="10"/>
        <v>项</v>
      </c>
      <c r="J108" s="272" t="str">
        <f t="shared" si="11"/>
        <v>201</v>
      </c>
      <c r="K108" t="str">
        <f t="shared" si="12"/>
        <v>20111</v>
      </c>
      <c r="L108" t="str">
        <f t="shared" si="13"/>
        <v>2011106</v>
      </c>
    </row>
    <row r="109" ht="21" hidden="1" customHeight="1" spans="1:12">
      <c r="A109" s="350">
        <v>2011150</v>
      </c>
      <c r="B109" s="337" t="s">
        <v>149</v>
      </c>
      <c r="C109" s="284">
        <v>0</v>
      </c>
      <c r="D109" s="284">
        <f>SUMIFS([2]执行月报!$F$5:$F$1335,[2]执行月报!$D$5:$D$1335,A109)</f>
        <v>0</v>
      </c>
      <c r="E109" s="284">
        <v>0</v>
      </c>
      <c r="F109" s="351" t="str">
        <f t="shared" si="7"/>
        <v>-</v>
      </c>
      <c r="G109" s="351" t="str">
        <f t="shared" si="8"/>
        <v>-</v>
      </c>
      <c r="H109" s="270" t="str">
        <f t="shared" si="9"/>
        <v>否</v>
      </c>
      <c r="I109" s="271" t="str">
        <f t="shared" si="10"/>
        <v>项</v>
      </c>
      <c r="J109" s="272" t="str">
        <f t="shared" si="11"/>
        <v>201</v>
      </c>
      <c r="K109" t="str">
        <f t="shared" si="12"/>
        <v>20111</v>
      </c>
      <c r="L109" t="str">
        <f t="shared" si="13"/>
        <v>2011150</v>
      </c>
    </row>
    <row r="110" ht="21" customHeight="1" spans="1:12">
      <c r="A110" s="350">
        <v>2011199</v>
      </c>
      <c r="B110" s="337" t="s">
        <v>203</v>
      </c>
      <c r="C110" s="284">
        <v>47</v>
      </c>
      <c r="D110" s="284">
        <f>SUMIFS([2]执行月报!$F$5:$F$1335,[2]执行月报!$D$5:$D$1335,A110)</f>
        <v>0</v>
      </c>
      <c r="E110" s="284">
        <v>25</v>
      </c>
      <c r="F110" s="351">
        <f t="shared" si="7"/>
        <v>-1</v>
      </c>
      <c r="G110" s="351">
        <f t="shared" si="8"/>
        <v>0</v>
      </c>
      <c r="H110" s="270" t="str">
        <f t="shared" si="9"/>
        <v>是</v>
      </c>
      <c r="I110" s="271" t="str">
        <f t="shared" si="10"/>
        <v>项</v>
      </c>
      <c r="J110" s="272" t="str">
        <f t="shared" si="11"/>
        <v>201</v>
      </c>
      <c r="K110" t="str">
        <f t="shared" si="12"/>
        <v>20111</v>
      </c>
      <c r="L110" t="str">
        <f t="shared" si="13"/>
        <v>2011199</v>
      </c>
    </row>
    <row r="111" ht="21" customHeight="1" spans="1:12">
      <c r="A111" s="348">
        <v>20113</v>
      </c>
      <c r="B111" s="336" t="s">
        <v>204</v>
      </c>
      <c r="C111" s="268">
        <f>SUMIFS(C112:C$1298,$I112:$I$1298,"项",$K112:$K$1298,$A111)</f>
        <v>690</v>
      </c>
      <c r="D111" s="268">
        <f>SUMIFS(D112:D$1298,$I112:$I$1298,"项",$K112:$K$1298,$A111)</f>
        <v>313</v>
      </c>
      <c r="E111" s="268">
        <f>SUMIFS(E112:E$1298,$I112:$I$1298,"项",$K112:$K$1298,$A111)</f>
        <v>255</v>
      </c>
      <c r="F111" s="349">
        <f t="shared" si="7"/>
        <v>0.227450980392157</v>
      </c>
      <c r="G111" s="349">
        <f t="shared" si="8"/>
        <v>0.453623188405797</v>
      </c>
      <c r="H111" s="270" t="str">
        <f t="shared" si="9"/>
        <v>是</v>
      </c>
      <c r="I111" s="271" t="str">
        <f t="shared" si="10"/>
        <v>款</v>
      </c>
      <c r="J111" s="272" t="str">
        <f t="shared" si="11"/>
        <v>201</v>
      </c>
      <c r="K111" t="str">
        <f t="shared" si="12"/>
        <v>20113</v>
      </c>
      <c r="L111" t="str">
        <f t="shared" si="13"/>
        <v>20113</v>
      </c>
    </row>
    <row r="112" ht="21" hidden="1" customHeight="1" spans="1:12">
      <c r="A112" s="350">
        <v>2011301</v>
      </c>
      <c r="B112" s="337" t="s">
        <v>140</v>
      </c>
      <c r="C112" s="284">
        <v>0</v>
      </c>
      <c r="D112" s="284">
        <f>SUMIFS([2]执行月报!$F$5:$F$1335,[2]执行月报!$D$5:$D$1335,A112)</f>
        <v>0</v>
      </c>
      <c r="E112" s="284">
        <v>0</v>
      </c>
      <c r="F112" s="351" t="str">
        <f t="shared" si="7"/>
        <v>-</v>
      </c>
      <c r="G112" s="351" t="str">
        <f t="shared" si="8"/>
        <v>-</v>
      </c>
      <c r="H112" s="270" t="str">
        <f t="shared" si="9"/>
        <v>否</v>
      </c>
      <c r="I112" s="271" t="str">
        <f t="shared" si="10"/>
        <v>项</v>
      </c>
      <c r="J112" s="272" t="str">
        <f t="shared" si="11"/>
        <v>201</v>
      </c>
      <c r="K112" t="str">
        <f t="shared" si="12"/>
        <v>20113</v>
      </c>
      <c r="L112" t="str">
        <f t="shared" si="13"/>
        <v>2011301</v>
      </c>
    </row>
    <row r="113" ht="21" hidden="1" customHeight="1" spans="1:12">
      <c r="A113" s="350">
        <v>2011302</v>
      </c>
      <c r="B113" s="337" t="s">
        <v>141</v>
      </c>
      <c r="C113" s="284">
        <v>0</v>
      </c>
      <c r="D113" s="284">
        <f>SUMIFS([2]执行月报!$F$5:$F$1335,[2]执行月报!$D$5:$D$1335,A113)</f>
        <v>0</v>
      </c>
      <c r="E113" s="284">
        <v>0</v>
      </c>
      <c r="F113" s="351" t="str">
        <f t="shared" si="7"/>
        <v>-</v>
      </c>
      <c r="G113" s="351" t="str">
        <f t="shared" si="8"/>
        <v>-</v>
      </c>
      <c r="H113" s="270" t="str">
        <f t="shared" si="9"/>
        <v>否</v>
      </c>
      <c r="I113" s="271" t="str">
        <f t="shared" si="10"/>
        <v>项</v>
      </c>
      <c r="J113" s="272" t="str">
        <f t="shared" si="11"/>
        <v>201</v>
      </c>
      <c r="K113" t="str">
        <f t="shared" si="12"/>
        <v>20113</v>
      </c>
      <c r="L113" t="str">
        <f t="shared" si="13"/>
        <v>2011302</v>
      </c>
    </row>
    <row r="114" ht="21" hidden="1" customHeight="1" spans="1:12">
      <c r="A114" s="350">
        <v>2011303</v>
      </c>
      <c r="B114" s="337" t="s">
        <v>142</v>
      </c>
      <c r="C114" s="284">
        <v>0</v>
      </c>
      <c r="D114" s="284">
        <f>SUMIFS([2]执行月报!$F$5:$F$1335,[2]执行月报!$D$5:$D$1335,A114)</f>
        <v>0</v>
      </c>
      <c r="E114" s="284">
        <v>0</v>
      </c>
      <c r="F114" s="351" t="str">
        <f t="shared" si="7"/>
        <v>-</v>
      </c>
      <c r="G114" s="351" t="str">
        <f t="shared" si="8"/>
        <v>-</v>
      </c>
      <c r="H114" s="270" t="str">
        <f t="shared" si="9"/>
        <v>否</v>
      </c>
      <c r="I114" s="271" t="str">
        <f t="shared" si="10"/>
        <v>项</v>
      </c>
      <c r="J114" s="272" t="str">
        <f t="shared" si="11"/>
        <v>201</v>
      </c>
      <c r="K114" t="str">
        <f t="shared" si="12"/>
        <v>20113</v>
      </c>
      <c r="L114" t="str">
        <f t="shared" si="13"/>
        <v>2011303</v>
      </c>
    </row>
    <row r="115" ht="21" hidden="1" customHeight="1" spans="1:12">
      <c r="A115" s="350">
        <v>2011304</v>
      </c>
      <c r="B115" s="337" t="s">
        <v>205</v>
      </c>
      <c r="C115" s="284">
        <v>0</v>
      </c>
      <c r="D115" s="284">
        <f>SUMIFS([2]执行月报!$F$5:$F$1335,[2]执行月报!$D$5:$D$1335,A115)</f>
        <v>0</v>
      </c>
      <c r="E115" s="284">
        <v>0</v>
      </c>
      <c r="F115" s="351" t="str">
        <f t="shared" si="7"/>
        <v>-</v>
      </c>
      <c r="G115" s="351" t="str">
        <f t="shared" si="8"/>
        <v>-</v>
      </c>
      <c r="H115" s="270" t="str">
        <f t="shared" si="9"/>
        <v>否</v>
      </c>
      <c r="I115" s="271" t="str">
        <f t="shared" si="10"/>
        <v>项</v>
      </c>
      <c r="J115" s="272" t="str">
        <f t="shared" si="11"/>
        <v>201</v>
      </c>
      <c r="K115" t="str">
        <f t="shared" si="12"/>
        <v>20113</v>
      </c>
      <c r="L115" t="str">
        <f t="shared" si="13"/>
        <v>2011304</v>
      </c>
    </row>
    <row r="116" ht="21" hidden="1" customHeight="1" spans="1:12">
      <c r="A116" s="350">
        <v>2011305</v>
      </c>
      <c r="B116" s="337" t="s">
        <v>206</v>
      </c>
      <c r="C116" s="284">
        <v>0</v>
      </c>
      <c r="D116" s="284">
        <f>SUMIFS([2]执行月报!$F$5:$F$1335,[2]执行月报!$D$5:$D$1335,A116)</f>
        <v>0</v>
      </c>
      <c r="E116" s="284">
        <v>0</v>
      </c>
      <c r="F116" s="351" t="str">
        <f t="shared" si="7"/>
        <v>-</v>
      </c>
      <c r="G116" s="351" t="str">
        <f t="shared" si="8"/>
        <v>-</v>
      </c>
      <c r="H116" s="270" t="str">
        <f t="shared" si="9"/>
        <v>否</v>
      </c>
      <c r="I116" s="271" t="str">
        <f t="shared" si="10"/>
        <v>项</v>
      </c>
      <c r="J116" s="272" t="str">
        <f t="shared" si="11"/>
        <v>201</v>
      </c>
      <c r="K116" t="str">
        <f t="shared" si="12"/>
        <v>20113</v>
      </c>
      <c r="L116" t="str">
        <f t="shared" si="13"/>
        <v>2011305</v>
      </c>
    </row>
    <row r="117" ht="21" hidden="1" customHeight="1" spans="1:12">
      <c r="A117" s="350">
        <v>2011306</v>
      </c>
      <c r="B117" s="337" t="s">
        <v>207</v>
      </c>
      <c r="C117" s="284">
        <v>0</v>
      </c>
      <c r="D117" s="284">
        <f>SUMIFS([2]执行月报!$F$5:$F$1335,[2]执行月报!$D$5:$D$1335,A117)</f>
        <v>0</v>
      </c>
      <c r="E117" s="284">
        <v>0</v>
      </c>
      <c r="F117" s="351" t="str">
        <f t="shared" si="7"/>
        <v>-</v>
      </c>
      <c r="G117" s="351" t="str">
        <f t="shared" si="8"/>
        <v>-</v>
      </c>
      <c r="H117" s="270" t="str">
        <f t="shared" si="9"/>
        <v>否</v>
      </c>
      <c r="I117" s="271" t="str">
        <f t="shared" si="10"/>
        <v>项</v>
      </c>
      <c r="J117" s="272" t="str">
        <f t="shared" si="11"/>
        <v>201</v>
      </c>
      <c r="K117" t="str">
        <f t="shared" si="12"/>
        <v>20113</v>
      </c>
      <c r="L117" t="str">
        <f t="shared" si="13"/>
        <v>2011306</v>
      </c>
    </row>
    <row r="118" ht="21" hidden="1" customHeight="1" spans="1:12">
      <c r="A118" s="350">
        <v>2011307</v>
      </c>
      <c r="B118" s="337" t="s">
        <v>208</v>
      </c>
      <c r="C118" s="284">
        <v>0</v>
      </c>
      <c r="D118" s="284">
        <f>SUMIFS([2]执行月报!$F$5:$F$1335,[2]执行月报!$D$5:$D$1335,A118)</f>
        <v>0</v>
      </c>
      <c r="E118" s="284">
        <v>0</v>
      </c>
      <c r="F118" s="351" t="str">
        <f t="shared" si="7"/>
        <v>-</v>
      </c>
      <c r="G118" s="351" t="str">
        <f t="shared" si="8"/>
        <v>-</v>
      </c>
      <c r="H118" s="270" t="str">
        <f t="shared" si="9"/>
        <v>否</v>
      </c>
      <c r="I118" s="271" t="str">
        <f t="shared" si="10"/>
        <v>项</v>
      </c>
      <c r="J118" s="272" t="str">
        <f t="shared" si="11"/>
        <v>201</v>
      </c>
      <c r="K118" t="str">
        <f t="shared" si="12"/>
        <v>20113</v>
      </c>
      <c r="L118" t="str">
        <f t="shared" si="13"/>
        <v>2011307</v>
      </c>
    </row>
    <row r="119" ht="21" customHeight="1" spans="1:12">
      <c r="A119" s="350">
        <v>2011308</v>
      </c>
      <c r="B119" s="337" t="s">
        <v>209</v>
      </c>
      <c r="C119" s="284">
        <v>378</v>
      </c>
      <c r="D119" s="284">
        <f>SUMIFS([2]执行月报!$F$5:$F$1335,[2]执行月报!$D$5:$D$1335,A119)</f>
        <v>183</v>
      </c>
      <c r="E119" s="284">
        <v>147</v>
      </c>
      <c r="F119" s="351">
        <f t="shared" si="7"/>
        <v>0.244897959183674</v>
      </c>
      <c r="G119" s="351">
        <f t="shared" si="8"/>
        <v>0.484126984126984</v>
      </c>
      <c r="H119" s="270" t="str">
        <f t="shared" si="9"/>
        <v>是</v>
      </c>
      <c r="I119" s="271" t="str">
        <f t="shared" si="10"/>
        <v>项</v>
      </c>
      <c r="J119" s="272" t="str">
        <f t="shared" si="11"/>
        <v>201</v>
      </c>
      <c r="K119" t="str">
        <f t="shared" si="12"/>
        <v>20113</v>
      </c>
      <c r="L119" t="str">
        <f t="shared" si="13"/>
        <v>2011308</v>
      </c>
    </row>
    <row r="120" ht="21" hidden="1" customHeight="1" spans="1:12">
      <c r="A120" s="350">
        <v>2011350</v>
      </c>
      <c r="B120" s="337" t="s">
        <v>149</v>
      </c>
      <c r="C120" s="284">
        <v>0</v>
      </c>
      <c r="D120" s="284">
        <f>SUMIFS([2]执行月报!$F$5:$F$1335,[2]执行月报!$D$5:$D$1335,A120)</f>
        <v>0</v>
      </c>
      <c r="E120" s="284">
        <v>0</v>
      </c>
      <c r="F120" s="351" t="str">
        <f t="shared" si="7"/>
        <v>-</v>
      </c>
      <c r="G120" s="351" t="str">
        <f t="shared" si="8"/>
        <v>-</v>
      </c>
      <c r="H120" s="270" t="str">
        <f t="shared" si="9"/>
        <v>否</v>
      </c>
      <c r="I120" s="271" t="str">
        <f t="shared" si="10"/>
        <v>项</v>
      </c>
      <c r="J120" s="272" t="str">
        <f t="shared" si="11"/>
        <v>201</v>
      </c>
      <c r="K120" t="str">
        <f t="shared" si="12"/>
        <v>20113</v>
      </c>
      <c r="L120" t="str">
        <f t="shared" si="13"/>
        <v>2011350</v>
      </c>
    </row>
    <row r="121" ht="21" customHeight="1" spans="1:12">
      <c r="A121" s="350">
        <v>2011399</v>
      </c>
      <c r="B121" s="337" t="s">
        <v>210</v>
      </c>
      <c r="C121" s="284">
        <v>312</v>
      </c>
      <c r="D121" s="284">
        <f>SUMIFS([2]执行月报!$F$5:$F$1335,[2]执行月报!$D$5:$D$1335,A121)</f>
        <v>130</v>
      </c>
      <c r="E121" s="284">
        <v>108</v>
      </c>
      <c r="F121" s="351">
        <f t="shared" si="7"/>
        <v>0.203703703703704</v>
      </c>
      <c r="G121" s="351">
        <f t="shared" si="8"/>
        <v>0.416666666666667</v>
      </c>
      <c r="H121" s="270" t="str">
        <f t="shared" si="9"/>
        <v>是</v>
      </c>
      <c r="I121" s="271" t="str">
        <f t="shared" si="10"/>
        <v>项</v>
      </c>
      <c r="J121" s="272" t="str">
        <f t="shared" si="11"/>
        <v>201</v>
      </c>
      <c r="K121" t="str">
        <f t="shared" si="12"/>
        <v>20113</v>
      </c>
      <c r="L121" t="str">
        <f t="shared" si="13"/>
        <v>2011399</v>
      </c>
    </row>
    <row r="122" ht="21" hidden="1" customHeight="1" spans="1:12">
      <c r="A122" s="348">
        <v>20114</v>
      </c>
      <c r="B122" s="336" t="s">
        <v>211</v>
      </c>
      <c r="C122" s="268">
        <f>SUMIFS(C123:C$1298,$I123:$I$1298,"项",$K123:$K$1298,$A122)</f>
        <v>0</v>
      </c>
      <c r="D122" s="268">
        <f>SUMIFS(D123:D$1298,$I123:$I$1298,"项",$K123:$K$1298,$A122)</f>
        <v>0</v>
      </c>
      <c r="E122" s="268">
        <f>SUMIFS(E123:E$1298,$I123:$I$1298,"项",$K123:$K$1298,$A122)</f>
        <v>0</v>
      </c>
      <c r="F122" s="349" t="str">
        <f t="shared" si="7"/>
        <v>-</v>
      </c>
      <c r="G122" s="349" t="str">
        <f t="shared" si="8"/>
        <v>-</v>
      </c>
      <c r="H122" s="270" t="str">
        <f t="shared" si="9"/>
        <v>否</v>
      </c>
      <c r="I122" s="271" t="str">
        <f t="shared" si="10"/>
        <v>款</v>
      </c>
      <c r="J122" s="272" t="str">
        <f t="shared" si="11"/>
        <v>201</v>
      </c>
      <c r="K122" t="str">
        <f t="shared" si="12"/>
        <v>20114</v>
      </c>
      <c r="L122" t="str">
        <f t="shared" si="13"/>
        <v>20114</v>
      </c>
    </row>
    <row r="123" ht="21" hidden="1" customHeight="1" spans="1:12">
      <c r="A123" s="350">
        <v>2011401</v>
      </c>
      <c r="B123" s="337" t="s">
        <v>140</v>
      </c>
      <c r="C123" s="284">
        <v>0</v>
      </c>
      <c r="D123" s="284">
        <f>SUMIFS([2]执行月报!$F$5:$F$1335,[2]执行月报!$D$5:$D$1335,A123)</f>
        <v>0</v>
      </c>
      <c r="E123" s="284">
        <v>0</v>
      </c>
      <c r="F123" s="351" t="str">
        <f t="shared" si="7"/>
        <v>-</v>
      </c>
      <c r="G123" s="351" t="str">
        <f t="shared" si="8"/>
        <v>-</v>
      </c>
      <c r="H123" s="270" t="str">
        <f t="shared" si="9"/>
        <v>否</v>
      </c>
      <c r="I123" s="271" t="str">
        <f t="shared" si="10"/>
        <v>项</v>
      </c>
      <c r="J123" s="272" t="str">
        <f t="shared" si="11"/>
        <v>201</v>
      </c>
      <c r="K123" t="str">
        <f t="shared" si="12"/>
        <v>20114</v>
      </c>
      <c r="L123" t="str">
        <f t="shared" si="13"/>
        <v>2011401</v>
      </c>
    </row>
    <row r="124" ht="21" hidden="1" customHeight="1" spans="1:12">
      <c r="A124" s="350">
        <v>2011402</v>
      </c>
      <c r="B124" s="337" t="s">
        <v>141</v>
      </c>
      <c r="C124" s="284">
        <v>0</v>
      </c>
      <c r="D124" s="284">
        <f>SUMIFS([2]执行月报!$F$5:$F$1335,[2]执行月报!$D$5:$D$1335,A124)</f>
        <v>0</v>
      </c>
      <c r="E124" s="284">
        <v>0</v>
      </c>
      <c r="F124" s="351" t="str">
        <f t="shared" si="7"/>
        <v>-</v>
      </c>
      <c r="G124" s="351" t="str">
        <f t="shared" si="8"/>
        <v>-</v>
      </c>
      <c r="H124" s="270" t="str">
        <f t="shared" si="9"/>
        <v>否</v>
      </c>
      <c r="I124" s="271" t="str">
        <f t="shared" si="10"/>
        <v>项</v>
      </c>
      <c r="J124" s="272" t="str">
        <f t="shared" si="11"/>
        <v>201</v>
      </c>
      <c r="K124" t="str">
        <f t="shared" si="12"/>
        <v>20114</v>
      </c>
      <c r="L124" t="str">
        <f t="shared" si="13"/>
        <v>2011402</v>
      </c>
    </row>
    <row r="125" ht="21" hidden="1" customHeight="1" spans="1:12">
      <c r="A125" s="350">
        <v>2011403</v>
      </c>
      <c r="B125" s="337" t="s">
        <v>142</v>
      </c>
      <c r="C125" s="284">
        <v>0</v>
      </c>
      <c r="D125" s="284">
        <f>SUMIFS([2]执行月报!$F$5:$F$1335,[2]执行月报!$D$5:$D$1335,A125)</f>
        <v>0</v>
      </c>
      <c r="E125" s="284">
        <v>0</v>
      </c>
      <c r="F125" s="351" t="str">
        <f t="shared" si="7"/>
        <v>-</v>
      </c>
      <c r="G125" s="351" t="str">
        <f t="shared" si="8"/>
        <v>-</v>
      </c>
      <c r="H125" s="270" t="str">
        <f t="shared" si="9"/>
        <v>否</v>
      </c>
      <c r="I125" s="271" t="str">
        <f t="shared" si="10"/>
        <v>项</v>
      </c>
      <c r="J125" s="272" t="str">
        <f t="shared" si="11"/>
        <v>201</v>
      </c>
      <c r="K125" t="str">
        <f t="shared" si="12"/>
        <v>20114</v>
      </c>
      <c r="L125" t="str">
        <f t="shared" si="13"/>
        <v>2011403</v>
      </c>
    </row>
    <row r="126" ht="21" hidden="1" customHeight="1" spans="1:12">
      <c r="A126" s="350">
        <v>2011404</v>
      </c>
      <c r="B126" s="337" t="s">
        <v>212</v>
      </c>
      <c r="C126" s="284">
        <v>0</v>
      </c>
      <c r="D126" s="284">
        <f>SUMIFS([2]执行月报!$F$5:$F$1335,[2]执行月报!$D$5:$D$1335,A126)</f>
        <v>0</v>
      </c>
      <c r="E126" s="284">
        <v>0</v>
      </c>
      <c r="F126" s="351" t="str">
        <f t="shared" si="7"/>
        <v>-</v>
      </c>
      <c r="G126" s="351" t="str">
        <f t="shared" si="8"/>
        <v>-</v>
      </c>
      <c r="H126" s="270" t="str">
        <f t="shared" si="9"/>
        <v>否</v>
      </c>
      <c r="I126" s="271" t="str">
        <f t="shared" si="10"/>
        <v>项</v>
      </c>
      <c r="J126" s="272" t="str">
        <f t="shared" si="11"/>
        <v>201</v>
      </c>
      <c r="K126" t="str">
        <f t="shared" si="12"/>
        <v>20114</v>
      </c>
      <c r="L126" t="str">
        <f t="shared" si="13"/>
        <v>2011404</v>
      </c>
    </row>
    <row r="127" ht="21" hidden="1" customHeight="1" spans="1:12">
      <c r="A127" s="350">
        <v>2011405</v>
      </c>
      <c r="B127" s="337" t="s">
        <v>213</v>
      </c>
      <c r="C127" s="284">
        <v>0</v>
      </c>
      <c r="D127" s="284">
        <f>SUMIFS([2]执行月报!$F$5:$F$1335,[2]执行月报!$D$5:$D$1335,A127)</f>
        <v>0</v>
      </c>
      <c r="E127" s="284">
        <v>0</v>
      </c>
      <c r="F127" s="351" t="str">
        <f t="shared" si="7"/>
        <v>-</v>
      </c>
      <c r="G127" s="351" t="str">
        <f t="shared" si="8"/>
        <v>-</v>
      </c>
      <c r="H127" s="270" t="str">
        <f t="shared" si="9"/>
        <v>否</v>
      </c>
      <c r="I127" s="271" t="str">
        <f t="shared" si="10"/>
        <v>项</v>
      </c>
      <c r="J127" s="272" t="str">
        <f t="shared" si="11"/>
        <v>201</v>
      </c>
      <c r="K127" t="str">
        <f t="shared" si="12"/>
        <v>20114</v>
      </c>
      <c r="L127" t="str">
        <f t="shared" si="13"/>
        <v>2011405</v>
      </c>
    </row>
    <row r="128" ht="21" hidden="1" customHeight="1" spans="1:12">
      <c r="A128" s="350">
        <v>2011408</v>
      </c>
      <c r="B128" s="337" t="s">
        <v>214</v>
      </c>
      <c r="C128" s="284">
        <v>0</v>
      </c>
      <c r="D128" s="284">
        <f>SUMIFS([2]执行月报!$F$5:$F$1335,[2]执行月报!$D$5:$D$1335,A128)</f>
        <v>0</v>
      </c>
      <c r="E128" s="284">
        <v>0</v>
      </c>
      <c r="F128" s="351" t="str">
        <f t="shared" si="7"/>
        <v>-</v>
      </c>
      <c r="G128" s="351" t="str">
        <f t="shared" si="8"/>
        <v>-</v>
      </c>
      <c r="H128" s="270" t="str">
        <f t="shared" si="9"/>
        <v>否</v>
      </c>
      <c r="I128" s="271" t="str">
        <f t="shared" si="10"/>
        <v>项</v>
      </c>
      <c r="J128" s="272" t="str">
        <f t="shared" si="11"/>
        <v>201</v>
      </c>
      <c r="K128" t="str">
        <f t="shared" si="12"/>
        <v>20114</v>
      </c>
      <c r="L128" t="str">
        <f t="shared" si="13"/>
        <v>2011408</v>
      </c>
    </row>
    <row r="129" ht="21" hidden="1" customHeight="1" spans="1:12">
      <c r="A129" s="350">
        <v>2011409</v>
      </c>
      <c r="B129" s="337" t="s">
        <v>215</v>
      </c>
      <c r="C129" s="284">
        <v>0</v>
      </c>
      <c r="D129" s="284">
        <f>SUMIFS([2]执行月报!$F$5:$F$1335,[2]执行月报!$D$5:$D$1335,A129)</f>
        <v>0</v>
      </c>
      <c r="E129" s="284">
        <v>0</v>
      </c>
      <c r="F129" s="351" t="str">
        <f t="shared" si="7"/>
        <v>-</v>
      </c>
      <c r="G129" s="351" t="str">
        <f t="shared" si="8"/>
        <v>-</v>
      </c>
      <c r="H129" s="270" t="str">
        <f t="shared" si="9"/>
        <v>否</v>
      </c>
      <c r="I129" s="271" t="str">
        <f t="shared" si="10"/>
        <v>项</v>
      </c>
      <c r="J129" s="272" t="str">
        <f t="shared" si="11"/>
        <v>201</v>
      </c>
      <c r="K129" t="str">
        <f t="shared" si="12"/>
        <v>20114</v>
      </c>
      <c r="L129" t="str">
        <f t="shared" si="13"/>
        <v>2011409</v>
      </c>
    </row>
    <row r="130" ht="21" hidden="1" customHeight="1" spans="1:12">
      <c r="A130" s="350">
        <v>2011410</v>
      </c>
      <c r="B130" s="337" t="s">
        <v>216</v>
      </c>
      <c r="C130" s="284">
        <v>0</v>
      </c>
      <c r="D130" s="284">
        <f>SUMIFS([2]执行月报!$F$5:$F$1335,[2]执行月报!$D$5:$D$1335,A130)</f>
        <v>0</v>
      </c>
      <c r="E130" s="284">
        <v>0</v>
      </c>
      <c r="F130" s="351" t="str">
        <f t="shared" si="7"/>
        <v>-</v>
      </c>
      <c r="G130" s="351" t="str">
        <f t="shared" si="8"/>
        <v>-</v>
      </c>
      <c r="H130" s="270" t="str">
        <f t="shared" si="9"/>
        <v>否</v>
      </c>
      <c r="I130" s="271" t="str">
        <f t="shared" si="10"/>
        <v>项</v>
      </c>
      <c r="J130" s="272" t="str">
        <f t="shared" si="11"/>
        <v>201</v>
      </c>
      <c r="K130" t="str">
        <f t="shared" si="12"/>
        <v>20114</v>
      </c>
      <c r="L130" t="str">
        <f t="shared" si="13"/>
        <v>2011410</v>
      </c>
    </row>
    <row r="131" ht="21" hidden="1" customHeight="1" spans="1:12">
      <c r="A131" s="350">
        <v>2011411</v>
      </c>
      <c r="B131" s="337" t="s">
        <v>217</v>
      </c>
      <c r="C131" s="284">
        <v>0</v>
      </c>
      <c r="D131" s="284">
        <f>SUMIFS([2]执行月报!$F$5:$F$1335,[2]执行月报!$D$5:$D$1335,A131)</f>
        <v>0</v>
      </c>
      <c r="E131" s="284">
        <v>0</v>
      </c>
      <c r="F131" s="351" t="str">
        <f t="shared" si="7"/>
        <v>-</v>
      </c>
      <c r="G131" s="351" t="str">
        <f t="shared" si="8"/>
        <v>-</v>
      </c>
      <c r="H131" s="270" t="str">
        <f t="shared" si="9"/>
        <v>否</v>
      </c>
      <c r="I131" s="271" t="str">
        <f t="shared" si="10"/>
        <v>项</v>
      </c>
      <c r="J131" s="272" t="str">
        <f t="shared" si="11"/>
        <v>201</v>
      </c>
      <c r="K131" t="str">
        <f t="shared" si="12"/>
        <v>20114</v>
      </c>
      <c r="L131" t="str">
        <f t="shared" si="13"/>
        <v>2011411</v>
      </c>
    </row>
    <row r="132" ht="21" hidden="1" customHeight="1" spans="1:12">
      <c r="A132" s="350">
        <v>2011450</v>
      </c>
      <c r="B132" s="337" t="s">
        <v>149</v>
      </c>
      <c r="C132" s="284">
        <v>0</v>
      </c>
      <c r="D132" s="284">
        <f>SUMIFS([2]执行月报!$F$5:$F$1335,[2]执行月报!$D$5:$D$1335,A132)</f>
        <v>0</v>
      </c>
      <c r="E132" s="284">
        <v>0</v>
      </c>
      <c r="F132" s="351" t="str">
        <f t="shared" si="7"/>
        <v>-</v>
      </c>
      <c r="G132" s="351" t="str">
        <f t="shared" si="8"/>
        <v>-</v>
      </c>
      <c r="H132" s="270" t="str">
        <f t="shared" si="9"/>
        <v>否</v>
      </c>
      <c r="I132" s="271" t="str">
        <f t="shared" si="10"/>
        <v>项</v>
      </c>
      <c r="J132" s="272" t="str">
        <f t="shared" si="11"/>
        <v>201</v>
      </c>
      <c r="K132" t="str">
        <f t="shared" si="12"/>
        <v>20114</v>
      </c>
      <c r="L132" t="str">
        <f t="shared" si="13"/>
        <v>2011450</v>
      </c>
    </row>
    <row r="133" ht="21" hidden="1" customHeight="1" spans="1:12">
      <c r="A133" s="350">
        <v>2011499</v>
      </c>
      <c r="B133" s="337" t="s">
        <v>218</v>
      </c>
      <c r="C133" s="284">
        <v>0</v>
      </c>
      <c r="D133" s="284">
        <f>SUMIFS([2]执行月报!$F$5:$F$1335,[2]执行月报!$D$5:$D$1335,A133)</f>
        <v>0</v>
      </c>
      <c r="E133" s="284">
        <v>0</v>
      </c>
      <c r="F133" s="351" t="str">
        <f t="shared" si="7"/>
        <v>-</v>
      </c>
      <c r="G133" s="351" t="str">
        <f t="shared" si="8"/>
        <v>-</v>
      </c>
      <c r="H133" s="270" t="str">
        <f t="shared" si="9"/>
        <v>否</v>
      </c>
      <c r="I133" s="271" t="str">
        <f t="shared" si="10"/>
        <v>项</v>
      </c>
      <c r="J133" s="272" t="str">
        <f t="shared" si="11"/>
        <v>201</v>
      </c>
      <c r="K133" t="str">
        <f t="shared" si="12"/>
        <v>20114</v>
      </c>
      <c r="L133" t="str">
        <f t="shared" si="13"/>
        <v>2011499</v>
      </c>
    </row>
    <row r="134" ht="21" customHeight="1" spans="1:12">
      <c r="A134" s="348">
        <v>20123</v>
      </c>
      <c r="B134" s="336" t="s">
        <v>219</v>
      </c>
      <c r="C134" s="268">
        <f>SUMIFS(C135:C$1298,$I135:$I$1298,"项",$K135:$K$1298,$A134)</f>
        <v>60</v>
      </c>
      <c r="D134" s="268">
        <f>SUMIFS(D135:D$1298,$I135:$I$1298,"项",$K135:$K$1298,$A134)</f>
        <v>62</v>
      </c>
      <c r="E134" s="268">
        <f>SUMIFS(E135:E$1298,$I135:$I$1298,"项",$K135:$K$1298,$A134)</f>
        <v>4</v>
      </c>
      <c r="F134" s="349">
        <f t="shared" ref="F134:F197" si="14">IF(E134&lt;&gt;0,D134/E134-1,"-")</f>
        <v>14.5</v>
      </c>
      <c r="G134" s="349">
        <f t="shared" ref="G134:G197" si="15">IF(C134&lt;&gt;0,D134/C134,"-")</f>
        <v>1.03333333333333</v>
      </c>
      <c r="H134" s="270" t="str">
        <f t="shared" ref="H134:H197" si="16">IF(LEN(A134)=3,"是",IF(OR(C134&lt;&gt;0,D134&lt;&gt;0,E134&lt;&gt;0),"是","否"))</f>
        <v>是</v>
      </c>
      <c r="I134" s="271" t="str">
        <f t="shared" ref="I134:I197" si="17">_xlfn.IFS(LEN(A134)=3,"类",LEN(A134)=5,"款",LEN(A134)=7,"项")</f>
        <v>款</v>
      </c>
      <c r="J134" s="272" t="str">
        <f t="shared" ref="J134:J197" si="18">LEFT(A134,3)</f>
        <v>201</v>
      </c>
      <c r="K134" t="str">
        <f t="shared" ref="K134:K197" si="19">LEFT(A134,5)</f>
        <v>20123</v>
      </c>
      <c r="L134" t="str">
        <f t="shared" ref="L134:L197" si="20">LEFT(A134,7)</f>
        <v>20123</v>
      </c>
    </row>
    <row r="135" ht="21" customHeight="1" spans="1:12">
      <c r="A135" s="350">
        <v>2012301</v>
      </c>
      <c r="B135" s="337" t="s">
        <v>140</v>
      </c>
      <c r="C135" s="284">
        <v>25</v>
      </c>
      <c r="D135" s="284">
        <f>SUMIFS([2]执行月报!$F$5:$F$1335,[2]执行月报!$D$5:$D$1335,A135)</f>
        <v>22</v>
      </c>
      <c r="E135" s="284">
        <v>4</v>
      </c>
      <c r="F135" s="351">
        <f t="shared" si="14"/>
        <v>4.5</v>
      </c>
      <c r="G135" s="351">
        <f t="shared" si="15"/>
        <v>0.88</v>
      </c>
      <c r="H135" s="270" t="str">
        <f t="shared" si="16"/>
        <v>是</v>
      </c>
      <c r="I135" s="271" t="str">
        <f t="shared" si="17"/>
        <v>项</v>
      </c>
      <c r="J135" s="272" t="str">
        <f t="shared" si="18"/>
        <v>201</v>
      </c>
      <c r="K135" t="str">
        <f t="shared" si="19"/>
        <v>20123</v>
      </c>
      <c r="L135" t="str">
        <f t="shared" si="20"/>
        <v>2012301</v>
      </c>
    </row>
    <row r="136" ht="21" hidden="1" customHeight="1" spans="1:12">
      <c r="A136" s="350">
        <v>2012302</v>
      </c>
      <c r="B136" s="337" t="s">
        <v>141</v>
      </c>
      <c r="C136" s="284">
        <v>0</v>
      </c>
      <c r="D136" s="284">
        <f>SUMIFS([2]执行月报!$F$5:$F$1335,[2]执行月报!$D$5:$D$1335,A136)</f>
        <v>0</v>
      </c>
      <c r="E136" s="284">
        <v>0</v>
      </c>
      <c r="F136" s="351" t="str">
        <f t="shared" si="14"/>
        <v>-</v>
      </c>
      <c r="G136" s="351" t="str">
        <f t="shared" si="15"/>
        <v>-</v>
      </c>
      <c r="H136" s="270" t="str">
        <f t="shared" si="16"/>
        <v>否</v>
      </c>
      <c r="I136" s="271" t="str">
        <f t="shared" si="17"/>
        <v>项</v>
      </c>
      <c r="J136" s="272" t="str">
        <f t="shared" si="18"/>
        <v>201</v>
      </c>
      <c r="K136" t="str">
        <f t="shared" si="19"/>
        <v>20123</v>
      </c>
      <c r="L136" t="str">
        <f t="shared" si="20"/>
        <v>2012302</v>
      </c>
    </row>
    <row r="137" ht="21" hidden="1" customHeight="1" spans="1:12">
      <c r="A137" s="350">
        <v>2012303</v>
      </c>
      <c r="B137" s="337" t="s">
        <v>142</v>
      </c>
      <c r="C137" s="284">
        <v>0</v>
      </c>
      <c r="D137" s="284">
        <f>SUMIFS([2]执行月报!$F$5:$F$1335,[2]执行月报!$D$5:$D$1335,A137)</f>
        <v>0</v>
      </c>
      <c r="E137" s="284">
        <v>0</v>
      </c>
      <c r="F137" s="351" t="str">
        <f t="shared" si="14"/>
        <v>-</v>
      </c>
      <c r="G137" s="351" t="str">
        <f t="shared" si="15"/>
        <v>-</v>
      </c>
      <c r="H137" s="270" t="str">
        <f t="shared" si="16"/>
        <v>否</v>
      </c>
      <c r="I137" s="271" t="str">
        <f t="shared" si="17"/>
        <v>项</v>
      </c>
      <c r="J137" s="272" t="str">
        <f t="shared" si="18"/>
        <v>201</v>
      </c>
      <c r="K137" t="str">
        <f t="shared" si="19"/>
        <v>20123</v>
      </c>
      <c r="L137" t="str">
        <f t="shared" si="20"/>
        <v>2012303</v>
      </c>
    </row>
    <row r="138" ht="21" customHeight="1" spans="1:12">
      <c r="A138" s="350">
        <v>2012304</v>
      </c>
      <c r="B138" s="337" t="s">
        <v>220</v>
      </c>
      <c r="C138" s="284">
        <v>20</v>
      </c>
      <c r="D138" s="284">
        <f>SUMIFS([2]执行月报!$F$5:$F$1335,[2]执行月报!$D$5:$D$1335,A138)</f>
        <v>40</v>
      </c>
      <c r="E138" s="284">
        <v>0</v>
      </c>
      <c r="F138" s="351" t="str">
        <f t="shared" si="14"/>
        <v>-</v>
      </c>
      <c r="G138" s="351">
        <f t="shared" si="15"/>
        <v>2</v>
      </c>
      <c r="H138" s="270" t="str">
        <f t="shared" si="16"/>
        <v>是</v>
      </c>
      <c r="I138" s="271" t="str">
        <f t="shared" si="17"/>
        <v>项</v>
      </c>
      <c r="J138" s="272" t="str">
        <f t="shared" si="18"/>
        <v>201</v>
      </c>
      <c r="K138" t="str">
        <f t="shared" si="19"/>
        <v>20123</v>
      </c>
      <c r="L138" t="str">
        <f t="shared" si="20"/>
        <v>2012304</v>
      </c>
    </row>
    <row r="139" ht="21" hidden="1" customHeight="1" spans="1:12">
      <c r="A139" s="350">
        <v>2012350</v>
      </c>
      <c r="B139" s="337" t="s">
        <v>149</v>
      </c>
      <c r="C139" s="284">
        <v>0</v>
      </c>
      <c r="D139" s="284">
        <f>SUMIFS([2]执行月报!$F$5:$F$1335,[2]执行月报!$D$5:$D$1335,A139)</f>
        <v>0</v>
      </c>
      <c r="E139" s="284">
        <v>0</v>
      </c>
      <c r="F139" s="351" t="str">
        <f t="shared" si="14"/>
        <v>-</v>
      </c>
      <c r="G139" s="351" t="str">
        <f t="shared" si="15"/>
        <v>-</v>
      </c>
      <c r="H139" s="270" t="str">
        <f t="shared" si="16"/>
        <v>否</v>
      </c>
      <c r="I139" s="271" t="str">
        <f t="shared" si="17"/>
        <v>项</v>
      </c>
      <c r="J139" s="272" t="str">
        <f t="shared" si="18"/>
        <v>201</v>
      </c>
      <c r="K139" t="str">
        <f t="shared" si="19"/>
        <v>20123</v>
      </c>
      <c r="L139" t="str">
        <f t="shared" si="20"/>
        <v>2012350</v>
      </c>
    </row>
    <row r="140" ht="21" customHeight="1" spans="1:12">
      <c r="A140" s="350">
        <v>2012399</v>
      </c>
      <c r="B140" s="337" t="s">
        <v>221</v>
      </c>
      <c r="C140" s="284">
        <v>15</v>
      </c>
      <c r="D140" s="284">
        <f>SUMIFS([2]执行月报!$F$5:$F$1335,[2]执行月报!$D$5:$D$1335,A140)</f>
        <v>0</v>
      </c>
      <c r="E140" s="284">
        <v>0</v>
      </c>
      <c r="F140" s="351" t="str">
        <f t="shared" si="14"/>
        <v>-</v>
      </c>
      <c r="G140" s="351">
        <f t="shared" si="15"/>
        <v>0</v>
      </c>
      <c r="H140" s="270" t="str">
        <f t="shared" si="16"/>
        <v>是</v>
      </c>
      <c r="I140" s="271" t="str">
        <f t="shared" si="17"/>
        <v>项</v>
      </c>
      <c r="J140" s="272" t="str">
        <f t="shared" si="18"/>
        <v>201</v>
      </c>
      <c r="K140" t="str">
        <f t="shared" si="19"/>
        <v>20123</v>
      </c>
      <c r="L140" t="str">
        <f t="shared" si="20"/>
        <v>2012399</v>
      </c>
    </row>
    <row r="141" ht="21" hidden="1" customHeight="1" spans="1:12">
      <c r="A141" s="348">
        <v>20125</v>
      </c>
      <c r="B141" s="336" t="s">
        <v>222</v>
      </c>
      <c r="C141" s="268">
        <f>SUMIFS(C142:C$1298,$I142:$I$1298,"项",$K142:$K$1298,$A141)</f>
        <v>0</v>
      </c>
      <c r="D141" s="268">
        <f>SUMIFS(D142:D$1298,$I142:$I$1298,"项",$K142:$K$1298,$A141)</f>
        <v>0</v>
      </c>
      <c r="E141" s="268">
        <f>SUMIFS(E142:E$1298,$I142:$I$1298,"项",$K142:$K$1298,$A141)</f>
        <v>0</v>
      </c>
      <c r="F141" s="349" t="str">
        <f t="shared" si="14"/>
        <v>-</v>
      </c>
      <c r="G141" s="349" t="str">
        <f t="shared" si="15"/>
        <v>-</v>
      </c>
      <c r="H141" s="270" t="str">
        <f t="shared" si="16"/>
        <v>否</v>
      </c>
      <c r="I141" s="271" t="str">
        <f t="shared" si="17"/>
        <v>款</v>
      </c>
      <c r="J141" s="272" t="str">
        <f t="shared" si="18"/>
        <v>201</v>
      </c>
      <c r="K141" t="str">
        <f t="shared" si="19"/>
        <v>20125</v>
      </c>
      <c r="L141" t="str">
        <f t="shared" si="20"/>
        <v>20125</v>
      </c>
    </row>
    <row r="142" ht="21" hidden="1" customHeight="1" spans="1:12">
      <c r="A142" s="350">
        <v>2012501</v>
      </c>
      <c r="B142" s="337" t="s">
        <v>140</v>
      </c>
      <c r="C142" s="284">
        <v>0</v>
      </c>
      <c r="D142" s="284">
        <f>SUMIFS([2]执行月报!$F$5:$F$1335,[2]执行月报!$D$5:$D$1335,A142)</f>
        <v>0</v>
      </c>
      <c r="E142" s="284">
        <v>0</v>
      </c>
      <c r="F142" s="351" t="str">
        <f t="shared" si="14"/>
        <v>-</v>
      </c>
      <c r="G142" s="351" t="str">
        <f t="shared" si="15"/>
        <v>-</v>
      </c>
      <c r="H142" s="270" t="str">
        <f t="shared" si="16"/>
        <v>否</v>
      </c>
      <c r="I142" s="271" t="str">
        <f t="shared" si="17"/>
        <v>项</v>
      </c>
      <c r="J142" s="272" t="str">
        <f t="shared" si="18"/>
        <v>201</v>
      </c>
      <c r="K142" t="str">
        <f t="shared" si="19"/>
        <v>20125</v>
      </c>
      <c r="L142" t="str">
        <f t="shared" si="20"/>
        <v>2012501</v>
      </c>
    </row>
    <row r="143" ht="21" hidden="1" customHeight="1" spans="1:12">
      <c r="A143" s="350">
        <v>2012502</v>
      </c>
      <c r="B143" s="337" t="s">
        <v>141</v>
      </c>
      <c r="C143" s="284">
        <v>0</v>
      </c>
      <c r="D143" s="284">
        <f>SUMIFS([2]执行月报!$F$5:$F$1335,[2]执行月报!$D$5:$D$1335,A143)</f>
        <v>0</v>
      </c>
      <c r="E143" s="284">
        <v>0</v>
      </c>
      <c r="F143" s="351" t="str">
        <f t="shared" si="14"/>
        <v>-</v>
      </c>
      <c r="G143" s="351" t="str">
        <f t="shared" si="15"/>
        <v>-</v>
      </c>
      <c r="H143" s="270" t="str">
        <f t="shared" si="16"/>
        <v>否</v>
      </c>
      <c r="I143" s="271" t="str">
        <f t="shared" si="17"/>
        <v>项</v>
      </c>
      <c r="J143" s="272" t="str">
        <f t="shared" si="18"/>
        <v>201</v>
      </c>
      <c r="K143" t="str">
        <f t="shared" si="19"/>
        <v>20125</v>
      </c>
      <c r="L143" t="str">
        <f t="shared" si="20"/>
        <v>2012502</v>
      </c>
    </row>
    <row r="144" ht="21" hidden="1" customHeight="1" spans="1:12">
      <c r="A144" s="350">
        <v>2012503</v>
      </c>
      <c r="B144" s="337" t="s">
        <v>142</v>
      </c>
      <c r="C144" s="284">
        <v>0</v>
      </c>
      <c r="D144" s="284">
        <f>SUMIFS([2]执行月报!$F$5:$F$1335,[2]执行月报!$D$5:$D$1335,A144)</f>
        <v>0</v>
      </c>
      <c r="E144" s="284">
        <v>0</v>
      </c>
      <c r="F144" s="351" t="str">
        <f t="shared" si="14"/>
        <v>-</v>
      </c>
      <c r="G144" s="351" t="str">
        <f t="shared" si="15"/>
        <v>-</v>
      </c>
      <c r="H144" s="270" t="str">
        <f t="shared" si="16"/>
        <v>否</v>
      </c>
      <c r="I144" s="271" t="str">
        <f t="shared" si="17"/>
        <v>项</v>
      </c>
      <c r="J144" s="272" t="str">
        <f t="shared" si="18"/>
        <v>201</v>
      </c>
      <c r="K144" t="str">
        <f t="shared" si="19"/>
        <v>20125</v>
      </c>
      <c r="L144" t="str">
        <f t="shared" si="20"/>
        <v>2012503</v>
      </c>
    </row>
    <row r="145" ht="21" hidden="1" customHeight="1" spans="1:12">
      <c r="A145" s="350">
        <v>2012504</v>
      </c>
      <c r="B145" s="337" t="s">
        <v>223</v>
      </c>
      <c r="C145" s="284">
        <v>0</v>
      </c>
      <c r="D145" s="284">
        <f>SUMIFS([2]执行月报!$F$5:$F$1335,[2]执行月报!$D$5:$D$1335,A145)</f>
        <v>0</v>
      </c>
      <c r="E145" s="284">
        <v>0</v>
      </c>
      <c r="F145" s="351" t="str">
        <f t="shared" si="14"/>
        <v>-</v>
      </c>
      <c r="G145" s="351" t="str">
        <f t="shared" si="15"/>
        <v>-</v>
      </c>
      <c r="H145" s="270" t="str">
        <f t="shared" si="16"/>
        <v>否</v>
      </c>
      <c r="I145" s="271" t="str">
        <f t="shared" si="17"/>
        <v>项</v>
      </c>
      <c r="J145" s="272" t="str">
        <f t="shared" si="18"/>
        <v>201</v>
      </c>
      <c r="K145" t="str">
        <f t="shared" si="19"/>
        <v>20125</v>
      </c>
      <c r="L145" t="str">
        <f t="shared" si="20"/>
        <v>2012504</v>
      </c>
    </row>
    <row r="146" ht="21" hidden="1" customHeight="1" spans="1:12">
      <c r="A146" s="350">
        <v>2012505</v>
      </c>
      <c r="B146" s="337" t="s">
        <v>224</v>
      </c>
      <c r="C146" s="284">
        <v>0</v>
      </c>
      <c r="D146" s="284">
        <f>SUMIFS([2]执行月报!$F$5:$F$1335,[2]执行月报!$D$5:$D$1335,A146)</f>
        <v>0</v>
      </c>
      <c r="E146" s="284">
        <v>0</v>
      </c>
      <c r="F146" s="351" t="str">
        <f t="shared" si="14"/>
        <v>-</v>
      </c>
      <c r="G146" s="351" t="str">
        <f t="shared" si="15"/>
        <v>-</v>
      </c>
      <c r="H146" s="270" t="str">
        <f t="shared" si="16"/>
        <v>否</v>
      </c>
      <c r="I146" s="271" t="str">
        <f t="shared" si="17"/>
        <v>项</v>
      </c>
      <c r="J146" s="272" t="str">
        <f t="shared" si="18"/>
        <v>201</v>
      </c>
      <c r="K146" t="str">
        <f t="shared" si="19"/>
        <v>20125</v>
      </c>
      <c r="L146" t="str">
        <f t="shared" si="20"/>
        <v>2012505</v>
      </c>
    </row>
    <row r="147" ht="21" hidden="1" customHeight="1" spans="1:12">
      <c r="A147" s="350">
        <v>2012550</v>
      </c>
      <c r="B147" s="337" t="s">
        <v>149</v>
      </c>
      <c r="C147" s="284">
        <v>0</v>
      </c>
      <c r="D147" s="284">
        <f>SUMIFS([2]执行月报!$F$5:$F$1335,[2]执行月报!$D$5:$D$1335,A147)</f>
        <v>0</v>
      </c>
      <c r="E147" s="284">
        <v>0</v>
      </c>
      <c r="F147" s="351" t="str">
        <f t="shared" si="14"/>
        <v>-</v>
      </c>
      <c r="G147" s="351" t="str">
        <f t="shared" si="15"/>
        <v>-</v>
      </c>
      <c r="H147" s="270" t="str">
        <f t="shared" si="16"/>
        <v>否</v>
      </c>
      <c r="I147" s="271" t="str">
        <f t="shared" si="17"/>
        <v>项</v>
      </c>
      <c r="J147" s="272" t="str">
        <f t="shared" si="18"/>
        <v>201</v>
      </c>
      <c r="K147" t="str">
        <f t="shared" si="19"/>
        <v>20125</v>
      </c>
      <c r="L147" t="str">
        <f t="shared" si="20"/>
        <v>2012550</v>
      </c>
    </row>
    <row r="148" ht="21" hidden="1" customHeight="1" spans="1:12">
      <c r="A148" s="350">
        <v>2012599</v>
      </c>
      <c r="B148" s="337" t="s">
        <v>225</v>
      </c>
      <c r="C148" s="284">
        <v>0</v>
      </c>
      <c r="D148" s="284">
        <f>SUMIFS([2]执行月报!$F$5:$F$1335,[2]执行月报!$D$5:$D$1335,A148)</f>
        <v>0</v>
      </c>
      <c r="E148" s="284">
        <v>0</v>
      </c>
      <c r="F148" s="351" t="str">
        <f t="shared" si="14"/>
        <v>-</v>
      </c>
      <c r="G148" s="351" t="str">
        <f t="shared" si="15"/>
        <v>-</v>
      </c>
      <c r="H148" s="270" t="str">
        <f t="shared" si="16"/>
        <v>否</v>
      </c>
      <c r="I148" s="271" t="str">
        <f t="shared" si="17"/>
        <v>项</v>
      </c>
      <c r="J148" s="272" t="str">
        <f t="shared" si="18"/>
        <v>201</v>
      </c>
      <c r="K148" t="str">
        <f t="shared" si="19"/>
        <v>20125</v>
      </c>
      <c r="L148" t="str">
        <f t="shared" si="20"/>
        <v>2012599</v>
      </c>
    </row>
    <row r="149" ht="21" customHeight="1" spans="1:12">
      <c r="A149" s="348">
        <v>20126</v>
      </c>
      <c r="B149" s="336" t="s">
        <v>226</v>
      </c>
      <c r="C149" s="268">
        <f>SUMIFS(C150:C$1298,$I150:$I$1298,"项",$K150:$K$1298,$A149)</f>
        <v>116</v>
      </c>
      <c r="D149" s="268">
        <f>SUMIFS(D150:D$1298,$I150:$I$1298,"项",$K150:$K$1298,$A149)</f>
        <v>84</v>
      </c>
      <c r="E149" s="268">
        <f>SUMIFS(E150:E$1298,$I150:$I$1298,"项",$K150:$K$1298,$A149)</f>
        <v>50</v>
      </c>
      <c r="F149" s="349">
        <f t="shared" si="14"/>
        <v>0.68</v>
      </c>
      <c r="G149" s="349">
        <f t="shared" si="15"/>
        <v>0.724137931034483</v>
      </c>
      <c r="H149" s="270" t="str">
        <f t="shared" si="16"/>
        <v>是</v>
      </c>
      <c r="I149" s="271" t="str">
        <f t="shared" si="17"/>
        <v>款</v>
      </c>
      <c r="J149" s="272" t="str">
        <f t="shared" si="18"/>
        <v>201</v>
      </c>
      <c r="K149" t="str">
        <f t="shared" si="19"/>
        <v>20126</v>
      </c>
      <c r="L149" t="str">
        <f t="shared" si="20"/>
        <v>20126</v>
      </c>
    </row>
    <row r="150" ht="21" customHeight="1" spans="1:12">
      <c r="A150" s="350">
        <v>2012601</v>
      </c>
      <c r="B150" s="337" t="s">
        <v>140</v>
      </c>
      <c r="C150" s="284">
        <v>0</v>
      </c>
      <c r="D150" s="284">
        <f>SUMIFS([2]执行月报!$F$5:$F$1335,[2]执行月报!$D$5:$D$1335,A150)</f>
        <v>0</v>
      </c>
      <c r="E150" s="284">
        <v>50</v>
      </c>
      <c r="F150" s="351">
        <f t="shared" si="14"/>
        <v>-1</v>
      </c>
      <c r="G150" s="351" t="str">
        <f t="shared" si="15"/>
        <v>-</v>
      </c>
      <c r="H150" s="270" t="str">
        <f t="shared" si="16"/>
        <v>是</v>
      </c>
      <c r="I150" s="271" t="str">
        <f t="shared" si="17"/>
        <v>项</v>
      </c>
      <c r="J150" s="272" t="str">
        <f t="shared" si="18"/>
        <v>201</v>
      </c>
      <c r="K150" t="str">
        <f t="shared" si="19"/>
        <v>20126</v>
      </c>
      <c r="L150" t="str">
        <f t="shared" si="20"/>
        <v>2012601</v>
      </c>
    </row>
    <row r="151" ht="21" hidden="1" customHeight="1" spans="1:12">
      <c r="A151" s="350">
        <v>2012602</v>
      </c>
      <c r="B151" s="337" t="s">
        <v>141</v>
      </c>
      <c r="C151" s="284">
        <v>0</v>
      </c>
      <c r="D151" s="284">
        <f>SUMIFS([2]执行月报!$F$5:$F$1335,[2]执行月报!$D$5:$D$1335,A151)</f>
        <v>0</v>
      </c>
      <c r="E151" s="284">
        <v>0</v>
      </c>
      <c r="F151" s="351" t="str">
        <f t="shared" si="14"/>
        <v>-</v>
      </c>
      <c r="G151" s="351" t="str">
        <f t="shared" si="15"/>
        <v>-</v>
      </c>
      <c r="H151" s="270" t="str">
        <f t="shared" si="16"/>
        <v>否</v>
      </c>
      <c r="I151" s="271" t="str">
        <f t="shared" si="17"/>
        <v>项</v>
      </c>
      <c r="J151" s="272" t="str">
        <f t="shared" si="18"/>
        <v>201</v>
      </c>
      <c r="K151" t="str">
        <f t="shared" si="19"/>
        <v>20126</v>
      </c>
      <c r="L151" t="str">
        <f t="shared" si="20"/>
        <v>2012602</v>
      </c>
    </row>
    <row r="152" ht="21" hidden="1" customHeight="1" spans="1:12">
      <c r="A152" s="350">
        <v>2012603</v>
      </c>
      <c r="B152" s="337" t="s">
        <v>142</v>
      </c>
      <c r="C152" s="284">
        <v>0</v>
      </c>
      <c r="D152" s="284">
        <f>SUMIFS([2]执行月报!$F$5:$F$1335,[2]执行月报!$D$5:$D$1335,A152)</f>
        <v>0</v>
      </c>
      <c r="E152" s="284">
        <v>0</v>
      </c>
      <c r="F152" s="351" t="str">
        <f t="shared" si="14"/>
        <v>-</v>
      </c>
      <c r="G152" s="351" t="str">
        <f t="shared" si="15"/>
        <v>-</v>
      </c>
      <c r="H152" s="270" t="str">
        <f t="shared" si="16"/>
        <v>否</v>
      </c>
      <c r="I152" s="271" t="str">
        <f t="shared" si="17"/>
        <v>项</v>
      </c>
      <c r="J152" s="272" t="str">
        <f t="shared" si="18"/>
        <v>201</v>
      </c>
      <c r="K152" t="str">
        <f t="shared" si="19"/>
        <v>20126</v>
      </c>
      <c r="L152" t="str">
        <f t="shared" si="20"/>
        <v>2012603</v>
      </c>
    </row>
    <row r="153" ht="21" customHeight="1" spans="1:12">
      <c r="A153" s="350">
        <v>2012604</v>
      </c>
      <c r="B153" s="337" t="s">
        <v>227</v>
      </c>
      <c r="C153" s="284">
        <v>116</v>
      </c>
      <c r="D153" s="284">
        <f>SUMIFS([2]执行月报!$F$5:$F$1335,[2]执行月报!$D$5:$D$1335,A153)</f>
        <v>84</v>
      </c>
      <c r="E153" s="284">
        <v>0</v>
      </c>
      <c r="F153" s="351" t="str">
        <f t="shared" si="14"/>
        <v>-</v>
      </c>
      <c r="G153" s="351">
        <f t="shared" si="15"/>
        <v>0.724137931034483</v>
      </c>
      <c r="H153" s="270" t="str">
        <f t="shared" si="16"/>
        <v>是</v>
      </c>
      <c r="I153" s="271" t="str">
        <f t="shared" si="17"/>
        <v>项</v>
      </c>
      <c r="J153" s="272" t="str">
        <f t="shared" si="18"/>
        <v>201</v>
      </c>
      <c r="K153" t="str">
        <f t="shared" si="19"/>
        <v>20126</v>
      </c>
      <c r="L153" t="str">
        <f t="shared" si="20"/>
        <v>2012604</v>
      </c>
    </row>
    <row r="154" ht="21" hidden="1" customHeight="1" spans="1:12">
      <c r="A154" s="350">
        <v>2012699</v>
      </c>
      <c r="B154" s="337" t="s">
        <v>228</v>
      </c>
      <c r="C154" s="284">
        <v>0</v>
      </c>
      <c r="D154" s="284">
        <f>SUMIFS([2]执行月报!$F$5:$F$1335,[2]执行月报!$D$5:$D$1335,A154)</f>
        <v>0</v>
      </c>
      <c r="E154" s="284">
        <v>0</v>
      </c>
      <c r="F154" s="351" t="str">
        <f t="shared" si="14"/>
        <v>-</v>
      </c>
      <c r="G154" s="351" t="str">
        <f t="shared" si="15"/>
        <v>-</v>
      </c>
      <c r="H154" s="270" t="str">
        <f t="shared" si="16"/>
        <v>否</v>
      </c>
      <c r="I154" s="271" t="str">
        <f t="shared" si="17"/>
        <v>项</v>
      </c>
      <c r="J154" s="272" t="str">
        <f t="shared" si="18"/>
        <v>201</v>
      </c>
      <c r="K154" t="str">
        <f t="shared" si="19"/>
        <v>20126</v>
      </c>
      <c r="L154" t="str">
        <f t="shared" si="20"/>
        <v>2012699</v>
      </c>
    </row>
    <row r="155" ht="21" customHeight="1" spans="1:12">
      <c r="A155" s="348">
        <v>20128</v>
      </c>
      <c r="B155" s="336" t="s">
        <v>229</v>
      </c>
      <c r="C155" s="268">
        <f>SUMIFS(C156:C$1298,$I156:$I$1298,"项",$K156:$K$1298,$A155)</f>
        <v>198</v>
      </c>
      <c r="D155" s="268">
        <f>SUMIFS(D156:D$1298,$I156:$I$1298,"项",$K156:$K$1298,$A155)</f>
        <v>103</v>
      </c>
      <c r="E155" s="268">
        <f>SUMIFS(E156:E$1298,$I156:$I$1298,"项",$K156:$K$1298,$A155)</f>
        <v>104</v>
      </c>
      <c r="F155" s="349">
        <f t="shared" si="14"/>
        <v>-0.00961538461538458</v>
      </c>
      <c r="G155" s="349">
        <f t="shared" si="15"/>
        <v>0.52020202020202</v>
      </c>
      <c r="H155" s="270" t="str">
        <f t="shared" si="16"/>
        <v>是</v>
      </c>
      <c r="I155" s="271" t="str">
        <f t="shared" si="17"/>
        <v>款</v>
      </c>
      <c r="J155" s="272" t="str">
        <f t="shared" si="18"/>
        <v>201</v>
      </c>
      <c r="K155" t="str">
        <f t="shared" si="19"/>
        <v>20128</v>
      </c>
      <c r="L155" t="str">
        <f t="shared" si="20"/>
        <v>20128</v>
      </c>
    </row>
    <row r="156" ht="21" customHeight="1" spans="1:12">
      <c r="A156" s="350">
        <v>2012801</v>
      </c>
      <c r="B156" s="337" t="s">
        <v>140</v>
      </c>
      <c r="C156" s="284">
        <v>178</v>
      </c>
      <c r="D156" s="284">
        <f>SUMIFS([2]执行月报!$F$5:$F$1335,[2]执行月报!$D$5:$D$1335,A156)</f>
        <v>103</v>
      </c>
      <c r="E156" s="284">
        <v>104</v>
      </c>
      <c r="F156" s="351">
        <f t="shared" si="14"/>
        <v>-0.00961538461538458</v>
      </c>
      <c r="G156" s="351">
        <f t="shared" si="15"/>
        <v>0.578651685393258</v>
      </c>
      <c r="H156" s="270" t="str">
        <f t="shared" si="16"/>
        <v>是</v>
      </c>
      <c r="I156" s="271" t="str">
        <f t="shared" si="17"/>
        <v>项</v>
      </c>
      <c r="J156" s="272" t="str">
        <f t="shared" si="18"/>
        <v>201</v>
      </c>
      <c r="K156" t="str">
        <f t="shared" si="19"/>
        <v>20128</v>
      </c>
      <c r="L156" t="str">
        <f t="shared" si="20"/>
        <v>2012801</v>
      </c>
    </row>
    <row r="157" ht="21" hidden="1" customHeight="1" spans="1:12">
      <c r="A157" s="350">
        <v>2012802</v>
      </c>
      <c r="B157" s="337" t="s">
        <v>141</v>
      </c>
      <c r="C157" s="284">
        <v>0</v>
      </c>
      <c r="D157" s="284">
        <f>SUMIFS([2]执行月报!$F$5:$F$1335,[2]执行月报!$D$5:$D$1335,A157)</f>
        <v>0</v>
      </c>
      <c r="E157" s="284">
        <v>0</v>
      </c>
      <c r="F157" s="351" t="str">
        <f t="shared" si="14"/>
        <v>-</v>
      </c>
      <c r="G157" s="351" t="str">
        <f t="shared" si="15"/>
        <v>-</v>
      </c>
      <c r="H157" s="270" t="str">
        <f t="shared" si="16"/>
        <v>否</v>
      </c>
      <c r="I157" s="271" t="str">
        <f t="shared" si="17"/>
        <v>项</v>
      </c>
      <c r="J157" s="272" t="str">
        <f t="shared" si="18"/>
        <v>201</v>
      </c>
      <c r="K157" t="str">
        <f t="shared" si="19"/>
        <v>20128</v>
      </c>
      <c r="L157" t="str">
        <f t="shared" si="20"/>
        <v>2012802</v>
      </c>
    </row>
    <row r="158" ht="21" hidden="1" customHeight="1" spans="1:12">
      <c r="A158" s="350">
        <v>2012803</v>
      </c>
      <c r="B158" s="337" t="s">
        <v>142</v>
      </c>
      <c r="C158" s="284">
        <v>0</v>
      </c>
      <c r="D158" s="284">
        <f>SUMIFS([2]执行月报!$F$5:$F$1335,[2]执行月报!$D$5:$D$1335,A158)</f>
        <v>0</v>
      </c>
      <c r="E158" s="284">
        <v>0</v>
      </c>
      <c r="F158" s="351" t="str">
        <f t="shared" si="14"/>
        <v>-</v>
      </c>
      <c r="G158" s="351" t="str">
        <f t="shared" si="15"/>
        <v>-</v>
      </c>
      <c r="H158" s="270" t="str">
        <f t="shared" si="16"/>
        <v>否</v>
      </c>
      <c r="I158" s="271" t="str">
        <f t="shared" si="17"/>
        <v>项</v>
      </c>
      <c r="J158" s="272" t="str">
        <f t="shared" si="18"/>
        <v>201</v>
      </c>
      <c r="K158" t="str">
        <f t="shared" si="19"/>
        <v>20128</v>
      </c>
      <c r="L158" t="str">
        <f t="shared" si="20"/>
        <v>2012803</v>
      </c>
    </row>
    <row r="159" ht="21" hidden="1" customHeight="1" spans="1:12">
      <c r="A159" s="350">
        <v>2012804</v>
      </c>
      <c r="B159" s="337" t="s">
        <v>154</v>
      </c>
      <c r="C159" s="284">
        <v>0</v>
      </c>
      <c r="D159" s="284">
        <f>SUMIFS([2]执行月报!$F$5:$F$1335,[2]执行月报!$D$5:$D$1335,A159)</f>
        <v>0</v>
      </c>
      <c r="E159" s="284">
        <v>0</v>
      </c>
      <c r="F159" s="351" t="str">
        <f t="shared" si="14"/>
        <v>-</v>
      </c>
      <c r="G159" s="351" t="str">
        <f t="shared" si="15"/>
        <v>-</v>
      </c>
      <c r="H159" s="270" t="str">
        <f t="shared" si="16"/>
        <v>否</v>
      </c>
      <c r="I159" s="271" t="str">
        <f t="shared" si="17"/>
        <v>项</v>
      </c>
      <c r="J159" s="272" t="str">
        <f t="shared" si="18"/>
        <v>201</v>
      </c>
      <c r="K159" t="str">
        <f t="shared" si="19"/>
        <v>20128</v>
      </c>
      <c r="L159" t="str">
        <f t="shared" si="20"/>
        <v>2012804</v>
      </c>
    </row>
    <row r="160" ht="21" hidden="1" customHeight="1" spans="1:12">
      <c r="A160" s="350">
        <v>2012850</v>
      </c>
      <c r="B160" s="337" t="s">
        <v>149</v>
      </c>
      <c r="C160" s="284">
        <v>0</v>
      </c>
      <c r="D160" s="284">
        <f>SUMIFS([2]执行月报!$F$5:$F$1335,[2]执行月报!$D$5:$D$1335,A160)</f>
        <v>0</v>
      </c>
      <c r="E160" s="284">
        <v>0</v>
      </c>
      <c r="F160" s="351" t="str">
        <f t="shared" si="14"/>
        <v>-</v>
      </c>
      <c r="G160" s="351" t="str">
        <f t="shared" si="15"/>
        <v>-</v>
      </c>
      <c r="H160" s="270" t="str">
        <f t="shared" si="16"/>
        <v>否</v>
      </c>
      <c r="I160" s="271" t="str">
        <f t="shared" si="17"/>
        <v>项</v>
      </c>
      <c r="J160" s="272" t="str">
        <f t="shared" si="18"/>
        <v>201</v>
      </c>
      <c r="K160" t="str">
        <f t="shared" si="19"/>
        <v>20128</v>
      </c>
      <c r="L160" t="str">
        <f t="shared" si="20"/>
        <v>2012850</v>
      </c>
    </row>
    <row r="161" ht="21" customHeight="1" spans="1:12">
      <c r="A161" s="350">
        <v>2012899</v>
      </c>
      <c r="B161" s="337" t="s">
        <v>230</v>
      </c>
      <c r="C161" s="284">
        <v>20</v>
      </c>
      <c r="D161" s="284">
        <f>SUMIFS([2]执行月报!$F$5:$F$1335,[2]执行月报!$D$5:$D$1335,A161)</f>
        <v>0</v>
      </c>
      <c r="E161" s="284">
        <v>0</v>
      </c>
      <c r="F161" s="351" t="str">
        <f t="shared" si="14"/>
        <v>-</v>
      </c>
      <c r="G161" s="351">
        <f t="shared" si="15"/>
        <v>0</v>
      </c>
      <c r="H161" s="270" t="str">
        <f t="shared" si="16"/>
        <v>是</v>
      </c>
      <c r="I161" s="271" t="str">
        <f t="shared" si="17"/>
        <v>项</v>
      </c>
      <c r="J161" s="272" t="str">
        <f t="shared" si="18"/>
        <v>201</v>
      </c>
      <c r="K161" t="str">
        <f t="shared" si="19"/>
        <v>20128</v>
      </c>
      <c r="L161" t="str">
        <f t="shared" si="20"/>
        <v>2012899</v>
      </c>
    </row>
    <row r="162" ht="21" customHeight="1" spans="1:12">
      <c r="A162" s="348">
        <v>20129</v>
      </c>
      <c r="B162" s="336" t="s">
        <v>231</v>
      </c>
      <c r="C162" s="268">
        <f>SUMIFS(C163:C$1298,$I163:$I$1298,"项",$K163:$K$1298,$A162)</f>
        <v>691</v>
      </c>
      <c r="D162" s="268">
        <f>SUMIFS(D163:D$1298,$I163:$I$1298,"项",$K163:$K$1298,$A162)</f>
        <v>355</v>
      </c>
      <c r="E162" s="268">
        <f>SUMIFS(E163:E$1298,$I163:$I$1298,"项",$K163:$K$1298,$A162)</f>
        <v>314</v>
      </c>
      <c r="F162" s="349">
        <f t="shared" si="14"/>
        <v>0.130573248407643</v>
      </c>
      <c r="G162" s="349">
        <f t="shared" si="15"/>
        <v>0.513748191027496</v>
      </c>
      <c r="H162" s="270" t="str">
        <f t="shared" si="16"/>
        <v>是</v>
      </c>
      <c r="I162" s="271" t="str">
        <f t="shared" si="17"/>
        <v>款</v>
      </c>
      <c r="J162" s="272" t="str">
        <f t="shared" si="18"/>
        <v>201</v>
      </c>
      <c r="K162" t="str">
        <f t="shared" si="19"/>
        <v>20129</v>
      </c>
      <c r="L162" t="str">
        <f t="shared" si="20"/>
        <v>20129</v>
      </c>
    </row>
    <row r="163" ht="21" customHeight="1" spans="1:12">
      <c r="A163" s="350">
        <v>2012901</v>
      </c>
      <c r="B163" s="337" t="s">
        <v>140</v>
      </c>
      <c r="C163" s="284">
        <v>516</v>
      </c>
      <c r="D163" s="284">
        <f>SUMIFS([2]执行月报!$F$5:$F$1335,[2]执行月报!$D$5:$D$1335,A163)</f>
        <v>291</v>
      </c>
      <c r="E163" s="284">
        <v>264</v>
      </c>
      <c r="F163" s="351">
        <f t="shared" si="14"/>
        <v>0.102272727272727</v>
      </c>
      <c r="G163" s="351">
        <f t="shared" si="15"/>
        <v>0.563953488372093</v>
      </c>
      <c r="H163" s="270" t="str">
        <f t="shared" si="16"/>
        <v>是</v>
      </c>
      <c r="I163" s="271" t="str">
        <f t="shared" si="17"/>
        <v>项</v>
      </c>
      <c r="J163" s="272" t="str">
        <f t="shared" si="18"/>
        <v>201</v>
      </c>
      <c r="K163" t="str">
        <f t="shared" si="19"/>
        <v>20129</v>
      </c>
      <c r="L163" t="str">
        <f t="shared" si="20"/>
        <v>2012901</v>
      </c>
    </row>
    <row r="164" ht="21" customHeight="1" spans="1:12">
      <c r="A164" s="350">
        <v>2012902</v>
      </c>
      <c r="B164" s="337" t="s">
        <v>141</v>
      </c>
      <c r="C164" s="284">
        <v>8</v>
      </c>
      <c r="D164" s="284">
        <f>SUMIFS([2]执行月报!$F$5:$F$1335,[2]执行月报!$D$5:$D$1335,A164)</f>
        <v>6</v>
      </c>
      <c r="E164" s="284">
        <v>4</v>
      </c>
      <c r="F164" s="351">
        <f t="shared" si="14"/>
        <v>0.5</v>
      </c>
      <c r="G164" s="351">
        <f t="shared" si="15"/>
        <v>0.75</v>
      </c>
      <c r="H164" s="270" t="str">
        <f t="shared" si="16"/>
        <v>是</v>
      </c>
      <c r="I164" s="271" t="str">
        <f t="shared" si="17"/>
        <v>项</v>
      </c>
      <c r="J164" s="272" t="str">
        <f t="shared" si="18"/>
        <v>201</v>
      </c>
      <c r="K164" t="str">
        <f t="shared" si="19"/>
        <v>20129</v>
      </c>
      <c r="L164" t="str">
        <f t="shared" si="20"/>
        <v>2012902</v>
      </c>
    </row>
    <row r="165" ht="21" hidden="1" customHeight="1" spans="1:12">
      <c r="A165" s="350">
        <v>2012903</v>
      </c>
      <c r="B165" s="337" t="s">
        <v>142</v>
      </c>
      <c r="C165" s="284">
        <v>0</v>
      </c>
      <c r="D165" s="284">
        <f>SUMIFS([2]执行月报!$F$5:$F$1335,[2]执行月报!$D$5:$D$1335,A165)</f>
        <v>0</v>
      </c>
      <c r="E165" s="284">
        <v>0</v>
      </c>
      <c r="F165" s="351" t="str">
        <f t="shared" si="14"/>
        <v>-</v>
      </c>
      <c r="G165" s="351" t="str">
        <f t="shared" si="15"/>
        <v>-</v>
      </c>
      <c r="H165" s="270" t="str">
        <f t="shared" si="16"/>
        <v>否</v>
      </c>
      <c r="I165" s="271" t="str">
        <f t="shared" si="17"/>
        <v>项</v>
      </c>
      <c r="J165" s="272" t="str">
        <f t="shared" si="18"/>
        <v>201</v>
      </c>
      <c r="K165" t="str">
        <f t="shared" si="19"/>
        <v>20129</v>
      </c>
      <c r="L165" t="str">
        <f t="shared" si="20"/>
        <v>2012903</v>
      </c>
    </row>
    <row r="166" ht="21" hidden="1" customHeight="1" spans="1:12">
      <c r="A166" s="350">
        <v>2012906</v>
      </c>
      <c r="B166" s="337" t="s">
        <v>232</v>
      </c>
      <c r="C166" s="284">
        <v>0</v>
      </c>
      <c r="D166" s="284">
        <f>SUMIFS([2]执行月报!$F$5:$F$1335,[2]执行月报!$D$5:$D$1335,A166)</f>
        <v>0</v>
      </c>
      <c r="E166" s="284">
        <v>0</v>
      </c>
      <c r="F166" s="351" t="str">
        <f t="shared" si="14"/>
        <v>-</v>
      </c>
      <c r="G166" s="351" t="str">
        <f t="shared" si="15"/>
        <v>-</v>
      </c>
      <c r="H166" s="270" t="str">
        <f t="shared" si="16"/>
        <v>否</v>
      </c>
      <c r="I166" s="271" t="str">
        <f t="shared" si="17"/>
        <v>项</v>
      </c>
      <c r="J166" s="272" t="str">
        <f t="shared" si="18"/>
        <v>201</v>
      </c>
      <c r="K166" t="str">
        <f t="shared" si="19"/>
        <v>20129</v>
      </c>
      <c r="L166" t="str">
        <f t="shared" si="20"/>
        <v>2012906</v>
      </c>
    </row>
    <row r="167" ht="21" hidden="1" customHeight="1" spans="1:12">
      <c r="A167" s="350">
        <v>2012950</v>
      </c>
      <c r="B167" s="337" t="s">
        <v>149</v>
      </c>
      <c r="C167" s="284">
        <v>0</v>
      </c>
      <c r="D167" s="284">
        <f>SUMIFS([2]执行月报!$F$5:$F$1335,[2]执行月报!$D$5:$D$1335,A167)</f>
        <v>0</v>
      </c>
      <c r="E167" s="284">
        <v>0</v>
      </c>
      <c r="F167" s="351" t="str">
        <f t="shared" si="14"/>
        <v>-</v>
      </c>
      <c r="G167" s="351" t="str">
        <f t="shared" si="15"/>
        <v>-</v>
      </c>
      <c r="H167" s="270" t="str">
        <f t="shared" si="16"/>
        <v>否</v>
      </c>
      <c r="I167" s="271" t="str">
        <f t="shared" si="17"/>
        <v>项</v>
      </c>
      <c r="J167" s="272" t="str">
        <f t="shared" si="18"/>
        <v>201</v>
      </c>
      <c r="K167" t="str">
        <f t="shared" si="19"/>
        <v>20129</v>
      </c>
      <c r="L167" t="str">
        <f t="shared" si="20"/>
        <v>2012950</v>
      </c>
    </row>
    <row r="168" ht="21" customHeight="1" spans="1:12">
      <c r="A168" s="350">
        <v>2012999</v>
      </c>
      <c r="B168" s="337" t="s">
        <v>233</v>
      </c>
      <c r="C168" s="284">
        <v>167</v>
      </c>
      <c r="D168" s="284">
        <f>SUMIFS([2]执行月报!$F$5:$F$1335,[2]执行月报!$D$5:$D$1335,A168)</f>
        <v>58</v>
      </c>
      <c r="E168" s="284">
        <v>46</v>
      </c>
      <c r="F168" s="351">
        <f t="shared" si="14"/>
        <v>0.260869565217391</v>
      </c>
      <c r="G168" s="351">
        <f t="shared" si="15"/>
        <v>0.347305389221557</v>
      </c>
      <c r="H168" s="270" t="str">
        <f t="shared" si="16"/>
        <v>是</v>
      </c>
      <c r="I168" s="271" t="str">
        <f t="shared" si="17"/>
        <v>项</v>
      </c>
      <c r="J168" s="272" t="str">
        <f t="shared" si="18"/>
        <v>201</v>
      </c>
      <c r="K168" t="str">
        <f t="shared" si="19"/>
        <v>20129</v>
      </c>
      <c r="L168" t="str">
        <f t="shared" si="20"/>
        <v>2012999</v>
      </c>
    </row>
    <row r="169" ht="21" customHeight="1" spans="1:12">
      <c r="A169" s="348">
        <v>20131</v>
      </c>
      <c r="B169" s="336" t="s">
        <v>234</v>
      </c>
      <c r="C169" s="268">
        <f>SUMIFS(C170:C$1298,$I170:$I$1298,"项",$K170:$K$1298,$A169)</f>
        <v>2875</v>
      </c>
      <c r="D169" s="268">
        <f>SUMIFS(D170:D$1298,$I170:$I$1298,"项",$K170:$K$1298,$A169)</f>
        <v>1433</v>
      </c>
      <c r="E169" s="268">
        <f>SUMIFS(E170:E$1298,$I170:$I$1298,"项",$K170:$K$1298,$A169)</f>
        <v>1152</v>
      </c>
      <c r="F169" s="349">
        <f t="shared" si="14"/>
        <v>0.243923611111111</v>
      </c>
      <c r="G169" s="349">
        <f t="shared" si="15"/>
        <v>0.498434782608696</v>
      </c>
      <c r="H169" s="270" t="str">
        <f t="shared" si="16"/>
        <v>是</v>
      </c>
      <c r="I169" s="271" t="str">
        <f t="shared" si="17"/>
        <v>款</v>
      </c>
      <c r="J169" s="272" t="str">
        <f t="shared" si="18"/>
        <v>201</v>
      </c>
      <c r="K169" t="str">
        <f t="shared" si="19"/>
        <v>20131</v>
      </c>
      <c r="L169" t="str">
        <f t="shared" si="20"/>
        <v>20131</v>
      </c>
    </row>
    <row r="170" ht="21" customHeight="1" spans="1:12">
      <c r="A170" s="350">
        <v>2013101</v>
      </c>
      <c r="B170" s="337" t="s">
        <v>140</v>
      </c>
      <c r="C170" s="284">
        <v>1144</v>
      </c>
      <c r="D170" s="284">
        <f>SUMIFS([2]执行月报!$F$5:$F$1335,[2]执行月报!$D$5:$D$1335,A170)</f>
        <v>655</v>
      </c>
      <c r="E170" s="284">
        <v>610</v>
      </c>
      <c r="F170" s="351">
        <f t="shared" si="14"/>
        <v>0.0737704918032787</v>
      </c>
      <c r="G170" s="351">
        <f t="shared" si="15"/>
        <v>0.572552447552448</v>
      </c>
      <c r="H170" s="270" t="str">
        <f t="shared" si="16"/>
        <v>是</v>
      </c>
      <c r="I170" s="271" t="str">
        <f t="shared" si="17"/>
        <v>项</v>
      </c>
      <c r="J170" s="272" t="str">
        <f t="shared" si="18"/>
        <v>201</v>
      </c>
      <c r="K170" t="str">
        <f t="shared" si="19"/>
        <v>20131</v>
      </c>
      <c r="L170" t="str">
        <f t="shared" si="20"/>
        <v>2013101</v>
      </c>
    </row>
    <row r="171" ht="21" hidden="1" customHeight="1" spans="1:12">
      <c r="A171" s="350">
        <v>2013102</v>
      </c>
      <c r="B171" s="337" t="s">
        <v>141</v>
      </c>
      <c r="C171" s="284">
        <v>0</v>
      </c>
      <c r="D171" s="284">
        <f>SUMIFS([2]执行月报!$F$5:$F$1335,[2]执行月报!$D$5:$D$1335,A171)</f>
        <v>0</v>
      </c>
      <c r="E171" s="284">
        <v>0</v>
      </c>
      <c r="F171" s="351" t="str">
        <f t="shared" si="14"/>
        <v>-</v>
      </c>
      <c r="G171" s="351" t="str">
        <f t="shared" si="15"/>
        <v>-</v>
      </c>
      <c r="H171" s="270" t="str">
        <f t="shared" si="16"/>
        <v>否</v>
      </c>
      <c r="I171" s="271" t="str">
        <f t="shared" si="17"/>
        <v>项</v>
      </c>
      <c r="J171" s="272" t="str">
        <f t="shared" si="18"/>
        <v>201</v>
      </c>
      <c r="K171" t="str">
        <f t="shared" si="19"/>
        <v>20131</v>
      </c>
      <c r="L171" t="str">
        <f t="shared" si="20"/>
        <v>2013102</v>
      </c>
    </row>
    <row r="172" ht="21" hidden="1" customHeight="1" spans="1:12">
      <c r="A172" s="350">
        <v>2013103</v>
      </c>
      <c r="B172" s="337" t="s">
        <v>142</v>
      </c>
      <c r="C172" s="284">
        <v>0</v>
      </c>
      <c r="D172" s="284">
        <f>SUMIFS([2]执行月报!$F$5:$F$1335,[2]执行月报!$D$5:$D$1335,A172)</f>
        <v>0</v>
      </c>
      <c r="E172" s="284">
        <v>0</v>
      </c>
      <c r="F172" s="351" t="str">
        <f t="shared" si="14"/>
        <v>-</v>
      </c>
      <c r="G172" s="351" t="str">
        <f t="shared" si="15"/>
        <v>-</v>
      </c>
      <c r="H172" s="270" t="str">
        <f t="shared" si="16"/>
        <v>否</v>
      </c>
      <c r="I172" s="271" t="str">
        <f t="shared" si="17"/>
        <v>项</v>
      </c>
      <c r="J172" s="272" t="str">
        <f t="shared" si="18"/>
        <v>201</v>
      </c>
      <c r="K172" t="str">
        <f t="shared" si="19"/>
        <v>20131</v>
      </c>
      <c r="L172" t="str">
        <f t="shared" si="20"/>
        <v>2013103</v>
      </c>
    </row>
    <row r="173" ht="21" hidden="1" customHeight="1" spans="1:12">
      <c r="A173" s="350">
        <v>2013105</v>
      </c>
      <c r="B173" s="337" t="s">
        <v>235</v>
      </c>
      <c r="C173" s="284">
        <v>0</v>
      </c>
      <c r="D173" s="284">
        <f>SUMIFS([2]执行月报!$F$5:$F$1335,[2]执行月报!$D$5:$D$1335,A173)</f>
        <v>0</v>
      </c>
      <c r="E173" s="284">
        <v>0</v>
      </c>
      <c r="F173" s="351" t="str">
        <f t="shared" si="14"/>
        <v>-</v>
      </c>
      <c r="G173" s="351" t="str">
        <f t="shared" si="15"/>
        <v>-</v>
      </c>
      <c r="H173" s="270" t="str">
        <f t="shared" si="16"/>
        <v>否</v>
      </c>
      <c r="I173" s="271" t="str">
        <f t="shared" si="17"/>
        <v>项</v>
      </c>
      <c r="J173" s="272" t="str">
        <f t="shared" si="18"/>
        <v>201</v>
      </c>
      <c r="K173" t="str">
        <f t="shared" si="19"/>
        <v>20131</v>
      </c>
      <c r="L173" t="str">
        <f t="shared" si="20"/>
        <v>2013105</v>
      </c>
    </row>
    <row r="174" ht="21" customHeight="1" spans="1:12">
      <c r="A174" s="350">
        <v>2013150</v>
      </c>
      <c r="B174" s="337" t="s">
        <v>149</v>
      </c>
      <c r="C174" s="284">
        <v>322</v>
      </c>
      <c r="D174" s="284">
        <f>SUMIFS([2]执行月报!$F$5:$F$1335,[2]执行月报!$D$5:$D$1335,A174)</f>
        <v>198</v>
      </c>
      <c r="E174" s="284">
        <v>155</v>
      </c>
      <c r="F174" s="351">
        <f t="shared" si="14"/>
        <v>0.27741935483871</v>
      </c>
      <c r="G174" s="351">
        <f t="shared" si="15"/>
        <v>0.614906832298137</v>
      </c>
      <c r="H174" s="270" t="str">
        <f t="shared" si="16"/>
        <v>是</v>
      </c>
      <c r="I174" s="271" t="str">
        <f t="shared" si="17"/>
        <v>项</v>
      </c>
      <c r="J174" s="272" t="str">
        <f t="shared" si="18"/>
        <v>201</v>
      </c>
      <c r="K174" t="str">
        <f t="shared" si="19"/>
        <v>20131</v>
      </c>
      <c r="L174" t="str">
        <f t="shared" si="20"/>
        <v>2013150</v>
      </c>
    </row>
    <row r="175" ht="21" customHeight="1" spans="1:12">
      <c r="A175" s="350">
        <v>2013199</v>
      </c>
      <c r="B175" s="337" t="s">
        <v>236</v>
      </c>
      <c r="C175" s="284">
        <v>1409</v>
      </c>
      <c r="D175" s="284">
        <f>SUMIFS([2]执行月报!$F$5:$F$1335,[2]执行月报!$D$5:$D$1335,A175)</f>
        <v>580</v>
      </c>
      <c r="E175" s="284">
        <v>387</v>
      </c>
      <c r="F175" s="351">
        <f t="shared" si="14"/>
        <v>0.498708010335917</v>
      </c>
      <c r="G175" s="351">
        <f t="shared" si="15"/>
        <v>0.411639460610362</v>
      </c>
      <c r="H175" s="270" t="str">
        <f t="shared" si="16"/>
        <v>是</v>
      </c>
      <c r="I175" s="271" t="str">
        <f t="shared" si="17"/>
        <v>项</v>
      </c>
      <c r="J175" s="272" t="str">
        <f t="shared" si="18"/>
        <v>201</v>
      </c>
      <c r="K175" t="str">
        <f t="shared" si="19"/>
        <v>20131</v>
      </c>
      <c r="L175" t="str">
        <f t="shared" si="20"/>
        <v>2013199</v>
      </c>
    </row>
    <row r="176" ht="21" customHeight="1" spans="1:12">
      <c r="A176" s="348">
        <v>20132</v>
      </c>
      <c r="B176" s="336" t="s">
        <v>237</v>
      </c>
      <c r="C176" s="268">
        <f>SUMIFS(C177:C$1298,$I177:$I$1298,"项",$K177:$K$1298,$A176)</f>
        <v>1671</v>
      </c>
      <c r="D176" s="268">
        <f>SUMIFS(D177:D$1298,$I177:$I$1298,"项",$K177:$K$1298,$A176)</f>
        <v>640</v>
      </c>
      <c r="E176" s="268">
        <f>SUMIFS(E177:E$1298,$I177:$I$1298,"项",$K177:$K$1298,$A176)</f>
        <v>573</v>
      </c>
      <c r="F176" s="349">
        <f t="shared" si="14"/>
        <v>0.116928446771379</v>
      </c>
      <c r="G176" s="349">
        <f t="shared" si="15"/>
        <v>0.383004189108318</v>
      </c>
      <c r="H176" s="270" t="str">
        <f t="shared" si="16"/>
        <v>是</v>
      </c>
      <c r="I176" s="271" t="str">
        <f t="shared" si="17"/>
        <v>款</v>
      </c>
      <c r="J176" s="272" t="str">
        <f t="shared" si="18"/>
        <v>201</v>
      </c>
      <c r="K176" t="str">
        <f t="shared" si="19"/>
        <v>20132</v>
      </c>
      <c r="L176" t="str">
        <f t="shared" si="20"/>
        <v>20132</v>
      </c>
    </row>
    <row r="177" ht="21" customHeight="1" spans="1:12">
      <c r="A177" s="350">
        <v>2013201</v>
      </c>
      <c r="B177" s="337" t="s">
        <v>140</v>
      </c>
      <c r="C177" s="284">
        <v>864</v>
      </c>
      <c r="D177" s="284">
        <f>SUMIFS([2]执行月报!$F$5:$F$1335,[2]执行月报!$D$5:$D$1335,A177)</f>
        <v>477</v>
      </c>
      <c r="E177" s="284">
        <v>417</v>
      </c>
      <c r="F177" s="351">
        <f t="shared" si="14"/>
        <v>0.143884892086331</v>
      </c>
      <c r="G177" s="351">
        <f t="shared" si="15"/>
        <v>0.552083333333333</v>
      </c>
      <c r="H177" s="270" t="str">
        <f t="shared" si="16"/>
        <v>是</v>
      </c>
      <c r="I177" s="271" t="str">
        <f t="shared" si="17"/>
        <v>项</v>
      </c>
      <c r="J177" s="272" t="str">
        <f t="shared" si="18"/>
        <v>201</v>
      </c>
      <c r="K177" t="str">
        <f t="shared" si="19"/>
        <v>20132</v>
      </c>
      <c r="L177" t="str">
        <f t="shared" si="20"/>
        <v>2013201</v>
      </c>
    </row>
    <row r="178" ht="21" hidden="1" customHeight="1" spans="1:12">
      <c r="A178" s="350">
        <v>2013202</v>
      </c>
      <c r="B178" s="337" t="s">
        <v>141</v>
      </c>
      <c r="C178" s="284">
        <v>0</v>
      </c>
      <c r="D178" s="284">
        <f>SUMIFS([2]执行月报!$F$5:$F$1335,[2]执行月报!$D$5:$D$1335,A178)</f>
        <v>0</v>
      </c>
      <c r="E178" s="284">
        <v>0</v>
      </c>
      <c r="F178" s="351" t="str">
        <f t="shared" si="14"/>
        <v>-</v>
      </c>
      <c r="G178" s="351" t="str">
        <f t="shared" si="15"/>
        <v>-</v>
      </c>
      <c r="H178" s="270" t="str">
        <f t="shared" si="16"/>
        <v>否</v>
      </c>
      <c r="I178" s="271" t="str">
        <f t="shared" si="17"/>
        <v>项</v>
      </c>
      <c r="J178" s="272" t="str">
        <f t="shared" si="18"/>
        <v>201</v>
      </c>
      <c r="K178" t="str">
        <f t="shared" si="19"/>
        <v>20132</v>
      </c>
      <c r="L178" t="str">
        <f t="shared" si="20"/>
        <v>2013202</v>
      </c>
    </row>
    <row r="179" ht="21" hidden="1" customHeight="1" spans="1:12">
      <c r="A179" s="350">
        <v>2013203</v>
      </c>
      <c r="B179" s="337" t="s">
        <v>142</v>
      </c>
      <c r="C179" s="284">
        <v>0</v>
      </c>
      <c r="D179" s="284">
        <f>SUMIFS([2]执行月报!$F$5:$F$1335,[2]执行月报!$D$5:$D$1335,A179)</f>
        <v>0</v>
      </c>
      <c r="E179" s="284">
        <v>0</v>
      </c>
      <c r="F179" s="351" t="str">
        <f t="shared" si="14"/>
        <v>-</v>
      </c>
      <c r="G179" s="351" t="str">
        <f t="shared" si="15"/>
        <v>-</v>
      </c>
      <c r="H179" s="270" t="str">
        <f t="shared" si="16"/>
        <v>否</v>
      </c>
      <c r="I179" s="271" t="str">
        <f t="shared" si="17"/>
        <v>项</v>
      </c>
      <c r="J179" s="272" t="str">
        <f t="shared" si="18"/>
        <v>201</v>
      </c>
      <c r="K179" t="str">
        <f t="shared" si="19"/>
        <v>20132</v>
      </c>
      <c r="L179" t="str">
        <f t="shared" si="20"/>
        <v>2013203</v>
      </c>
    </row>
    <row r="180" ht="21" customHeight="1" spans="1:12">
      <c r="A180" s="350">
        <v>2013204</v>
      </c>
      <c r="B180" s="337" t="s">
        <v>238</v>
      </c>
      <c r="C180" s="284">
        <v>84</v>
      </c>
      <c r="D180" s="284">
        <f>SUMIFS([2]执行月报!$F$5:$F$1335,[2]执行月报!$D$5:$D$1335,A180)</f>
        <v>0</v>
      </c>
      <c r="E180" s="284">
        <v>0</v>
      </c>
      <c r="F180" s="351" t="str">
        <f t="shared" si="14"/>
        <v>-</v>
      </c>
      <c r="G180" s="351">
        <f t="shared" si="15"/>
        <v>0</v>
      </c>
      <c r="H180" s="270" t="str">
        <f t="shared" si="16"/>
        <v>是</v>
      </c>
      <c r="I180" s="271" t="str">
        <f t="shared" si="17"/>
        <v>项</v>
      </c>
      <c r="J180" s="272" t="str">
        <f t="shared" si="18"/>
        <v>201</v>
      </c>
      <c r="K180" t="str">
        <f t="shared" si="19"/>
        <v>20132</v>
      </c>
      <c r="L180" t="str">
        <f t="shared" si="20"/>
        <v>2013204</v>
      </c>
    </row>
    <row r="181" ht="21" customHeight="1" spans="1:12">
      <c r="A181" s="350">
        <v>2013250</v>
      </c>
      <c r="B181" s="337" t="s">
        <v>149</v>
      </c>
      <c r="C181" s="284">
        <v>39</v>
      </c>
      <c r="D181" s="284">
        <f>SUMIFS([2]执行月报!$F$5:$F$1335,[2]执行月报!$D$5:$D$1335,A181)</f>
        <v>28</v>
      </c>
      <c r="E181" s="284">
        <v>20</v>
      </c>
      <c r="F181" s="351">
        <f t="shared" si="14"/>
        <v>0.4</v>
      </c>
      <c r="G181" s="351">
        <f t="shared" si="15"/>
        <v>0.717948717948718</v>
      </c>
      <c r="H181" s="270" t="str">
        <f t="shared" si="16"/>
        <v>是</v>
      </c>
      <c r="I181" s="271" t="str">
        <f t="shared" si="17"/>
        <v>项</v>
      </c>
      <c r="J181" s="272" t="str">
        <f t="shared" si="18"/>
        <v>201</v>
      </c>
      <c r="K181" t="str">
        <f t="shared" si="19"/>
        <v>20132</v>
      </c>
      <c r="L181" t="str">
        <f t="shared" si="20"/>
        <v>2013250</v>
      </c>
    </row>
    <row r="182" ht="21" customHeight="1" spans="1:12">
      <c r="A182" s="350">
        <v>2013299</v>
      </c>
      <c r="B182" s="337" t="s">
        <v>239</v>
      </c>
      <c r="C182" s="284">
        <v>684</v>
      </c>
      <c r="D182" s="284">
        <f>SUMIFS([2]执行月报!$F$5:$F$1335,[2]执行月报!$D$5:$D$1335,A182)</f>
        <v>135</v>
      </c>
      <c r="E182" s="284">
        <v>136</v>
      </c>
      <c r="F182" s="351">
        <f t="shared" si="14"/>
        <v>-0.00735294117647056</v>
      </c>
      <c r="G182" s="351">
        <f t="shared" si="15"/>
        <v>0.197368421052632</v>
      </c>
      <c r="H182" s="270" t="str">
        <f t="shared" si="16"/>
        <v>是</v>
      </c>
      <c r="I182" s="271" t="str">
        <f t="shared" si="17"/>
        <v>项</v>
      </c>
      <c r="J182" s="272" t="str">
        <f t="shared" si="18"/>
        <v>201</v>
      </c>
      <c r="K182" t="str">
        <f t="shared" si="19"/>
        <v>20132</v>
      </c>
      <c r="L182" t="str">
        <f t="shared" si="20"/>
        <v>2013299</v>
      </c>
    </row>
    <row r="183" ht="21" customHeight="1" spans="1:12">
      <c r="A183" s="348">
        <v>20133</v>
      </c>
      <c r="B183" s="336" t="s">
        <v>240</v>
      </c>
      <c r="C183" s="268">
        <f>SUMIFS(C184:C$1298,$I184:$I$1298,"项",$K184:$K$1298,$A183)</f>
        <v>874</v>
      </c>
      <c r="D183" s="268">
        <f>SUMIFS(D184:D$1298,$I184:$I$1298,"项",$K184:$K$1298,$A183)</f>
        <v>520</v>
      </c>
      <c r="E183" s="268">
        <f>SUMIFS(E184:E$1298,$I184:$I$1298,"项",$K184:$K$1298,$A183)</f>
        <v>453</v>
      </c>
      <c r="F183" s="349">
        <f t="shared" si="14"/>
        <v>0.147902869757174</v>
      </c>
      <c r="G183" s="349">
        <f t="shared" si="15"/>
        <v>0.594965675057208</v>
      </c>
      <c r="H183" s="270" t="str">
        <f t="shared" si="16"/>
        <v>是</v>
      </c>
      <c r="I183" s="271" t="str">
        <f t="shared" si="17"/>
        <v>款</v>
      </c>
      <c r="J183" s="272" t="str">
        <f t="shared" si="18"/>
        <v>201</v>
      </c>
      <c r="K183" t="str">
        <f t="shared" si="19"/>
        <v>20133</v>
      </c>
      <c r="L183" t="str">
        <f t="shared" si="20"/>
        <v>20133</v>
      </c>
    </row>
    <row r="184" ht="21" customHeight="1" spans="1:12">
      <c r="A184" s="350">
        <v>2013301</v>
      </c>
      <c r="B184" s="337" t="s">
        <v>140</v>
      </c>
      <c r="C184" s="284">
        <v>316</v>
      </c>
      <c r="D184" s="284">
        <f>SUMIFS([2]执行月报!$F$5:$F$1335,[2]执行月报!$D$5:$D$1335,A184)</f>
        <v>181</v>
      </c>
      <c r="E184" s="284">
        <v>134</v>
      </c>
      <c r="F184" s="351">
        <f t="shared" si="14"/>
        <v>0.350746268656716</v>
      </c>
      <c r="G184" s="351">
        <f t="shared" si="15"/>
        <v>0.572784810126582</v>
      </c>
      <c r="H184" s="270" t="str">
        <f t="shared" si="16"/>
        <v>是</v>
      </c>
      <c r="I184" s="271" t="str">
        <f t="shared" si="17"/>
        <v>项</v>
      </c>
      <c r="J184" s="272" t="str">
        <f t="shared" si="18"/>
        <v>201</v>
      </c>
      <c r="K184" t="str">
        <f t="shared" si="19"/>
        <v>20133</v>
      </c>
      <c r="L184" t="str">
        <f t="shared" si="20"/>
        <v>2013301</v>
      </c>
    </row>
    <row r="185" ht="21" hidden="1" customHeight="1" spans="1:12">
      <c r="A185" s="350">
        <v>2013302</v>
      </c>
      <c r="B185" s="337" t="s">
        <v>141</v>
      </c>
      <c r="C185" s="284">
        <v>0</v>
      </c>
      <c r="D185" s="284">
        <f>SUMIFS([2]执行月报!$F$5:$F$1335,[2]执行月报!$D$5:$D$1335,A185)</f>
        <v>0</v>
      </c>
      <c r="E185" s="284">
        <v>0</v>
      </c>
      <c r="F185" s="351" t="str">
        <f t="shared" si="14"/>
        <v>-</v>
      </c>
      <c r="G185" s="351" t="str">
        <f t="shared" si="15"/>
        <v>-</v>
      </c>
      <c r="H185" s="270" t="str">
        <f t="shared" si="16"/>
        <v>否</v>
      </c>
      <c r="I185" s="271" t="str">
        <f t="shared" si="17"/>
        <v>项</v>
      </c>
      <c r="J185" s="272" t="str">
        <f t="shared" si="18"/>
        <v>201</v>
      </c>
      <c r="K185" t="str">
        <f t="shared" si="19"/>
        <v>20133</v>
      </c>
      <c r="L185" t="str">
        <f t="shared" si="20"/>
        <v>2013302</v>
      </c>
    </row>
    <row r="186" ht="21" hidden="1" customHeight="1" spans="1:12">
      <c r="A186" s="350">
        <v>2013303</v>
      </c>
      <c r="B186" s="337" t="s">
        <v>142</v>
      </c>
      <c r="C186" s="284">
        <v>0</v>
      </c>
      <c r="D186" s="284">
        <f>SUMIFS([2]执行月报!$F$5:$F$1335,[2]执行月报!$D$5:$D$1335,A186)</f>
        <v>0</v>
      </c>
      <c r="E186" s="284">
        <v>0</v>
      </c>
      <c r="F186" s="351" t="str">
        <f t="shared" si="14"/>
        <v>-</v>
      </c>
      <c r="G186" s="351" t="str">
        <f t="shared" si="15"/>
        <v>-</v>
      </c>
      <c r="H186" s="270" t="str">
        <f t="shared" si="16"/>
        <v>否</v>
      </c>
      <c r="I186" s="271" t="str">
        <f t="shared" si="17"/>
        <v>项</v>
      </c>
      <c r="J186" s="272" t="str">
        <f t="shared" si="18"/>
        <v>201</v>
      </c>
      <c r="K186" t="str">
        <f t="shared" si="19"/>
        <v>20133</v>
      </c>
      <c r="L186" t="str">
        <f t="shared" si="20"/>
        <v>2013303</v>
      </c>
    </row>
    <row r="187" ht="21" hidden="1" customHeight="1" spans="1:12">
      <c r="A187" s="350">
        <v>2013304</v>
      </c>
      <c r="B187" s="337" t="s">
        <v>241</v>
      </c>
      <c r="C187" s="284">
        <v>0</v>
      </c>
      <c r="D187" s="284">
        <f>SUMIFS([2]执行月报!$F$5:$F$1335,[2]执行月报!$D$5:$D$1335,A187)</f>
        <v>0</v>
      </c>
      <c r="E187" s="284">
        <v>0</v>
      </c>
      <c r="F187" s="351" t="str">
        <f t="shared" si="14"/>
        <v>-</v>
      </c>
      <c r="G187" s="351" t="str">
        <f t="shared" si="15"/>
        <v>-</v>
      </c>
      <c r="H187" s="270" t="str">
        <f t="shared" si="16"/>
        <v>否</v>
      </c>
      <c r="I187" s="271" t="str">
        <f t="shared" si="17"/>
        <v>项</v>
      </c>
      <c r="J187" s="272" t="str">
        <f t="shared" si="18"/>
        <v>201</v>
      </c>
      <c r="K187" t="str">
        <f t="shared" si="19"/>
        <v>20133</v>
      </c>
      <c r="L187" t="str">
        <f t="shared" si="20"/>
        <v>2013304</v>
      </c>
    </row>
    <row r="188" ht="21" customHeight="1" spans="1:12">
      <c r="A188" s="350">
        <v>2013350</v>
      </c>
      <c r="B188" s="337" t="s">
        <v>149</v>
      </c>
      <c r="C188" s="284">
        <v>495</v>
      </c>
      <c r="D188" s="284">
        <f>SUMIFS([2]执行月报!$F$5:$F$1335,[2]执行月报!$D$5:$D$1335,A188)</f>
        <v>339</v>
      </c>
      <c r="E188" s="284">
        <v>303</v>
      </c>
      <c r="F188" s="351">
        <f t="shared" si="14"/>
        <v>0.118811881188119</v>
      </c>
      <c r="G188" s="351">
        <f t="shared" si="15"/>
        <v>0.684848484848485</v>
      </c>
      <c r="H188" s="270" t="str">
        <f t="shared" si="16"/>
        <v>是</v>
      </c>
      <c r="I188" s="271" t="str">
        <f t="shared" si="17"/>
        <v>项</v>
      </c>
      <c r="J188" s="272" t="str">
        <f t="shared" si="18"/>
        <v>201</v>
      </c>
      <c r="K188" t="str">
        <f t="shared" si="19"/>
        <v>20133</v>
      </c>
      <c r="L188" t="str">
        <f t="shared" si="20"/>
        <v>2013350</v>
      </c>
    </row>
    <row r="189" ht="21" customHeight="1" spans="1:12">
      <c r="A189" s="350">
        <v>2013399</v>
      </c>
      <c r="B189" s="337" t="s">
        <v>242</v>
      </c>
      <c r="C189" s="284">
        <v>63</v>
      </c>
      <c r="D189" s="284">
        <f>SUMIFS([2]执行月报!$F$5:$F$1335,[2]执行月报!$D$5:$D$1335,A189)</f>
        <v>0</v>
      </c>
      <c r="E189" s="284">
        <v>16</v>
      </c>
      <c r="F189" s="351">
        <f t="shared" si="14"/>
        <v>-1</v>
      </c>
      <c r="G189" s="351">
        <f t="shared" si="15"/>
        <v>0</v>
      </c>
      <c r="H189" s="270" t="str">
        <f t="shared" si="16"/>
        <v>是</v>
      </c>
      <c r="I189" s="271" t="str">
        <f t="shared" si="17"/>
        <v>项</v>
      </c>
      <c r="J189" s="272" t="str">
        <f t="shared" si="18"/>
        <v>201</v>
      </c>
      <c r="K189" t="str">
        <f t="shared" si="19"/>
        <v>20133</v>
      </c>
      <c r="L189" t="str">
        <f t="shared" si="20"/>
        <v>2013399</v>
      </c>
    </row>
    <row r="190" ht="21" customHeight="1" spans="1:12">
      <c r="A190" s="348">
        <v>20134</v>
      </c>
      <c r="B190" s="336" t="s">
        <v>243</v>
      </c>
      <c r="C190" s="268">
        <f>SUMIFS(C191:C$1298,$I191:$I$1298,"项",$K191:$K$1298,$A190)</f>
        <v>446</v>
      </c>
      <c r="D190" s="268">
        <f>SUMIFS(D191:D$1298,$I191:$I$1298,"项",$K191:$K$1298,$A190)</f>
        <v>217</v>
      </c>
      <c r="E190" s="268">
        <f>SUMIFS(E191:E$1298,$I191:$I$1298,"项",$K191:$K$1298,$A190)</f>
        <v>186</v>
      </c>
      <c r="F190" s="349">
        <f t="shared" si="14"/>
        <v>0.166666666666667</v>
      </c>
      <c r="G190" s="349">
        <f t="shared" si="15"/>
        <v>0.486547085201794</v>
      </c>
      <c r="H190" s="270" t="str">
        <f t="shared" si="16"/>
        <v>是</v>
      </c>
      <c r="I190" s="271" t="str">
        <f t="shared" si="17"/>
        <v>款</v>
      </c>
      <c r="J190" s="272" t="str">
        <f t="shared" si="18"/>
        <v>201</v>
      </c>
      <c r="K190" t="str">
        <f t="shared" si="19"/>
        <v>20134</v>
      </c>
      <c r="L190" t="str">
        <f t="shared" si="20"/>
        <v>20134</v>
      </c>
    </row>
    <row r="191" ht="21" customHeight="1" spans="1:12">
      <c r="A191" s="350">
        <v>2013401</v>
      </c>
      <c r="B191" s="337" t="s">
        <v>140</v>
      </c>
      <c r="C191" s="284">
        <v>310</v>
      </c>
      <c r="D191" s="284">
        <f>SUMIFS([2]执行月报!$F$5:$F$1335,[2]执行月报!$D$5:$D$1335,A191)</f>
        <v>175</v>
      </c>
      <c r="E191" s="284">
        <v>168</v>
      </c>
      <c r="F191" s="351">
        <f t="shared" si="14"/>
        <v>0.0416666666666667</v>
      </c>
      <c r="G191" s="351">
        <f t="shared" si="15"/>
        <v>0.564516129032258</v>
      </c>
      <c r="H191" s="270" t="str">
        <f t="shared" si="16"/>
        <v>是</v>
      </c>
      <c r="I191" s="271" t="str">
        <f t="shared" si="17"/>
        <v>项</v>
      </c>
      <c r="J191" s="272" t="str">
        <f t="shared" si="18"/>
        <v>201</v>
      </c>
      <c r="K191" t="str">
        <f t="shared" si="19"/>
        <v>20134</v>
      </c>
      <c r="L191" t="str">
        <f t="shared" si="20"/>
        <v>2013401</v>
      </c>
    </row>
    <row r="192" ht="21" customHeight="1" spans="1:12">
      <c r="A192" s="350">
        <v>2013402</v>
      </c>
      <c r="B192" s="337" t="s">
        <v>141</v>
      </c>
      <c r="C192" s="284">
        <v>4</v>
      </c>
      <c r="D192" s="284">
        <f>SUMIFS([2]执行月报!$F$5:$F$1335,[2]执行月报!$D$5:$D$1335,A192)</f>
        <v>0</v>
      </c>
      <c r="E192" s="284">
        <v>1</v>
      </c>
      <c r="F192" s="351">
        <f t="shared" si="14"/>
        <v>-1</v>
      </c>
      <c r="G192" s="351">
        <f t="shared" si="15"/>
        <v>0</v>
      </c>
      <c r="H192" s="270" t="str">
        <f t="shared" si="16"/>
        <v>是</v>
      </c>
      <c r="I192" s="271" t="str">
        <f t="shared" si="17"/>
        <v>项</v>
      </c>
      <c r="J192" s="272" t="str">
        <f t="shared" si="18"/>
        <v>201</v>
      </c>
      <c r="K192" t="str">
        <f t="shared" si="19"/>
        <v>20134</v>
      </c>
      <c r="L192" t="str">
        <f t="shared" si="20"/>
        <v>2013402</v>
      </c>
    </row>
    <row r="193" ht="21" hidden="1" customHeight="1" spans="1:12">
      <c r="A193" s="350">
        <v>2013403</v>
      </c>
      <c r="B193" s="337" t="s">
        <v>142</v>
      </c>
      <c r="C193" s="284">
        <v>0</v>
      </c>
      <c r="D193" s="284">
        <f>SUMIFS([2]执行月报!$F$5:$F$1335,[2]执行月报!$D$5:$D$1335,A193)</f>
        <v>0</v>
      </c>
      <c r="E193" s="284">
        <v>0</v>
      </c>
      <c r="F193" s="351" t="str">
        <f t="shared" si="14"/>
        <v>-</v>
      </c>
      <c r="G193" s="351" t="str">
        <f t="shared" si="15"/>
        <v>-</v>
      </c>
      <c r="H193" s="270" t="str">
        <f t="shared" si="16"/>
        <v>否</v>
      </c>
      <c r="I193" s="271" t="str">
        <f t="shared" si="17"/>
        <v>项</v>
      </c>
      <c r="J193" s="272" t="str">
        <f t="shared" si="18"/>
        <v>201</v>
      </c>
      <c r="K193" t="str">
        <f t="shared" si="19"/>
        <v>20134</v>
      </c>
      <c r="L193" t="str">
        <f t="shared" si="20"/>
        <v>2013403</v>
      </c>
    </row>
    <row r="194" ht="21" customHeight="1" spans="1:12">
      <c r="A194" s="350">
        <v>2013404</v>
      </c>
      <c r="B194" s="337" t="s">
        <v>244</v>
      </c>
      <c r="C194" s="284">
        <v>74</v>
      </c>
      <c r="D194" s="284">
        <f>SUMIFS([2]执行月报!$F$5:$F$1335,[2]执行月报!$D$5:$D$1335,A194)</f>
        <v>20</v>
      </c>
      <c r="E194" s="284">
        <v>0</v>
      </c>
      <c r="F194" s="351" t="str">
        <f t="shared" si="14"/>
        <v>-</v>
      </c>
      <c r="G194" s="351">
        <f t="shared" si="15"/>
        <v>0.27027027027027</v>
      </c>
      <c r="H194" s="270" t="str">
        <f t="shared" si="16"/>
        <v>是</v>
      </c>
      <c r="I194" s="271" t="str">
        <f t="shared" si="17"/>
        <v>项</v>
      </c>
      <c r="J194" s="272" t="str">
        <f t="shared" si="18"/>
        <v>201</v>
      </c>
      <c r="K194" t="str">
        <f t="shared" si="19"/>
        <v>20134</v>
      </c>
      <c r="L194" t="str">
        <f t="shared" si="20"/>
        <v>2013404</v>
      </c>
    </row>
    <row r="195" ht="21" hidden="1" customHeight="1" spans="1:12">
      <c r="A195" s="350">
        <v>2013405</v>
      </c>
      <c r="B195" s="337" t="s">
        <v>245</v>
      </c>
      <c r="C195" s="284">
        <v>0</v>
      </c>
      <c r="D195" s="284">
        <f>SUMIFS([2]执行月报!$F$5:$F$1335,[2]执行月报!$D$5:$D$1335,A195)</f>
        <v>0</v>
      </c>
      <c r="E195" s="284">
        <v>0</v>
      </c>
      <c r="F195" s="351" t="str">
        <f t="shared" si="14"/>
        <v>-</v>
      </c>
      <c r="G195" s="351" t="str">
        <f t="shared" si="15"/>
        <v>-</v>
      </c>
      <c r="H195" s="270" t="str">
        <f t="shared" si="16"/>
        <v>否</v>
      </c>
      <c r="I195" s="271" t="str">
        <f t="shared" si="17"/>
        <v>项</v>
      </c>
      <c r="J195" s="272" t="str">
        <f t="shared" si="18"/>
        <v>201</v>
      </c>
      <c r="K195" t="str">
        <f t="shared" si="19"/>
        <v>20134</v>
      </c>
      <c r="L195" t="str">
        <f t="shared" si="20"/>
        <v>2013405</v>
      </c>
    </row>
    <row r="196" ht="21" customHeight="1" spans="1:12">
      <c r="A196" s="350">
        <v>2013450</v>
      </c>
      <c r="B196" s="337" t="s">
        <v>149</v>
      </c>
      <c r="C196" s="284">
        <v>32</v>
      </c>
      <c r="D196" s="284">
        <f>SUMIFS([2]执行月报!$F$5:$F$1335,[2]执行月报!$D$5:$D$1335,A196)</f>
        <v>22</v>
      </c>
      <c r="E196" s="284">
        <v>17</v>
      </c>
      <c r="F196" s="351">
        <f t="shared" si="14"/>
        <v>0.294117647058824</v>
      </c>
      <c r="G196" s="351">
        <f t="shared" si="15"/>
        <v>0.6875</v>
      </c>
      <c r="H196" s="270" t="str">
        <f t="shared" si="16"/>
        <v>是</v>
      </c>
      <c r="I196" s="271" t="str">
        <f t="shared" si="17"/>
        <v>项</v>
      </c>
      <c r="J196" s="272" t="str">
        <f t="shared" si="18"/>
        <v>201</v>
      </c>
      <c r="K196" t="str">
        <f t="shared" si="19"/>
        <v>20134</v>
      </c>
      <c r="L196" t="str">
        <f t="shared" si="20"/>
        <v>2013450</v>
      </c>
    </row>
    <row r="197" ht="21" customHeight="1" spans="1:12">
      <c r="A197" s="350">
        <v>2013499</v>
      </c>
      <c r="B197" s="337" t="s">
        <v>246</v>
      </c>
      <c r="C197" s="284">
        <v>26</v>
      </c>
      <c r="D197" s="284">
        <f>SUMIFS([2]执行月报!$F$5:$F$1335,[2]执行月报!$D$5:$D$1335,A197)</f>
        <v>0</v>
      </c>
      <c r="E197" s="284">
        <v>0</v>
      </c>
      <c r="F197" s="351" t="str">
        <f t="shared" si="14"/>
        <v>-</v>
      </c>
      <c r="G197" s="351">
        <f t="shared" si="15"/>
        <v>0</v>
      </c>
      <c r="H197" s="270" t="str">
        <f t="shared" si="16"/>
        <v>是</v>
      </c>
      <c r="I197" s="271" t="str">
        <f t="shared" si="17"/>
        <v>项</v>
      </c>
      <c r="J197" s="272" t="str">
        <f t="shared" si="18"/>
        <v>201</v>
      </c>
      <c r="K197" t="str">
        <f t="shared" si="19"/>
        <v>20134</v>
      </c>
      <c r="L197" t="str">
        <f t="shared" si="20"/>
        <v>2013499</v>
      </c>
    </row>
    <row r="198" ht="21" hidden="1" customHeight="1" spans="1:12">
      <c r="A198" s="348">
        <v>20135</v>
      </c>
      <c r="B198" s="336" t="s">
        <v>247</v>
      </c>
      <c r="C198" s="268">
        <f>SUMIFS(C199:C$1298,$I199:$I$1298,"项",$K199:$K$1298,$A198)</f>
        <v>0</v>
      </c>
      <c r="D198" s="268">
        <f>SUMIFS(D199:D$1298,$I199:$I$1298,"项",$K199:$K$1298,$A198)</f>
        <v>0</v>
      </c>
      <c r="E198" s="268">
        <f>SUMIFS(E199:E$1298,$I199:$I$1298,"项",$K199:$K$1298,$A198)</f>
        <v>0</v>
      </c>
      <c r="F198" s="349" t="str">
        <f t="shared" ref="F198:F261" si="21">IF(E198&lt;&gt;0,D198/E198-1,"-")</f>
        <v>-</v>
      </c>
      <c r="G198" s="349" t="str">
        <f t="shared" ref="G198:G261" si="22">IF(C198&lt;&gt;0,D198/C198,"-")</f>
        <v>-</v>
      </c>
      <c r="H198" s="270" t="str">
        <f t="shared" ref="H198:H261" si="23">IF(LEN(A198)=3,"是",IF(OR(C198&lt;&gt;0,D198&lt;&gt;0,E198&lt;&gt;0),"是","否"))</f>
        <v>否</v>
      </c>
      <c r="I198" s="271" t="str">
        <f t="shared" ref="I198:I261" si="24">_xlfn.IFS(LEN(A198)=3,"类",LEN(A198)=5,"款",LEN(A198)=7,"项")</f>
        <v>款</v>
      </c>
      <c r="J198" s="272" t="str">
        <f t="shared" ref="J198:J261" si="25">LEFT(A198,3)</f>
        <v>201</v>
      </c>
      <c r="K198" t="str">
        <f t="shared" ref="K198:K261" si="26">LEFT(A198,5)</f>
        <v>20135</v>
      </c>
      <c r="L198" t="str">
        <f t="shared" ref="L198:L261" si="27">LEFT(A198,7)</f>
        <v>20135</v>
      </c>
    </row>
    <row r="199" ht="21" hidden="1" customHeight="1" spans="1:12">
      <c r="A199" s="350">
        <v>2013501</v>
      </c>
      <c r="B199" s="337" t="s">
        <v>140</v>
      </c>
      <c r="C199" s="284">
        <v>0</v>
      </c>
      <c r="D199" s="284">
        <f>SUMIFS([2]执行月报!$F$5:$F$1335,[2]执行月报!$D$5:$D$1335,A199)</f>
        <v>0</v>
      </c>
      <c r="E199" s="284">
        <v>0</v>
      </c>
      <c r="F199" s="351" t="str">
        <f t="shared" si="21"/>
        <v>-</v>
      </c>
      <c r="G199" s="351" t="str">
        <f t="shared" si="22"/>
        <v>-</v>
      </c>
      <c r="H199" s="270" t="str">
        <f t="shared" si="23"/>
        <v>否</v>
      </c>
      <c r="I199" s="271" t="str">
        <f t="shared" si="24"/>
        <v>项</v>
      </c>
      <c r="J199" s="272" t="str">
        <f t="shared" si="25"/>
        <v>201</v>
      </c>
      <c r="K199" t="str">
        <f t="shared" si="26"/>
        <v>20135</v>
      </c>
      <c r="L199" t="str">
        <f t="shared" si="27"/>
        <v>2013501</v>
      </c>
    </row>
    <row r="200" ht="21" hidden="1" customHeight="1" spans="1:12">
      <c r="A200" s="350">
        <v>2013502</v>
      </c>
      <c r="B200" s="337" t="s">
        <v>141</v>
      </c>
      <c r="C200" s="284">
        <v>0</v>
      </c>
      <c r="D200" s="284">
        <f>SUMIFS([2]执行月报!$F$5:$F$1335,[2]执行月报!$D$5:$D$1335,A200)</f>
        <v>0</v>
      </c>
      <c r="E200" s="284">
        <v>0</v>
      </c>
      <c r="F200" s="351" t="str">
        <f t="shared" si="21"/>
        <v>-</v>
      </c>
      <c r="G200" s="351" t="str">
        <f t="shared" si="22"/>
        <v>-</v>
      </c>
      <c r="H200" s="270" t="str">
        <f t="shared" si="23"/>
        <v>否</v>
      </c>
      <c r="I200" s="271" t="str">
        <f t="shared" si="24"/>
        <v>项</v>
      </c>
      <c r="J200" s="272" t="str">
        <f t="shared" si="25"/>
        <v>201</v>
      </c>
      <c r="K200" t="str">
        <f t="shared" si="26"/>
        <v>20135</v>
      </c>
      <c r="L200" t="str">
        <f t="shared" si="27"/>
        <v>2013502</v>
      </c>
    </row>
    <row r="201" ht="21" hidden="1" customHeight="1" spans="1:12">
      <c r="A201" s="350">
        <v>2013503</v>
      </c>
      <c r="B201" s="337" t="s">
        <v>142</v>
      </c>
      <c r="C201" s="284">
        <v>0</v>
      </c>
      <c r="D201" s="284">
        <f>SUMIFS([2]执行月报!$F$5:$F$1335,[2]执行月报!$D$5:$D$1335,A201)</f>
        <v>0</v>
      </c>
      <c r="E201" s="284">
        <v>0</v>
      </c>
      <c r="F201" s="351" t="str">
        <f t="shared" si="21"/>
        <v>-</v>
      </c>
      <c r="G201" s="351" t="str">
        <f t="shared" si="22"/>
        <v>-</v>
      </c>
      <c r="H201" s="270" t="str">
        <f t="shared" si="23"/>
        <v>否</v>
      </c>
      <c r="I201" s="271" t="str">
        <f t="shared" si="24"/>
        <v>项</v>
      </c>
      <c r="J201" s="272" t="str">
        <f t="shared" si="25"/>
        <v>201</v>
      </c>
      <c r="K201" t="str">
        <f t="shared" si="26"/>
        <v>20135</v>
      </c>
      <c r="L201" t="str">
        <f t="shared" si="27"/>
        <v>2013503</v>
      </c>
    </row>
    <row r="202" ht="21" hidden="1" customHeight="1" spans="1:12">
      <c r="A202" s="350">
        <v>2013550</v>
      </c>
      <c r="B202" s="337" t="s">
        <v>149</v>
      </c>
      <c r="C202" s="284">
        <v>0</v>
      </c>
      <c r="D202" s="284">
        <f>SUMIFS([2]执行月报!$F$5:$F$1335,[2]执行月报!$D$5:$D$1335,A202)</f>
        <v>0</v>
      </c>
      <c r="E202" s="284">
        <v>0</v>
      </c>
      <c r="F202" s="351" t="str">
        <f t="shared" si="21"/>
        <v>-</v>
      </c>
      <c r="G202" s="351" t="str">
        <f t="shared" si="22"/>
        <v>-</v>
      </c>
      <c r="H202" s="270" t="str">
        <f t="shared" si="23"/>
        <v>否</v>
      </c>
      <c r="I202" s="271" t="str">
        <f t="shared" si="24"/>
        <v>项</v>
      </c>
      <c r="J202" s="272" t="str">
        <f t="shared" si="25"/>
        <v>201</v>
      </c>
      <c r="K202" t="str">
        <f t="shared" si="26"/>
        <v>20135</v>
      </c>
      <c r="L202" t="str">
        <f t="shared" si="27"/>
        <v>2013550</v>
      </c>
    </row>
    <row r="203" ht="21" hidden="1" customHeight="1" spans="1:12">
      <c r="A203" s="350">
        <v>2013599</v>
      </c>
      <c r="B203" s="337" t="s">
        <v>248</v>
      </c>
      <c r="C203" s="284">
        <v>0</v>
      </c>
      <c r="D203" s="284">
        <f>SUMIFS([2]执行月报!$F$5:$F$1335,[2]执行月报!$D$5:$D$1335,A203)</f>
        <v>0</v>
      </c>
      <c r="E203" s="284">
        <v>0</v>
      </c>
      <c r="F203" s="351" t="str">
        <f t="shared" si="21"/>
        <v>-</v>
      </c>
      <c r="G203" s="351" t="str">
        <f t="shared" si="22"/>
        <v>-</v>
      </c>
      <c r="H203" s="270" t="str">
        <f t="shared" si="23"/>
        <v>否</v>
      </c>
      <c r="I203" s="271" t="str">
        <f t="shared" si="24"/>
        <v>项</v>
      </c>
      <c r="J203" s="272" t="str">
        <f t="shared" si="25"/>
        <v>201</v>
      </c>
      <c r="K203" t="str">
        <f t="shared" si="26"/>
        <v>20135</v>
      </c>
      <c r="L203" t="str">
        <f t="shared" si="27"/>
        <v>2013599</v>
      </c>
    </row>
    <row r="204" ht="21" customHeight="1" spans="1:12">
      <c r="A204" s="348">
        <v>20136</v>
      </c>
      <c r="B204" s="336" t="s">
        <v>249</v>
      </c>
      <c r="C204" s="268">
        <f>SUMIFS(C205:C$1298,$I205:$I$1298,"项",$K205:$K$1298,$A204)</f>
        <v>2</v>
      </c>
      <c r="D204" s="268">
        <f>SUMIFS(D205:D$1298,$I205:$I$1298,"项",$K205:$K$1298,$A204)</f>
        <v>0</v>
      </c>
      <c r="E204" s="268">
        <f>SUMIFS(E205:E$1298,$I205:$I$1298,"项",$K205:$K$1298,$A204)</f>
        <v>6</v>
      </c>
      <c r="F204" s="349">
        <f t="shared" si="21"/>
        <v>-1</v>
      </c>
      <c r="G204" s="349">
        <f t="shared" si="22"/>
        <v>0</v>
      </c>
      <c r="H204" s="270" t="str">
        <f t="shared" si="23"/>
        <v>是</v>
      </c>
      <c r="I204" s="271" t="str">
        <f t="shared" si="24"/>
        <v>款</v>
      </c>
      <c r="J204" s="272" t="str">
        <f t="shared" si="25"/>
        <v>201</v>
      </c>
      <c r="K204" t="str">
        <f t="shared" si="26"/>
        <v>20136</v>
      </c>
      <c r="L204" t="str">
        <f t="shared" si="27"/>
        <v>20136</v>
      </c>
    </row>
    <row r="205" ht="21" hidden="1" customHeight="1" spans="1:12">
      <c r="A205" s="350">
        <v>2013601</v>
      </c>
      <c r="B205" s="337" t="s">
        <v>140</v>
      </c>
      <c r="C205" s="284">
        <v>0</v>
      </c>
      <c r="D205" s="284">
        <f>SUMIFS([2]执行月报!$F$5:$F$1335,[2]执行月报!$D$5:$D$1335,A205)</f>
        <v>0</v>
      </c>
      <c r="E205" s="284">
        <v>0</v>
      </c>
      <c r="F205" s="351" t="str">
        <f t="shared" si="21"/>
        <v>-</v>
      </c>
      <c r="G205" s="351" t="str">
        <f t="shared" si="22"/>
        <v>-</v>
      </c>
      <c r="H205" s="270" t="str">
        <f t="shared" si="23"/>
        <v>否</v>
      </c>
      <c r="I205" s="271" t="str">
        <f t="shared" si="24"/>
        <v>项</v>
      </c>
      <c r="J205" s="272" t="str">
        <f t="shared" si="25"/>
        <v>201</v>
      </c>
      <c r="K205" t="str">
        <f t="shared" si="26"/>
        <v>20136</v>
      </c>
      <c r="L205" t="str">
        <f t="shared" si="27"/>
        <v>2013601</v>
      </c>
    </row>
    <row r="206" ht="21" hidden="1" customHeight="1" spans="1:12">
      <c r="A206" s="350">
        <v>2013602</v>
      </c>
      <c r="B206" s="337" t="s">
        <v>141</v>
      </c>
      <c r="C206" s="284">
        <v>0</v>
      </c>
      <c r="D206" s="284">
        <f>SUMIFS([2]执行月报!$F$5:$F$1335,[2]执行月报!$D$5:$D$1335,A206)</f>
        <v>0</v>
      </c>
      <c r="E206" s="284">
        <v>0</v>
      </c>
      <c r="F206" s="351" t="str">
        <f t="shared" si="21"/>
        <v>-</v>
      </c>
      <c r="G206" s="351" t="str">
        <f t="shared" si="22"/>
        <v>-</v>
      </c>
      <c r="H206" s="270" t="str">
        <f t="shared" si="23"/>
        <v>否</v>
      </c>
      <c r="I206" s="271" t="str">
        <f t="shared" si="24"/>
        <v>项</v>
      </c>
      <c r="J206" s="272" t="str">
        <f t="shared" si="25"/>
        <v>201</v>
      </c>
      <c r="K206" t="str">
        <f t="shared" si="26"/>
        <v>20136</v>
      </c>
      <c r="L206" t="str">
        <f t="shared" si="27"/>
        <v>2013602</v>
      </c>
    </row>
    <row r="207" ht="21" hidden="1" customHeight="1" spans="1:12">
      <c r="A207" s="350">
        <v>2013603</v>
      </c>
      <c r="B207" s="337" t="s">
        <v>142</v>
      </c>
      <c r="C207" s="284">
        <v>0</v>
      </c>
      <c r="D207" s="284">
        <f>SUMIFS([2]执行月报!$F$5:$F$1335,[2]执行月报!$D$5:$D$1335,A207)</f>
        <v>0</v>
      </c>
      <c r="E207" s="284">
        <v>0</v>
      </c>
      <c r="F207" s="351" t="str">
        <f t="shared" si="21"/>
        <v>-</v>
      </c>
      <c r="G207" s="351" t="str">
        <f t="shared" si="22"/>
        <v>-</v>
      </c>
      <c r="H207" s="270" t="str">
        <f t="shared" si="23"/>
        <v>否</v>
      </c>
      <c r="I207" s="271" t="str">
        <f t="shared" si="24"/>
        <v>项</v>
      </c>
      <c r="J207" s="272" t="str">
        <f t="shared" si="25"/>
        <v>201</v>
      </c>
      <c r="K207" t="str">
        <f t="shared" si="26"/>
        <v>20136</v>
      </c>
      <c r="L207" t="str">
        <f t="shared" si="27"/>
        <v>2013603</v>
      </c>
    </row>
    <row r="208" ht="21" hidden="1" customHeight="1" spans="1:12">
      <c r="A208" s="350">
        <v>2013650</v>
      </c>
      <c r="B208" s="337" t="s">
        <v>149</v>
      </c>
      <c r="C208" s="284">
        <v>0</v>
      </c>
      <c r="D208" s="284">
        <f>SUMIFS([2]执行月报!$F$5:$F$1335,[2]执行月报!$D$5:$D$1335,A208)</f>
        <v>0</v>
      </c>
      <c r="E208" s="284">
        <v>0</v>
      </c>
      <c r="F208" s="351" t="str">
        <f t="shared" si="21"/>
        <v>-</v>
      </c>
      <c r="G208" s="351" t="str">
        <f t="shared" si="22"/>
        <v>-</v>
      </c>
      <c r="H208" s="270" t="str">
        <f t="shared" si="23"/>
        <v>否</v>
      </c>
      <c r="I208" s="271" t="str">
        <f t="shared" si="24"/>
        <v>项</v>
      </c>
      <c r="J208" s="272" t="str">
        <f t="shared" si="25"/>
        <v>201</v>
      </c>
      <c r="K208" t="str">
        <f t="shared" si="26"/>
        <v>20136</v>
      </c>
      <c r="L208" t="str">
        <f t="shared" si="27"/>
        <v>2013650</v>
      </c>
    </row>
    <row r="209" ht="21" customHeight="1" spans="1:12">
      <c r="A209" s="350">
        <v>2013699</v>
      </c>
      <c r="B209" s="337" t="s">
        <v>250</v>
      </c>
      <c r="C209" s="284">
        <v>2</v>
      </c>
      <c r="D209" s="284">
        <f>SUMIFS([2]执行月报!$F$5:$F$1335,[2]执行月报!$D$5:$D$1335,A209)</f>
        <v>0</v>
      </c>
      <c r="E209" s="284">
        <v>6</v>
      </c>
      <c r="F209" s="351">
        <f t="shared" si="21"/>
        <v>-1</v>
      </c>
      <c r="G209" s="351">
        <f t="shared" si="22"/>
        <v>0</v>
      </c>
      <c r="H209" s="270" t="str">
        <f t="shared" si="23"/>
        <v>是</v>
      </c>
      <c r="I209" s="271" t="str">
        <f t="shared" si="24"/>
        <v>项</v>
      </c>
      <c r="J209" s="272" t="str">
        <f t="shared" si="25"/>
        <v>201</v>
      </c>
      <c r="K209" t="str">
        <f t="shared" si="26"/>
        <v>20136</v>
      </c>
      <c r="L209" t="str">
        <f t="shared" si="27"/>
        <v>2013699</v>
      </c>
    </row>
    <row r="210" ht="21" hidden="1" customHeight="1" spans="1:12">
      <c r="A210" s="348">
        <v>20137</v>
      </c>
      <c r="B210" s="336" t="s">
        <v>251</v>
      </c>
      <c r="C210" s="268">
        <f>SUMIFS(C211:C$1298,$I211:$I$1298,"项",$K211:$K$1298,$A210)</f>
        <v>0</v>
      </c>
      <c r="D210" s="268">
        <f>SUMIFS(D211:D$1298,$I211:$I$1298,"项",$K211:$K$1298,$A210)</f>
        <v>0</v>
      </c>
      <c r="E210" s="268">
        <f>SUMIFS(E211:E$1298,$I211:$I$1298,"项",$K211:$K$1298,$A210)</f>
        <v>0</v>
      </c>
      <c r="F210" s="349" t="str">
        <f t="shared" si="21"/>
        <v>-</v>
      </c>
      <c r="G210" s="349" t="str">
        <f t="shared" si="22"/>
        <v>-</v>
      </c>
      <c r="H210" s="270" t="str">
        <f t="shared" si="23"/>
        <v>否</v>
      </c>
      <c r="I210" s="271" t="str">
        <f t="shared" si="24"/>
        <v>款</v>
      </c>
      <c r="J210" s="272" t="str">
        <f t="shared" si="25"/>
        <v>201</v>
      </c>
      <c r="K210" t="str">
        <f t="shared" si="26"/>
        <v>20137</v>
      </c>
      <c r="L210" t="str">
        <f t="shared" si="27"/>
        <v>20137</v>
      </c>
    </row>
    <row r="211" ht="21" hidden="1" customHeight="1" spans="1:12">
      <c r="A211" s="350">
        <v>2013701</v>
      </c>
      <c r="B211" s="337" t="s">
        <v>140</v>
      </c>
      <c r="C211" s="284">
        <v>0</v>
      </c>
      <c r="D211" s="284">
        <f>SUMIFS([2]执行月报!$F$5:$F$1335,[2]执行月报!$D$5:$D$1335,A211)</f>
        <v>0</v>
      </c>
      <c r="E211" s="284">
        <v>0</v>
      </c>
      <c r="F211" s="351" t="str">
        <f t="shared" si="21"/>
        <v>-</v>
      </c>
      <c r="G211" s="351" t="str">
        <f t="shared" si="22"/>
        <v>-</v>
      </c>
      <c r="H211" s="270" t="str">
        <f t="shared" si="23"/>
        <v>否</v>
      </c>
      <c r="I211" s="271" t="str">
        <f t="shared" si="24"/>
        <v>项</v>
      </c>
      <c r="J211" s="272" t="str">
        <f t="shared" si="25"/>
        <v>201</v>
      </c>
      <c r="K211" t="str">
        <f t="shared" si="26"/>
        <v>20137</v>
      </c>
      <c r="L211" t="str">
        <f t="shared" si="27"/>
        <v>2013701</v>
      </c>
    </row>
    <row r="212" ht="21" hidden="1" customHeight="1" spans="1:12">
      <c r="A212" s="350">
        <v>2013702</v>
      </c>
      <c r="B212" s="337" t="s">
        <v>141</v>
      </c>
      <c r="C212" s="284">
        <v>0</v>
      </c>
      <c r="D212" s="284">
        <f>SUMIFS([2]执行月报!$F$5:$F$1335,[2]执行月报!$D$5:$D$1335,A212)</f>
        <v>0</v>
      </c>
      <c r="E212" s="284">
        <v>0</v>
      </c>
      <c r="F212" s="351" t="str">
        <f t="shared" si="21"/>
        <v>-</v>
      </c>
      <c r="G212" s="351" t="str">
        <f t="shared" si="22"/>
        <v>-</v>
      </c>
      <c r="H212" s="270" t="str">
        <f t="shared" si="23"/>
        <v>否</v>
      </c>
      <c r="I212" s="271" t="str">
        <f t="shared" si="24"/>
        <v>项</v>
      </c>
      <c r="J212" s="272" t="str">
        <f t="shared" si="25"/>
        <v>201</v>
      </c>
      <c r="K212" t="str">
        <f t="shared" si="26"/>
        <v>20137</v>
      </c>
      <c r="L212" t="str">
        <f t="shared" si="27"/>
        <v>2013702</v>
      </c>
    </row>
    <row r="213" ht="21" hidden="1" customHeight="1" spans="1:12">
      <c r="A213" s="350">
        <v>2013703</v>
      </c>
      <c r="B213" s="337" t="s">
        <v>142</v>
      </c>
      <c r="C213" s="284">
        <v>0</v>
      </c>
      <c r="D213" s="284">
        <f>SUMIFS([2]执行月报!$F$5:$F$1335,[2]执行月报!$D$5:$D$1335,A213)</f>
        <v>0</v>
      </c>
      <c r="E213" s="284">
        <v>0</v>
      </c>
      <c r="F213" s="351" t="str">
        <f t="shared" si="21"/>
        <v>-</v>
      </c>
      <c r="G213" s="351" t="str">
        <f t="shared" si="22"/>
        <v>-</v>
      </c>
      <c r="H213" s="270" t="str">
        <f t="shared" si="23"/>
        <v>否</v>
      </c>
      <c r="I213" s="271" t="str">
        <f t="shared" si="24"/>
        <v>项</v>
      </c>
      <c r="J213" s="272" t="str">
        <f t="shared" si="25"/>
        <v>201</v>
      </c>
      <c r="K213" t="str">
        <f t="shared" si="26"/>
        <v>20137</v>
      </c>
      <c r="L213" t="str">
        <f t="shared" si="27"/>
        <v>2013703</v>
      </c>
    </row>
    <row r="214" ht="21" hidden="1" customHeight="1" spans="1:12">
      <c r="A214" s="350">
        <v>2013704</v>
      </c>
      <c r="B214" s="337" t="s">
        <v>252</v>
      </c>
      <c r="C214" s="284">
        <v>0</v>
      </c>
      <c r="D214" s="284">
        <f>SUMIFS([2]执行月报!$F$5:$F$1335,[2]执行月报!$D$5:$D$1335,A214)</f>
        <v>0</v>
      </c>
      <c r="E214" s="284">
        <v>0</v>
      </c>
      <c r="F214" s="351" t="str">
        <f t="shared" si="21"/>
        <v>-</v>
      </c>
      <c r="G214" s="351" t="str">
        <f t="shared" si="22"/>
        <v>-</v>
      </c>
      <c r="H214" s="270" t="str">
        <f t="shared" si="23"/>
        <v>否</v>
      </c>
      <c r="I214" s="271" t="str">
        <f t="shared" si="24"/>
        <v>项</v>
      </c>
      <c r="J214" s="272" t="str">
        <f t="shared" si="25"/>
        <v>201</v>
      </c>
      <c r="K214" t="str">
        <f t="shared" si="26"/>
        <v>20137</v>
      </c>
      <c r="L214" t="str">
        <f t="shared" si="27"/>
        <v>2013704</v>
      </c>
    </row>
    <row r="215" ht="21" hidden="1" customHeight="1" spans="1:12">
      <c r="A215" s="350">
        <v>2013750</v>
      </c>
      <c r="B215" s="337" t="s">
        <v>149</v>
      </c>
      <c r="C215" s="284">
        <v>0</v>
      </c>
      <c r="D215" s="284">
        <f>SUMIFS([2]执行月报!$F$5:$F$1335,[2]执行月报!$D$5:$D$1335,A215)</f>
        <v>0</v>
      </c>
      <c r="E215" s="284">
        <v>0</v>
      </c>
      <c r="F215" s="351" t="str">
        <f t="shared" si="21"/>
        <v>-</v>
      </c>
      <c r="G215" s="351" t="str">
        <f t="shared" si="22"/>
        <v>-</v>
      </c>
      <c r="H215" s="270" t="str">
        <f t="shared" si="23"/>
        <v>否</v>
      </c>
      <c r="I215" s="271" t="str">
        <f t="shared" si="24"/>
        <v>项</v>
      </c>
      <c r="J215" s="272" t="str">
        <f t="shared" si="25"/>
        <v>201</v>
      </c>
      <c r="K215" t="str">
        <f t="shared" si="26"/>
        <v>20137</v>
      </c>
      <c r="L215" t="str">
        <f t="shared" si="27"/>
        <v>2013750</v>
      </c>
    </row>
    <row r="216" ht="21" hidden="1" customHeight="1" spans="1:12">
      <c r="A216" s="350">
        <v>2013799</v>
      </c>
      <c r="B216" s="337" t="s">
        <v>253</v>
      </c>
      <c r="C216" s="284">
        <v>0</v>
      </c>
      <c r="D216" s="284">
        <f>SUMIFS([2]执行月报!$F$5:$F$1335,[2]执行月报!$D$5:$D$1335,A216)</f>
        <v>0</v>
      </c>
      <c r="E216" s="284">
        <v>0</v>
      </c>
      <c r="F216" s="351" t="str">
        <f t="shared" si="21"/>
        <v>-</v>
      </c>
      <c r="G216" s="351" t="str">
        <f t="shared" si="22"/>
        <v>-</v>
      </c>
      <c r="H216" s="270" t="str">
        <f t="shared" si="23"/>
        <v>否</v>
      </c>
      <c r="I216" s="271" t="str">
        <f t="shared" si="24"/>
        <v>项</v>
      </c>
      <c r="J216" s="272" t="str">
        <f t="shared" si="25"/>
        <v>201</v>
      </c>
      <c r="K216" t="str">
        <f t="shared" si="26"/>
        <v>20137</v>
      </c>
      <c r="L216" t="str">
        <f t="shared" si="27"/>
        <v>2013799</v>
      </c>
    </row>
    <row r="217" ht="21" customHeight="1" spans="1:12">
      <c r="A217" s="348">
        <v>20138</v>
      </c>
      <c r="B217" s="336" t="s">
        <v>254</v>
      </c>
      <c r="C217" s="268">
        <f>SUMIFS(C218:C$1298,$I218:$I$1298,"项",$K218:$K$1298,$A217)</f>
        <v>1266</v>
      </c>
      <c r="D217" s="268">
        <f>SUMIFS(D218:D$1298,$I218:$I$1298,"项",$K218:$K$1298,$A217)</f>
        <v>701</v>
      </c>
      <c r="E217" s="268">
        <f>SUMIFS(E218:E$1298,$I218:$I$1298,"项",$K218:$K$1298,$A217)</f>
        <v>610</v>
      </c>
      <c r="F217" s="349">
        <f t="shared" si="21"/>
        <v>0.149180327868852</v>
      </c>
      <c r="G217" s="349">
        <f t="shared" si="22"/>
        <v>0.553712480252765</v>
      </c>
      <c r="H217" s="270" t="str">
        <f t="shared" si="23"/>
        <v>是</v>
      </c>
      <c r="I217" s="271" t="str">
        <f t="shared" si="24"/>
        <v>款</v>
      </c>
      <c r="J217" s="272" t="str">
        <f t="shared" si="25"/>
        <v>201</v>
      </c>
      <c r="K217" t="str">
        <f t="shared" si="26"/>
        <v>20138</v>
      </c>
      <c r="L217" t="str">
        <f t="shared" si="27"/>
        <v>20138</v>
      </c>
    </row>
    <row r="218" ht="21" customHeight="1" spans="1:12">
      <c r="A218" s="350">
        <v>2013801</v>
      </c>
      <c r="B218" s="337" t="s">
        <v>140</v>
      </c>
      <c r="C218" s="284">
        <v>902</v>
      </c>
      <c r="D218" s="284">
        <f>SUMIFS([2]执行月报!$F$5:$F$1335,[2]执行月报!$D$5:$D$1335,A218)</f>
        <v>518</v>
      </c>
      <c r="E218" s="284">
        <v>451</v>
      </c>
      <c r="F218" s="351">
        <f t="shared" si="21"/>
        <v>0.148558758314856</v>
      </c>
      <c r="G218" s="351">
        <f t="shared" si="22"/>
        <v>0.574279379157428</v>
      </c>
      <c r="H218" s="270" t="str">
        <f t="shared" si="23"/>
        <v>是</v>
      </c>
      <c r="I218" s="271" t="str">
        <f t="shared" si="24"/>
        <v>项</v>
      </c>
      <c r="J218" s="272" t="str">
        <f t="shared" si="25"/>
        <v>201</v>
      </c>
      <c r="K218" t="str">
        <f t="shared" si="26"/>
        <v>20138</v>
      </c>
      <c r="L218" t="str">
        <f t="shared" si="27"/>
        <v>2013801</v>
      </c>
    </row>
    <row r="219" ht="21" hidden="1" customHeight="1" spans="1:12">
      <c r="A219" s="350">
        <v>2013802</v>
      </c>
      <c r="B219" s="337" t="s">
        <v>141</v>
      </c>
      <c r="C219" s="284">
        <v>0</v>
      </c>
      <c r="D219" s="284">
        <f>SUMIFS([2]执行月报!$F$5:$F$1335,[2]执行月报!$D$5:$D$1335,A219)</f>
        <v>0</v>
      </c>
      <c r="E219" s="284">
        <v>0</v>
      </c>
      <c r="F219" s="351" t="str">
        <f t="shared" si="21"/>
        <v>-</v>
      </c>
      <c r="G219" s="351" t="str">
        <f t="shared" si="22"/>
        <v>-</v>
      </c>
      <c r="H219" s="270" t="str">
        <f t="shared" si="23"/>
        <v>否</v>
      </c>
      <c r="I219" s="271" t="str">
        <f t="shared" si="24"/>
        <v>项</v>
      </c>
      <c r="J219" s="272" t="str">
        <f t="shared" si="25"/>
        <v>201</v>
      </c>
      <c r="K219" t="str">
        <f t="shared" si="26"/>
        <v>20138</v>
      </c>
      <c r="L219" t="str">
        <f t="shared" si="27"/>
        <v>2013802</v>
      </c>
    </row>
    <row r="220" ht="21" hidden="1" customHeight="1" spans="1:12">
      <c r="A220" s="350">
        <v>2013803</v>
      </c>
      <c r="B220" s="337" t="s">
        <v>142</v>
      </c>
      <c r="C220" s="284">
        <v>0</v>
      </c>
      <c r="D220" s="284">
        <f>SUMIFS([2]执行月报!$F$5:$F$1335,[2]执行月报!$D$5:$D$1335,A220)</f>
        <v>0</v>
      </c>
      <c r="E220" s="284">
        <v>0</v>
      </c>
      <c r="F220" s="351" t="str">
        <f t="shared" si="21"/>
        <v>-</v>
      </c>
      <c r="G220" s="351" t="str">
        <f t="shared" si="22"/>
        <v>-</v>
      </c>
      <c r="H220" s="270" t="str">
        <f t="shared" si="23"/>
        <v>否</v>
      </c>
      <c r="I220" s="271" t="str">
        <f t="shared" si="24"/>
        <v>项</v>
      </c>
      <c r="J220" s="272" t="str">
        <f t="shared" si="25"/>
        <v>201</v>
      </c>
      <c r="K220" t="str">
        <f t="shared" si="26"/>
        <v>20138</v>
      </c>
      <c r="L220" t="str">
        <f t="shared" si="27"/>
        <v>2013803</v>
      </c>
    </row>
    <row r="221" ht="21" hidden="1" customHeight="1" spans="1:12">
      <c r="A221" s="350">
        <v>2013804</v>
      </c>
      <c r="B221" s="337" t="s">
        <v>255</v>
      </c>
      <c r="C221" s="284">
        <v>0</v>
      </c>
      <c r="D221" s="284">
        <f>SUMIFS([2]执行月报!$F$5:$F$1335,[2]执行月报!$D$5:$D$1335,A221)</f>
        <v>0</v>
      </c>
      <c r="E221" s="284">
        <v>0</v>
      </c>
      <c r="F221" s="351" t="str">
        <f t="shared" si="21"/>
        <v>-</v>
      </c>
      <c r="G221" s="351" t="str">
        <f t="shared" si="22"/>
        <v>-</v>
      </c>
      <c r="H221" s="270" t="str">
        <f t="shared" si="23"/>
        <v>否</v>
      </c>
      <c r="I221" s="271" t="str">
        <f t="shared" si="24"/>
        <v>项</v>
      </c>
      <c r="J221" s="272" t="str">
        <f t="shared" si="25"/>
        <v>201</v>
      </c>
      <c r="K221" t="str">
        <f t="shared" si="26"/>
        <v>20138</v>
      </c>
      <c r="L221" t="str">
        <f t="shared" si="27"/>
        <v>2013804</v>
      </c>
    </row>
    <row r="222" ht="21" customHeight="1" spans="1:12">
      <c r="A222" s="350">
        <v>2013805</v>
      </c>
      <c r="B222" s="337" t="s">
        <v>256</v>
      </c>
      <c r="C222" s="284">
        <v>5</v>
      </c>
      <c r="D222" s="284">
        <f>SUMIFS([2]执行月报!$F$5:$F$1335,[2]执行月报!$D$5:$D$1335,A222)</f>
        <v>0</v>
      </c>
      <c r="E222" s="284">
        <v>0</v>
      </c>
      <c r="F222" s="351" t="str">
        <f t="shared" si="21"/>
        <v>-</v>
      </c>
      <c r="G222" s="351">
        <f t="shared" si="22"/>
        <v>0</v>
      </c>
      <c r="H222" s="270" t="str">
        <f t="shared" si="23"/>
        <v>是</v>
      </c>
      <c r="I222" s="271" t="str">
        <f t="shared" si="24"/>
        <v>项</v>
      </c>
      <c r="J222" s="272" t="str">
        <f t="shared" si="25"/>
        <v>201</v>
      </c>
      <c r="K222" t="str">
        <f t="shared" si="26"/>
        <v>20138</v>
      </c>
      <c r="L222" t="str">
        <f t="shared" si="27"/>
        <v>2013805</v>
      </c>
    </row>
    <row r="223" ht="21" hidden="1" customHeight="1" spans="1:12">
      <c r="A223" s="350">
        <v>2013808</v>
      </c>
      <c r="B223" s="337" t="s">
        <v>181</v>
      </c>
      <c r="C223" s="284">
        <v>0</v>
      </c>
      <c r="D223" s="284">
        <f>SUMIFS([2]执行月报!$F$5:$F$1335,[2]执行月报!$D$5:$D$1335,A223)</f>
        <v>0</v>
      </c>
      <c r="E223" s="284">
        <v>0</v>
      </c>
      <c r="F223" s="351" t="str">
        <f t="shared" si="21"/>
        <v>-</v>
      </c>
      <c r="G223" s="351" t="str">
        <f t="shared" si="22"/>
        <v>-</v>
      </c>
      <c r="H223" s="270" t="str">
        <f t="shared" si="23"/>
        <v>否</v>
      </c>
      <c r="I223" s="271" t="str">
        <f t="shared" si="24"/>
        <v>项</v>
      </c>
      <c r="J223" s="272" t="str">
        <f t="shared" si="25"/>
        <v>201</v>
      </c>
      <c r="K223" t="str">
        <f t="shared" si="26"/>
        <v>20138</v>
      </c>
      <c r="L223" t="str">
        <f t="shared" si="27"/>
        <v>2013808</v>
      </c>
    </row>
    <row r="224" ht="21" customHeight="1" spans="1:12">
      <c r="A224" s="350">
        <v>2013810</v>
      </c>
      <c r="B224" s="337" t="s">
        <v>257</v>
      </c>
      <c r="C224" s="284">
        <v>20</v>
      </c>
      <c r="D224" s="284">
        <f>SUMIFS([2]执行月报!$F$5:$F$1335,[2]执行月报!$D$5:$D$1335,A224)</f>
        <v>0</v>
      </c>
      <c r="E224" s="284">
        <v>0</v>
      </c>
      <c r="F224" s="351" t="str">
        <f t="shared" si="21"/>
        <v>-</v>
      </c>
      <c r="G224" s="351">
        <f t="shared" si="22"/>
        <v>0</v>
      </c>
      <c r="H224" s="270" t="str">
        <f t="shared" si="23"/>
        <v>是</v>
      </c>
      <c r="I224" s="271" t="str">
        <f t="shared" si="24"/>
        <v>项</v>
      </c>
      <c r="J224" s="272" t="str">
        <f t="shared" si="25"/>
        <v>201</v>
      </c>
      <c r="K224" t="str">
        <f t="shared" si="26"/>
        <v>20138</v>
      </c>
      <c r="L224" t="str">
        <f t="shared" si="27"/>
        <v>2013810</v>
      </c>
    </row>
    <row r="225" ht="21" hidden="1" customHeight="1" spans="1:12">
      <c r="A225" s="350">
        <v>2013812</v>
      </c>
      <c r="B225" s="337" t="s">
        <v>258</v>
      </c>
      <c r="C225" s="284">
        <v>0</v>
      </c>
      <c r="D225" s="284">
        <f>SUMIFS([2]执行月报!$F$5:$F$1335,[2]执行月报!$D$5:$D$1335,A225)</f>
        <v>0</v>
      </c>
      <c r="E225" s="284">
        <v>0</v>
      </c>
      <c r="F225" s="351" t="str">
        <f t="shared" si="21"/>
        <v>-</v>
      </c>
      <c r="G225" s="351" t="str">
        <f t="shared" si="22"/>
        <v>-</v>
      </c>
      <c r="H225" s="270" t="str">
        <f t="shared" si="23"/>
        <v>否</v>
      </c>
      <c r="I225" s="271" t="str">
        <f t="shared" si="24"/>
        <v>项</v>
      </c>
      <c r="J225" s="272" t="str">
        <f t="shared" si="25"/>
        <v>201</v>
      </c>
      <c r="K225" t="str">
        <f t="shared" si="26"/>
        <v>20138</v>
      </c>
      <c r="L225" t="str">
        <f t="shared" si="27"/>
        <v>2013812</v>
      </c>
    </row>
    <row r="226" ht="21" hidden="1" customHeight="1" spans="1:12">
      <c r="A226" s="350">
        <v>2013813</v>
      </c>
      <c r="B226" s="337" t="s">
        <v>259</v>
      </c>
      <c r="C226" s="284">
        <v>0</v>
      </c>
      <c r="D226" s="284">
        <f>SUMIFS([2]执行月报!$F$5:$F$1335,[2]执行月报!$D$5:$D$1335,A226)</f>
        <v>0</v>
      </c>
      <c r="E226" s="284">
        <v>0</v>
      </c>
      <c r="F226" s="351" t="str">
        <f t="shared" si="21"/>
        <v>-</v>
      </c>
      <c r="G226" s="351" t="str">
        <f t="shared" si="22"/>
        <v>-</v>
      </c>
      <c r="H226" s="270" t="str">
        <f t="shared" si="23"/>
        <v>否</v>
      </c>
      <c r="I226" s="271" t="str">
        <f t="shared" si="24"/>
        <v>项</v>
      </c>
      <c r="J226" s="272" t="str">
        <f t="shared" si="25"/>
        <v>201</v>
      </c>
      <c r="K226" t="str">
        <f t="shared" si="26"/>
        <v>20138</v>
      </c>
      <c r="L226" t="str">
        <f t="shared" si="27"/>
        <v>2013813</v>
      </c>
    </row>
    <row r="227" ht="21" hidden="1" customHeight="1" spans="1:12">
      <c r="A227" s="350">
        <v>2013814</v>
      </c>
      <c r="B227" s="337" t="s">
        <v>260</v>
      </c>
      <c r="C227" s="284">
        <v>0</v>
      </c>
      <c r="D227" s="284">
        <f>SUMIFS([2]执行月报!$F$5:$F$1335,[2]执行月报!$D$5:$D$1335,A227)</f>
        <v>0</v>
      </c>
      <c r="E227" s="284">
        <v>0</v>
      </c>
      <c r="F227" s="351" t="str">
        <f t="shared" si="21"/>
        <v>-</v>
      </c>
      <c r="G227" s="351" t="str">
        <f t="shared" si="22"/>
        <v>-</v>
      </c>
      <c r="H227" s="270" t="str">
        <f t="shared" si="23"/>
        <v>否</v>
      </c>
      <c r="I227" s="271" t="str">
        <f t="shared" si="24"/>
        <v>项</v>
      </c>
      <c r="J227" s="272" t="str">
        <f t="shared" si="25"/>
        <v>201</v>
      </c>
      <c r="K227" t="str">
        <f t="shared" si="26"/>
        <v>20138</v>
      </c>
      <c r="L227" t="str">
        <f t="shared" si="27"/>
        <v>2013814</v>
      </c>
    </row>
    <row r="228" ht="21" hidden="1" customHeight="1" spans="1:12">
      <c r="A228" s="350">
        <v>2013815</v>
      </c>
      <c r="B228" s="337" t="s">
        <v>261</v>
      </c>
      <c r="C228" s="284">
        <v>0</v>
      </c>
      <c r="D228" s="284">
        <f>SUMIFS([2]执行月报!$F$5:$F$1335,[2]执行月报!$D$5:$D$1335,A228)</f>
        <v>0</v>
      </c>
      <c r="E228" s="284">
        <v>0</v>
      </c>
      <c r="F228" s="351" t="str">
        <f t="shared" si="21"/>
        <v>-</v>
      </c>
      <c r="G228" s="351" t="str">
        <f t="shared" si="22"/>
        <v>-</v>
      </c>
      <c r="H228" s="270" t="str">
        <f t="shared" si="23"/>
        <v>否</v>
      </c>
      <c r="I228" s="271" t="str">
        <f t="shared" si="24"/>
        <v>项</v>
      </c>
      <c r="J228" s="272" t="str">
        <f t="shared" si="25"/>
        <v>201</v>
      </c>
      <c r="K228" t="str">
        <f t="shared" si="26"/>
        <v>20138</v>
      </c>
      <c r="L228" t="str">
        <f t="shared" si="27"/>
        <v>2013815</v>
      </c>
    </row>
    <row r="229" ht="21" customHeight="1" spans="1:12">
      <c r="A229" s="350">
        <v>2013816</v>
      </c>
      <c r="B229" s="337" t="s">
        <v>262</v>
      </c>
      <c r="C229" s="284">
        <v>10</v>
      </c>
      <c r="D229" s="284">
        <f>SUMIFS([2]执行月报!$F$5:$F$1335,[2]执行月报!$D$5:$D$1335,A229)</f>
        <v>0</v>
      </c>
      <c r="E229" s="284">
        <v>0</v>
      </c>
      <c r="F229" s="351" t="str">
        <f t="shared" si="21"/>
        <v>-</v>
      </c>
      <c r="G229" s="351">
        <f t="shared" si="22"/>
        <v>0</v>
      </c>
      <c r="H229" s="270" t="str">
        <f t="shared" si="23"/>
        <v>是</v>
      </c>
      <c r="I229" s="271" t="str">
        <f t="shared" si="24"/>
        <v>项</v>
      </c>
      <c r="J229" s="272" t="str">
        <f t="shared" si="25"/>
        <v>201</v>
      </c>
      <c r="K229" t="str">
        <f t="shared" si="26"/>
        <v>20138</v>
      </c>
      <c r="L229" t="str">
        <f t="shared" si="27"/>
        <v>2013816</v>
      </c>
    </row>
    <row r="230" ht="21" customHeight="1" spans="1:12">
      <c r="A230" s="350">
        <v>2013850</v>
      </c>
      <c r="B230" s="337" t="s">
        <v>149</v>
      </c>
      <c r="C230" s="284">
        <v>241</v>
      </c>
      <c r="D230" s="284">
        <f>SUMIFS([2]执行月报!$F$5:$F$1335,[2]执行月报!$D$5:$D$1335,A230)</f>
        <v>163</v>
      </c>
      <c r="E230" s="284">
        <v>132</v>
      </c>
      <c r="F230" s="351">
        <f t="shared" si="21"/>
        <v>0.234848484848485</v>
      </c>
      <c r="G230" s="351">
        <f t="shared" si="22"/>
        <v>0.676348547717842</v>
      </c>
      <c r="H230" s="270" t="str">
        <f t="shared" si="23"/>
        <v>是</v>
      </c>
      <c r="I230" s="271" t="str">
        <f t="shared" si="24"/>
        <v>项</v>
      </c>
      <c r="J230" s="272" t="str">
        <f t="shared" si="25"/>
        <v>201</v>
      </c>
      <c r="K230" t="str">
        <f t="shared" si="26"/>
        <v>20138</v>
      </c>
      <c r="L230" t="str">
        <f t="shared" si="27"/>
        <v>2013850</v>
      </c>
    </row>
    <row r="231" ht="21" customHeight="1" spans="1:12">
      <c r="A231" s="350">
        <v>2013899</v>
      </c>
      <c r="B231" s="337" t="s">
        <v>263</v>
      </c>
      <c r="C231" s="284">
        <v>88</v>
      </c>
      <c r="D231" s="284">
        <f>SUMIFS([2]执行月报!$F$5:$F$1335,[2]执行月报!$D$5:$D$1335,A231)</f>
        <v>20</v>
      </c>
      <c r="E231" s="284">
        <v>27</v>
      </c>
      <c r="F231" s="351">
        <f t="shared" si="21"/>
        <v>-0.259259259259259</v>
      </c>
      <c r="G231" s="351">
        <f t="shared" si="22"/>
        <v>0.227272727272727</v>
      </c>
      <c r="H231" s="270" t="str">
        <f t="shared" si="23"/>
        <v>是</v>
      </c>
      <c r="I231" s="271" t="str">
        <f t="shared" si="24"/>
        <v>项</v>
      </c>
      <c r="J231" s="272" t="str">
        <f t="shared" si="25"/>
        <v>201</v>
      </c>
      <c r="K231" t="str">
        <f t="shared" si="26"/>
        <v>20138</v>
      </c>
      <c r="L231" t="str">
        <f t="shared" si="27"/>
        <v>2013899</v>
      </c>
    </row>
    <row r="232" ht="21" customHeight="1" spans="1:12">
      <c r="A232" s="348">
        <v>20139</v>
      </c>
      <c r="B232" s="336" t="s">
        <v>264</v>
      </c>
      <c r="C232" s="268">
        <f>SUMIFS(C233:C$1298,$I233:$I$1298,"项",$K233:$K$1298,$A232)</f>
        <v>5684</v>
      </c>
      <c r="D232" s="268">
        <f>SUMIFS(D233:D$1298,$I233:$I$1298,"项",$K233:$K$1298,$A232)</f>
        <v>1943</v>
      </c>
      <c r="E232" s="268">
        <f>SUMIFS(E233:E$1298,$I233:$I$1298,"项",$K233:$K$1298,$A232)</f>
        <v>6</v>
      </c>
      <c r="F232" s="349">
        <f t="shared" si="21"/>
        <v>322.833333333333</v>
      </c>
      <c r="G232" s="349">
        <f t="shared" si="22"/>
        <v>0.341836734693878</v>
      </c>
      <c r="H232" s="270" t="str">
        <f t="shared" si="23"/>
        <v>是</v>
      </c>
      <c r="I232" s="271" t="str">
        <f t="shared" si="24"/>
        <v>款</v>
      </c>
      <c r="J232" s="272" t="str">
        <f t="shared" si="25"/>
        <v>201</v>
      </c>
      <c r="K232" t="str">
        <f t="shared" si="26"/>
        <v>20139</v>
      </c>
      <c r="L232" t="str">
        <f t="shared" si="27"/>
        <v>20139</v>
      </c>
    </row>
    <row r="233" ht="21" customHeight="1" spans="1:12">
      <c r="A233" s="350">
        <v>2013901</v>
      </c>
      <c r="B233" s="337" t="s">
        <v>265</v>
      </c>
      <c r="C233" s="284">
        <v>123</v>
      </c>
      <c r="D233" s="284">
        <f>SUMIFS([2]执行月报!$F$5:$F$1335,[2]执行月报!$D$5:$D$1335,A233)</f>
        <v>73</v>
      </c>
      <c r="E233" s="284">
        <v>6</v>
      </c>
      <c r="F233" s="351">
        <f t="shared" si="21"/>
        <v>11.1666666666667</v>
      </c>
      <c r="G233" s="351">
        <f t="shared" si="22"/>
        <v>0.59349593495935</v>
      </c>
      <c r="H233" s="270" t="str">
        <f t="shared" si="23"/>
        <v>是</v>
      </c>
      <c r="I233" s="271" t="str">
        <f t="shared" si="24"/>
        <v>项</v>
      </c>
      <c r="J233" s="272" t="str">
        <f t="shared" si="25"/>
        <v>201</v>
      </c>
      <c r="K233" t="str">
        <f t="shared" si="26"/>
        <v>20139</v>
      </c>
      <c r="L233" t="str">
        <f t="shared" si="27"/>
        <v>2013901</v>
      </c>
    </row>
    <row r="234" ht="21" customHeight="1" spans="1:12">
      <c r="A234" s="350">
        <v>2013902</v>
      </c>
      <c r="B234" s="337" t="s">
        <v>266</v>
      </c>
      <c r="C234" s="284">
        <v>0</v>
      </c>
      <c r="D234" s="284">
        <f>SUMIFS([2]执行月报!$F$5:$F$1335,[2]执行月报!$D$5:$D$1335,A234)</f>
        <v>622</v>
      </c>
      <c r="E234" s="284">
        <v>0</v>
      </c>
      <c r="F234" s="351" t="str">
        <f t="shared" si="21"/>
        <v>-</v>
      </c>
      <c r="G234" s="351" t="str">
        <f t="shared" si="22"/>
        <v>-</v>
      </c>
      <c r="H234" s="270" t="str">
        <f t="shared" si="23"/>
        <v>是</v>
      </c>
      <c r="I234" s="271" t="str">
        <f t="shared" si="24"/>
        <v>项</v>
      </c>
      <c r="J234" s="272" t="str">
        <f t="shared" si="25"/>
        <v>201</v>
      </c>
      <c r="K234" t="str">
        <f t="shared" si="26"/>
        <v>20139</v>
      </c>
      <c r="L234" t="str">
        <f t="shared" si="27"/>
        <v>2013902</v>
      </c>
    </row>
    <row r="235" ht="21" hidden="1" customHeight="1" spans="1:12">
      <c r="A235" s="350">
        <v>2013903</v>
      </c>
      <c r="B235" s="337" t="s">
        <v>267</v>
      </c>
      <c r="C235" s="284">
        <v>0</v>
      </c>
      <c r="D235" s="284">
        <f>SUMIFS([2]执行月报!$F$5:$F$1335,[2]执行月报!$D$5:$D$1335,A235)</f>
        <v>0</v>
      </c>
      <c r="E235" s="284">
        <v>0</v>
      </c>
      <c r="F235" s="351" t="str">
        <f t="shared" si="21"/>
        <v>-</v>
      </c>
      <c r="G235" s="351" t="str">
        <f t="shared" si="22"/>
        <v>-</v>
      </c>
      <c r="H235" s="270" t="str">
        <f t="shared" si="23"/>
        <v>否</v>
      </c>
      <c r="I235" s="271" t="str">
        <f t="shared" si="24"/>
        <v>项</v>
      </c>
      <c r="J235" s="272" t="str">
        <f t="shared" si="25"/>
        <v>201</v>
      </c>
      <c r="K235" t="str">
        <f t="shared" si="26"/>
        <v>20139</v>
      </c>
      <c r="L235" t="str">
        <f t="shared" si="27"/>
        <v>2013903</v>
      </c>
    </row>
    <row r="236" ht="21" customHeight="1" spans="1:12">
      <c r="A236" s="350">
        <v>2013904</v>
      </c>
      <c r="B236" s="337" t="s">
        <v>268</v>
      </c>
      <c r="C236" s="284">
        <v>5213</v>
      </c>
      <c r="D236" s="284">
        <f>SUMIFS([2]执行月报!$F$5:$F$1335,[2]执行月报!$D$5:$D$1335,A236)</f>
        <v>1218</v>
      </c>
      <c r="E236" s="284">
        <v>0</v>
      </c>
      <c r="F236" s="351" t="str">
        <f t="shared" si="21"/>
        <v>-</v>
      </c>
      <c r="G236" s="351">
        <f t="shared" si="22"/>
        <v>0.233646652599271</v>
      </c>
      <c r="H236" s="270" t="str">
        <f t="shared" si="23"/>
        <v>是</v>
      </c>
      <c r="I236" s="271" t="str">
        <f t="shared" si="24"/>
        <v>项</v>
      </c>
      <c r="J236" s="272" t="str">
        <f t="shared" si="25"/>
        <v>201</v>
      </c>
      <c r="K236" t="str">
        <f t="shared" si="26"/>
        <v>20139</v>
      </c>
      <c r="L236" t="str">
        <f t="shared" si="27"/>
        <v>2013904</v>
      </c>
    </row>
    <row r="237" ht="21" hidden="1" customHeight="1" spans="1:12">
      <c r="A237" s="350">
        <v>2013950</v>
      </c>
      <c r="B237" s="337" t="s">
        <v>269</v>
      </c>
      <c r="C237" s="284">
        <v>0</v>
      </c>
      <c r="D237" s="284">
        <f>SUMIFS([2]执行月报!$F$5:$F$1335,[2]执行月报!$D$5:$D$1335,A237)</f>
        <v>0</v>
      </c>
      <c r="E237" s="284">
        <v>0</v>
      </c>
      <c r="F237" s="351" t="str">
        <f t="shared" si="21"/>
        <v>-</v>
      </c>
      <c r="G237" s="351" t="str">
        <f t="shared" si="22"/>
        <v>-</v>
      </c>
      <c r="H237" s="270" t="str">
        <f t="shared" si="23"/>
        <v>否</v>
      </c>
      <c r="I237" s="271" t="str">
        <f t="shared" si="24"/>
        <v>项</v>
      </c>
      <c r="J237" s="272" t="str">
        <f t="shared" si="25"/>
        <v>201</v>
      </c>
      <c r="K237" t="str">
        <f t="shared" si="26"/>
        <v>20139</v>
      </c>
      <c r="L237" t="str">
        <f t="shared" si="27"/>
        <v>2013950</v>
      </c>
    </row>
    <row r="238" ht="21" customHeight="1" spans="1:12">
      <c r="A238" s="350">
        <v>2013999</v>
      </c>
      <c r="B238" s="337" t="s">
        <v>270</v>
      </c>
      <c r="C238" s="284">
        <v>348</v>
      </c>
      <c r="D238" s="284">
        <f>SUMIFS([2]执行月报!$F$5:$F$1335,[2]执行月报!$D$5:$D$1335,A238)</f>
        <v>30</v>
      </c>
      <c r="E238" s="284">
        <v>0</v>
      </c>
      <c r="F238" s="351" t="str">
        <f t="shared" si="21"/>
        <v>-</v>
      </c>
      <c r="G238" s="351">
        <f t="shared" si="22"/>
        <v>0.0862068965517241</v>
      </c>
      <c r="H238" s="270" t="str">
        <f t="shared" si="23"/>
        <v>是</v>
      </c>
      <c r="I238" s="271" t="str">
        <f t="shared" si="24"/>
        <v>项</v>
      </c>
      <c r="J238" s="272" t="str">
        <f t="shared" si="25"/>
        <v>201</v>
      </c>
      <c r="K238" t="str">
        <f t="shared" si="26"/>
        <v>20139</v>
      </c>
      <c r="L238" t="str">
        <f t="shared" si="27"/>
        <v>2013999</v>
      </c>
    </row>
    <row r="239" ht="21" customHeight="1" spans="1:12">
      <c r="A239" s="348">
        <v>20140</v>
      </c>
      <c r="B239" s="336" t="s">
        <v>271</v>
      </c>
      <c r="C239" s="268">
        <f>SUMIFS(C240:C$1298,$I240:$I$1298,"项",$K240:$K$1298,$A239)</f>
        <v>211</v>
      </c>
      <c r="D239" s="268">
        <f>SUMIFS(D240:D$1298,$I240:$I$1298,"项",$K240:$K$1298,$A239)</f>
        <v>109</v>
      </c>
      <c r="E239" s="268">
        <f>SUMIFS(E240:E$1298,$I240:$I$1298,"项",$K240:$K$1298,$A239)</f>
        <v>142</v>
      </c>
      <c r="F239" s="349">
        <f t="shared" si="21"/>
        <v>-0.232394366197183</v>
      </c>
      <c r="G239" s="349">
        <f t="shared" si="22"/>
        <v>0.516587677725118</v>
      </c>
      <c r="H239" s="270" t="str">
        <f t="shared" si="23"/>
        <v>是</v>
      </c>
      <c r="I239" s="271" t="str">
        <f t="shared" si="24"/>
        <v>款</v>
      </c>
      <c r="J239" s="272" t="str">
        <f t="shared" si="25"/>
        <v>201</v>
      </c>
      <c r="K239" t="str">
        <f t="shared" si="26"/>
        <v>20140</v>
      </c>
      <c r="L239" t="str">
        <f t="shared" si="27"/>
        <v>20140</v>
      </c>
    </row>
    <row r="240" ht="21" customHeight="1" spans="1:12">
      <c r="A240" s="350">
        <v>2014001</v>
      </c>
      <c r="B240" s="337" t="s">
        <v>265</v>
      </c>
      <c r="C240" s="284">
        <v>192</v>
      </c>
      <c r="D240" s="284">
        <f>SUMIFS([2]执行月报!$F$5:$F$1335,[2]执行月报!$D$5:$D$1335,A240)</f>
        <v>109</v>
      </c>
      <c r="E240" s="284">
        <v>142</v>
      </c>
      <c r="F240" s="351">
        <f t="shared" si="21"/>
        <v>-0.232394366197183</v>
      </c>
      <c r="G240" s="351">
        <f t="shared" si="22"/>
        <v>0.567708333333333</v>
      </c>
      <c r="H240" s="270" t="str">
        <f t="shared" si="23"/>
        <v>是</v>
      </c>
      <c r="I240" s="271" t="str">
        <f t="shared" si="24"/>
        <v>项</v>
      </c>
      <c r="J240" s="272" t="str">
        <f t="shared" si="25"/>
        <v>201</v>
      </c>
      <c r="K240" t="str">
        <f t="shared" si="26"/>
        <v>20140</v>
      </c>
      <c r="L240" t="str">
        <f t="shared" si="27"/>
        <v>2014001</v>
      </c>
    </row>
    <row r="241" ht="21" hidden="1" customHeight="1" spans="1:12">
      <c r="A241" s="350">
        <v>2014002</v>
      </c>
      <c r="B241" s="337" t="s">
        <v>266</v>
      </c>
      <c r="C241" s="284">
        <v>0</v>
      </c>
      <c r="D241" s="284">
        <f>SUMIFS([2]执行月报!$F$5:$F$1335,[2]执行月报!$D$5:$D$1335,A241)</f>
        <v>0</v>
      </c>
      <c r="E241" s="284">
        <v>0</v>
      </c>
      <c r="F241" s="351" t="str">
        <f t="shared" si="21"/>
        <v>-</v>
      </c>
      <c r="G241" s="351" t="str">
        <f t="shared" si="22"/>
        <v>-</v>
      </c>
      <c r="H241" s="270" t="str">
        <f t="shared" si="23"/>
        <v>否</v>
      </c>
      <c r="I241" s="271" t="str">
        <f t="shared" si="24"/>
        <v>项</v>
      </c>
      <c r="J241" s="272" t="str">
        <f t="shared" si="25"/>
        <v>201</v>
      </c>
      <c r="K241" t="str">
        <f t="shared" si="26"/>
        <v>20140</v>
      </c>
      <c r="L241" t="str">
        <f t="shared" si="27"/>
        <v>2014002</v>
      </c>
    </row>
    <row r="242" ht="21" hidden="1" customHeight="1" spans="1:12">
      <c r="A242" s="350">
        <v>2014003</v>
      </c>
      <c r="B242" s="337" t="s">
        <v>267</v>
      </c>
      <c r="C242" s="284">
        <v>0</v>
      </c>
      <c r="D242" s="284">
        <f>SUMIFS([2]执行月报!$F$5:$F$1335,[2]执行月报!$D$5:$D$1335,A242)</f>
        <v>0</v>
      </c>
      <c r="E242" s="284">
        <v>0</v>
      </c>
      <c r="F242" s="351" t="str">
        <f t="shared" si="21"/>
        <v>-</v>
      </c>
      <c r="G242" s="351" t="str">
        <f t="shared" si="22"/>
        <v>-</v>
      </c>
      <c r="H242" s="270" t="str">
        <f t="shared" si="23"/>
        <v>否</v>
      </c>
      <c r="I242" s="271" t="str">
        <f t="shared" si="24"/>
        <v>项</v>
      </c>
      <c r="J242" s="272" t="str">
        <f t="shared" si="25"/>
        <v>201</v>
      </c>
      <c r="K242" t="str">
        <f t="shared" si="26"/>
        <v>20140</v>
      </c>
      <c r="L242" t="str">
        <f t="shared" si="27"/>
        <v>2014003</v>
      </c>
    </row>
    <row r="243" ht="21" customHeight="1" spans="1:12">
      <c r="A243" s="350">
        <v>2014004</v>
      </c>
      <c r="B243" s="337" t="s">
        <v>272</v>
      </c>
      <c r="C243" s="284">
        <v>19</v>
      </c>
      <c r="D243" s="284">
        <f>SUMIFS([2]执行月报!$F$5:$F$1335,[2]执行月报!$D$5:$D$1335,A243)</f>
        <v>0</v>
      </c>
      <c r="E243" s="284">
        <v>0</v>
      </c>
      <c r="F243" s="351" t="str">
        <f t="shared" si="21"/>
        <v>-</v>
      </c>
      <c r="G243" s="351">
        <f t="shared" si="22"/>
        <v>0</v>
      </c>
      <c r="H243" s="270" t="str">
        <f t="shared" si="23"/>
        <v>是</v>
      </c>
      <c r="I243" s="271" t="str">
        <f t="shared" si="24"/>
        <v>项</v>
      </c>
      <c r="J243" s="272" t="str">
        <f t="shared" si="25"/>
        <v>201</v>
      </c>
      <c r="K243" t="str">
        <f t="shared" si="26"/>
        <v>20140</v>
      </c>
      <c r="L243" t="str">
        <f t="shared" si="27"/>
        <v>2014004</v>
      </c>
    </row>
    <row r="244" ht="21" hidden="1" customHeight="1" spans="1:12">
      <c r="A244" s="350">
        <v>2014099</v>
      </c>
      <c r="B244" s="337" t="s">
        <v>273</v>
      </c>
      <c r="C244" s="284">
        <v>0</v>
      </c>
      <c r="D244" s="284">
        <f>SUMIFS([2]执行月报!$F$5:$F$1335,[2]执行月报!$D$5:$D$1335,A244)</f>
        <v>0</v>
      </c>
      <c r="E244" s="284">
        <v>0</v>
      </c>
      <c r="F244" s="351" t="str">
        <f t="shared" si="21"/>
        <v>-</v>
      </c>
      <c r="G244" s="351" t="str">
        <f t="shared" si="22"/>
        <v>-</v>
      </c>
      <c r="H244" s="270" t="str">
        <f t="shared" si="23"/>
        <v>否</v>
      </c>
      <c r="I244" s="271" t="str">
        <f t="shared" si="24"/>
        <v>项</v>
      </c>
      <c r="J244" s="272" t="str">
        <f t="shared" si="25"/>
        <v>201</v>
      </c>
      <c r="K244" t="str">
        <f t="shared" si="26"/>
        <v>20140</v>
      </c>
      <c r="L244" t="str">
        <f t="shared" si="27"/>
        <v>2014099</v>
      </c>
    </row>
    <row r="245" ht="21" hidden="1" customHeight="1" spans="1:12">
      <c r="A245" s="348">
        <v>20199</v>
      </c>
      <c r="B245" s="336" t="s">
        <v>274</v>
      </c>
      <c r="C245" s="268">
        <f>SUMIFS(C246:C$1298,$I246:$I$1298,"项",$K246:$K$1298,$A245)</f>
        <v>0</v>
      </c>
      <c r="D245" s="268">
        <f>SUMIFS(D246:D$1298,$I246:$I$1298,"项",$K246:$K$1298,$A245)</f>
        <v>0</v>
      </c>
      <c r="E245" s="268">
        <f>SUMIFS(E246:E$1298,$I246:$I$1298,"项",$K246:$K$1298,$A245)</f>
        <v>0</v>
      </c>
      <c r="F245" s="349" t="str">
        <f t="shared" si="21"/>
        <v>-</v>
      </c>
      <c r="G245" s="349" t="str">
        <f t="shared" si="22"/>
        <v>-</v>
      </c>
      <c r="H245" s="270" t="str">
        <f t="shared" si="23"/>
        <v>否</v>
      </c>
      <c r="I245" s="271" t="str">
        <f t="shared" si="24"/>
        <v>款</v>
      </c>
      <c r="J245" s="272" t="str">
        <f t="shared" si="25"/>
        <v>201</v>
      </c>
      <c r="K245" t="str">
        <f t="shared" si="26"/>
        <v>20199</v>
      </c>
      <c r="L245" t="str">
        <f t="shared" si="27"/>
        <v>20199</v>
      </c>
    </row>
    <row r="246" ht="21" hidden="1" customHeight="1" spans="1:12">
      <c r="A246" s="350">
        <v>2019901</v>
      </c>
      <c r="B246" s="337" t="s">
        <v>275</v>
      </c>
      <c r="C246" s="284">
        <v>0</v>
      </c>
      <c r="D246" s="284">
        <f>SUMIFS([2]执行月报!$F$5:$F$1335,[2]执行月报!$D$5:$D$1335,A246)</f>
        <v>0</v>
      </c>
      <c r="E246" s="284">
        <v>0</v>
      </c>
      <c r="F246" s="351" t="str">
        <f t="shared" si="21"/>
        <v>-</v>
      </c>
      <c r="G246" s="351" t="str">
        <f t="shared" si="22"/>
        <v>-</v>
      </c>
      <c r="H246" s="270" t="str">
        <f t="shared" si="23"/>
        <v>否</v>
      </c>
      <c r="I246" s="271" t="str">
        <f t="shared" si="24"/>
        <v>项</v>
      </c>
      <c r="J246" s="272" t="str">
        <f t="shared" si="25"/>
        <v>201</v>
      </c>
      <c r="K246" t="str">
        <f t="shared" si="26"/>
        <v>20199</v>
      </c>
      <c r="L246" t="str">
        <f t="shared" si="27"/>
        <v>2019901</v>
      </c>
    </row>
    <row r="247" ht="21" hidden="1" customHeight="1" spans="1:12">
      <c r="A247" s="350">
        <v>2019999</v>
      </c>
      <c r="B247" s="337" t="s">
        <v>276</v>
      </c>
      <c r="C247" s="284">
        <v>0</v>
      </c>
      <c r="D247" s="284">
        <f>SUMIFS([2]执行月报!$F$5:$F$1335,[2]执行月报!$D$5:$D$1335,A247)</f>
        <v>0</v>
      </c>
      <c r="E247" s="284">
        <v>0</v>
      </c>
      <c r="F247" s="351" t="str">
        <f t="shared" si="21"/>
        <v>-</v>
      </c>
      <c r="G247" s="351" t="str">
        <f t="shared" si="22"/>
        <v>-</v>
      </c>
      <c r="H247" s="270" t="str">
        <f t="shared" si="23"/>
        <v>否</v>
      </c>
      <c r="I247" s="271" t="str">
        <f t="shared" si="24"/>
        <v>项</v>
      </c>
      <c r="J247" s="272" t="str">
        <f t="shared" si="25"/>
        <v>201</v>
      </c>
      <c r="K247" t="str">
        <f t="shared" si="26"/>
        <v>20199</v>
      </c>
      <c r="L247" t="str">
        <f t="shared" si="27"/>
        <v>2019999</v>
      </c>
    </row>
    <row r="248" ht="21" customHeight="1" spans="1:12">
      <c r="A248" s="348">
        <v>202</v>
      </c>
      <c r="B248" s="336" t="s">
        <v>82</v>
      </c>
      <c r="C248" s="268">
        <f>SUMIFS(C249:C$1298,$I249:$I$1298,"款",$J249:$J$1298,$A248)</f>
        <v>0</v>
      </c>
      <c r="D248" s="268">
        <f>SUMIFS(D249:D$1298,$I249:$I$1298,"款",$J249:$J$1298,$A248)</f>
        <v>0</v>
      </c>
      <c r="E248" s="268">
        <f>SUMIFS(E249:E$1298,$I249:$I$1298,"款",$J249:$J$1298,$A248)</f>
        <v>0</v>
      </c>
      <c r="F248" s="349" t="str">
        <f t="shared" si="21"/>
        <v>-</v>
      </c>
      <c r="G248" s="349" t="str">
        <f t="shared" si="22"/>
        <v>-</v>
      </c>
      <c r="H248" s="270" t="str">
        <f t="shared" si="23"/>
        <v>是</v>
      </c>
      <c r="I248" s="271" t="str">
        <f t="shared" si="24"/>
        <v>类</v>
      </c>
      <c r="J248" s="272" t="str">
        <f t="shared" si="25"/>
        <v>202</v>
      </c>
      <c r="K248" t="str">
        <f t="shared" si="26"/>
        <v>202</v>
      </c>
      <c r="L248" t="str">
        <f t="shared" si="27"/>
        <v>202</v>
      </c>
    </row>
    <row r="249" ht="21" hidden="1" customHeight="1" spans="1:12">
      <c r="A249" s="348">
        <v>20205</v>
      </c>
      <c r="B249" s="336" t="s">
        <v>277</v>
      </c>
      <c r="C249" s="268">
        <f>SUMIFS(C250:C$1298,$I250:$I$1298,"项",$K250:$K$1298,$A249)</f>
        <v>0</v>
      </c>
      <c r="D249" s="268">
        <f>SUMIFS(D250:D$1298,$I250:$I$1298,"项",$K250:$K$1298,$A249)</f>
        <v>0</v>
      </c>
      <c r="E249" s="268">
        <f>SUMIFS(E250:E$1298,$I250:$I$1298,"项",$K250:$K$1298,$A249)</f>
        <v>0</v>
      </c>
      <c r="F249" s="349" t="str">
        <f t="shared" si="21"/>
        <v>-</v>
      </c>
      <c r="G249" s="349" t="str">
        <f t="shared" si="22"/>
        <v>-</v>
      </c>
      <c r="H249" s="270" t="str">
        <f t="shared" si="23"/>
        <v>否</v>
      </c>
      <c r="I249" s="271" t="str">
        <f t="shared" si="24"/>
        <v>款</v>
      </c>
      <c r="J249" s="272" t="str">
        <f t="shared" si="25"/>
        <v>202</v>
      </c>
      <c r="K249" t="str">
        <f t="shared" si="26"/>
        <v>20205</v>
      </c>
      <c r="L249" t="str">
        <f t="shared" si="27"/>
        <v>20205</v>
      </c>
    </row>
    <row r="250" ht="21" hidden="1" customHeight="1" spans="1:12">
      <c r="A250" s="348">
        <v>20299</v>
      </c>
      <c r="B250" s="336" t="s">
        <v>278</v>
      </c>
      <c r="C250" s="268">
        <f>SUMIFS(C251:C$1298,$I251:$I$1298,"项",$K251:$K$1298,$A250)</f>
        <v>0</v>
      </c>
      <c r="D250" s="268">
        <f>SUMIFS(D251:D$1298,$I251:$I$1298,"项",$K251:$K$1298,$A250)</f>
        <v>0</v>
      </c>
      <c r="E250" s="268">
        <f>SUMIFS(E251:E$1298,$I251:$I$1298,"项",$K251:$K$1298,$A250)</f>
        <v>0</v>
      </c>
      <c r="F250" s="349" t="str">
        <f t="shared" si="21"/>
        <v>-</v>
      </c>
      <c r="G250" s="349" t="str">
        <f t="shared" si="22"/>
        <v>-</v>
      </c>
      <c r="H250" s="270" t="str">
        <f t="shared" si="23"/>
        <v>否</v>
      </c>
      <c r="I250" s="271" t="str">
        <f t="shared" si="24"/>
        <v>款</v>
      </c>
      <c r="J250" s="272" t="str">
        <f t="shared" si="25"/>
        <v>202</v>
      </c>
      <c r="K250" t="str">
        <f t="shared" si="26"/>
        <v>20299</v>
      </c>
      <c r="L250" t="str">
        <f t="shared" si="27"/>
        <v>20299</v>
      </c>
    </row>
    <row r="251" ht="21" customHeight="1" spans="1:12">
      <c r="A251" s="348">
        <v>203</v>
      </c>
      <c r="B251" s="336" t="s">
        <v>84</v>
      </c>
      <c r="C251" s="268">
        <f>SUMIFS(C252:C$1298,$I252:$I$1298,"款",$J252:$J$1298,$A251)</f>
        <v>20</v>
      </c>
      <c r="D251" s="268">
        <f>SUMIFS(D252:D$1298,$I252:$I$1298,"款",$J252:$J$1298,$A251)</f>
        <v>0</v>
      </c>
      <c r="E251" s="268">
        <f>SUMIFS(E252:E$1298,$I252:$I$1298,"款",$J252:$J$1298,$A251)</f>
        <v>0</v>
      </c>
      <c r="F251" s="349" t="str">
        <f t="shared" si="21"/>
        <v>-</v>
      </c>
      <c r="G251" s="349">
        <f t="shared" si="22"/>
        <v>0</v>
      </c>
      <c r="H251" s="270" t="str">
        <f t="shared" si="23"/>
        <v>是</v>
      </c>
      <c r="I251" s="271" t="str">
        <f t="shared" si="24"/>
        <v>类</v>
      </c>
      <c r="J251" s="272" t="str">
        <f t="shared" si="25"/>
        <v>203</v>
      </c>
      <c r="K251" t="str">
        <f t="shared" si="26"/>
        <v>203</v>
      </c>
      <c r="L251" t="str">
        <f t="shared" si="27"/>
        <v>203</v>
      </c>
    </row>
    <row r="252" ht="21" hidden="1" customHeight="1" spans="1:12">
      <c r="A252" s="348">
        <v>20301</v>
      </c>
      <c r="B252" s="336" t="s">
        <v>279</v>
      </c>
      <c r="C252" s="268">
        <f>SUMIFS(C253:C$1298,$I253:$I$1298,"项",$K253:$K$1298,$A252)</f>
        <v>0</v>
      </c>
      <c r="D252" s="268">
        <f>SUMIFS(D253:D$1298,$I253:$I$1298,"项",$K253:$K$1298,$A252)</f>
        <v>0</v>
      </c>
      <c r="E252" s="268">
        <f>SUMIFS(E253:E$1298,$I253:$I$1298,"项",$K253:$K$1298,$A252)</f>
        <v>0</v>
      </c>
      <c r="F252" s="349" t="str">
        <f t="shared" si="21"/>
        <v>-</v>
      </c>
      <c r="G252" s="349" t="str">
        <f t="shared" si="22"/>
        <v>-</v>
      </c>
      <c r="H252" s="270" t="str">
        <f t="shared" si="23"/>
        <v>否</v>
      </c>
      <c r="I252" s="271" t="str">
        <f t="shared" si="24"/>
        <v>款</v>
      </c>
      <c r="J252" s="272" t="str">
        <f t="shared" si="25"/>
        <v>203</v>
      </c>
      <c r="K252" t="str">
        <f t="shared" si="26"/>
        <v>20301</v>
      </c>
      <c r="L252" t="str">
        <f t="shared" si="27"/>
        <v>20301</v>
      </c>
    </row>
    <row r="253" ht="21" hidden="1" customHeight="1" spans="1:12">
      <c r="A253" s="350">
        <v>2030101</v>
      </c>
      <c r="B253" s="337" t="s">
        <v>280</v>
      </c>
      <c r="C253" s="284">
        <v>0</v>
      </c>
      <c r="D253" s="284">
        <f>SUMIFS([2]执行月报!$F$5:$F$1335,[2]执行月报!$D$5:$D$1335,A253)</f>
        <v>0</v>
      </c>
      <c r="E253" s="284">
        <v>0</v>
      </c>
      <c r="F253" s="351" t="str">
        <f t="shared" si="21"/>
        <v>-</v>
      </c>
      <c r="G253" s="351" t="str">
        <f t="shared" si="22"/>
        <v>-</v>
      </c>
      <c r="H253" s="270" t="str">
        <f t="shared" si="23"/>
        <v>否</v>
      </c>
      <c r="I253" s="271" t="str">
        <f t="shared" si="24"/>
        <v>项</v>
      </c>
      <c r="J253" s="272" t="str">
        <f t="shared" si="25"/>
        <v>203</v>
      </c>
      <c r="K253" t="str">
        <f t="shared" si="26"/>
        <v>20301</v>
      </c>
      <c r="L253" t="str">
        <f t="shared" si="27"/>
        <v>2030101</v>
      </c>
    </row>
    <row r="254" ht="21" hidden="1" customHeight="1" spans="1:12">
      <c r="A254" s="350">
        <v>2030102</v>
      </c>
      <c r="B254" s="337" t="s">
        <v>281</v>
      </c>
      <c r="C254" s="284">
        <v>0</v>
      </c>
      <c r="D254" s="284">
        <f>SUMIFS([2]执行月报!$F$5:$F$1335,[2]执行月报!$D$5:$D$1335,A254)</f>
        <v>0</v>
      </c>
      <c r="E254" s="284">
        <v>0</v>
      </c>
      <c r="F254" s="351" t="str">
        <f t="shared" si="21"/>
        <v>-</v>
      </c>
      <c r="G254" s="351" t="str">
        <f t="shared" si="22"/>
        <v>-</v>
      </c>
      <c r="H254" s="270" t="str">
        <f t="shared" si="23"/>
        <v>否</v>
      </c>
      <c r="I254" s="271" t="str">
        <f t="shared" si="24"/>
        <v>项</v>
      </c>
      <c r="J254" s="272" t="str">
        <f t="shared" si="25"/>
        <v>203</v>
      </c>
      <c r="K254" t="str">
        <f t="shared" si="26"/>
        <v>20301</v>
      </c>
      <c r="L254" t="str">
        <f t="shared" si="27"/>
        <v>2030102</v>
      </c>
    </row>
    <row r="255" ht="21" hidden="1" customHeight="1" spans="1:12">
      <c r="A255" s="350">
        <v>2030199</v>
      </c>
      <c r="B255" s="337" t="s">
        <v>282</v>
      </c>
      <c r="C255" s="284">
        <v>0</v>
      </c>
      <c r="D255" s="284">
        <f>SUMIFS([2]执行月报!$F$5:$F$1335,[2]执行月报!$D$5:$D$1335,A255)</f>
        <v>0</v>
      </c>
      <c r="E255" s="284">
        <v>0</v>
      </c>
      <c r="F255" s="351" t="str">
        <f t="shared" si="21"/>
        <v>-</v>
      </c>
      <c r="G255" s="351" t="str">
        <f t="shared" si="22"/>
        <v>-</v>
      </c>
      <c r="H255" s="270" t="str">
        <f t="shared" si="23"/>
        <v>否</v>
      </c>
      <c r="I255" s="271" t="str">
        <f t="shared" si="24"/>
        <v>项</v>
      </c>
      <c r="J255" s="272" t="str">
        <f t="shared" si="25"/>
        <v>203</v>
      </c>
      <c r="K255" t="str">
        <f t="shared" si="26"/>
        <v>20301</v>
      </c>
      <c r="L255" t="str">
        <f t="shared" si="27"/>
        <v>2030199</v>
      </c>
    </row>
    <row r="256" ht="21" hidden="1" customHeight="1" spans="1:12">
      <c r="A256" s="348">
        <v>20304</v>
      </c>
      <c r="B256" s="336" t="s">
        <v>283</v>
      </c>
      <c r="C256" s="268">
        <f>SUMIFS(C257:C$1298,$I257:$I$1298,"项",$K257:$K$1298,$A256)</f>
        <v>0</v>
      </c>
      <c r="D256" s="268">
        <f>SUMIFS(D257:D$1298,$I257:$I$1298,"项",$K257:$K$1298,$A256)</f>
        <v>0</v>
      </c>
      <c r="E256" s="268">
        <f>SUMIFS(E257:E$1298,$I257:$I$1298,"项",$K257:$K$1298,$A256)</f>
        <v>0</v>
      </c>
      <c r="F256" s="349" t="str">
        <f t="shared" si="21"/>
        <v>-</v>
      </c>
      <c r="G256" s="349" t="str">
        <f t="shared" si="22"/>
        <v>-</v>
      </c>
      <c r="H256" s="270" t="str">
        <f t="shared" si="23"/>
        <v>否</v>
      </c>
      <c r="I256" s="271" t="str">
        <f t="shared" si="24"/>
        <v>款</v>
      </c>
      <c r="J256" s="272" t="str">
        <f t="shared" si="25"/>
        <v>203</v>
      </c>
      <c r="K256" t="str">
        <f t="shared" si="26"/>
        <v>20304</v>
      </c>
      <c r="L256" t="str">
        <f t="shared" si="27"/>
        <v>20304</v>
      </c>
    </row>
    <row r="257" ht="21" hidden="1" customHeight="1" spans="1:12">
      <c r="A257" s="350">
        <v>2030401</v>
      </c>
      <c r="B257" s="337" t="s">
        <v>284</v>
      </c>
      <c r="C257" s="284">
        <v>0</v>
      </c>
      <c r="D257" s="284">
        <f>SUMIFS([2]执行月报!$F$5:$F$1335,[2]执行月报!$D$5:$D$1335,A257)</f>
        <v>0</v>
      </c>
      <c r="E257" s="284">
        <v>0</v>
      </c>
      <c r="F257" s="351" t="str">
        <f t="shared" si="21"/>
        <v>-</v>
      </c>
      <c r="G257" s="351" t="str">
        <f t="shared" si="22"/>
        <v>-</v>
      </c>
      <c r="H257" s="270" t="str">
        <f t="shared" si="23"/>
        <v>否</v>
      </c>
      <c r="I257" s="271" t="str">
        <f t="shared" si="24"/>
        <v>项</v>
      </c>
      <c r="J257" s="272" t="str">
        <f t="shared" si="25"/>
        <v>203</v>
      </c>
      <c r="K257" t="str">
        <f t="shared" si="26"/>
        <v>20304</v>
      </c>
      <c r="L257" t="str">
        <f t="shared" si="27"/>
        <v>2030401</v>
      </c>
    </row>
    <row r="258" ht="21" hidden="1" customHeight="1" spans="1:12">
      <c r="A258" s="348">
        <v>20305</v>
      </c>
      <c r="B258" s="336" t="s">
        <v>285</v>
      </c>
      <c r="C258" s="268">
        <f>SUMIFS(C259:C$1298,$I259:$I$1298,"项",$K259:$K$1298,$A258)</f>
        <v>0</v>
      </c>
      <c r="D258" s="268">
        <f>SUMIFS(D259:D$1298,$I259:$I$1298,"项",$K259:$K$1298,$A258)</f>
        <v>0</v>
      </c>
      <c r="E258" s="268">
        <f>SUMIFS(E259:E$1298,$I259:$I$1298,"项",$K259:$K$1298,$A258)</f>
        <v>0</v>
      </c>
      <c r="F258" s="349" t="str">
        <f t="shared" si="21"/>
        <v>-</v>
      </c>
      <c r="G258" s="349" t="str">
        <f t="shared" si="22"/>
        <v>-</v>
      </c>
      <c r="H258" s="270" t="str">
        <f t="shared" si="23"/>
        <v>否</v>
      </c>
      <c r="I258" s="271" t="str">
        <f t="shared" si="24"/>
        <v>款</v>
      </c>
      <c r="J258" s="272" t="str">
        <f t="shared" si="25"/>
        <v>203</v>
      </c>
      <c r="K258" t="str">
        <f t="shared" si="26"/>
        <v>20305</v>
      </c>
      <c r="L258" t="str">
        <f t="shared" si="27"/>
        <v>20305</v>
      </c>
    </row>
    <row r="259" ht="21" hidden="1" customHeight="1" spans="1:12">
      <c r="A259" s="352">
        <v>2030501</v>
      </c>
      <c r="B259" s="337" t="s">
        <v>286</v>
      </c>
      <c r="C259" s="284">
        <v>0</v>
      </c>
      <c r="D259" s="284">
        <f>SUMIFS([2]执行月报!$F$5:$F$1335,[2]执行月报!$D$5:$D$1335,A259)</f>
        <v>0</v>
      </c>
      <c r="E259" s="284">
        <v>0</v>
      </c>
      <c r="F259" s="351" t="str">
        <f t="shared" si="21"/>
        <v>-</v>
      </c>
      <c r="G259" s="351" t="str">
        <f t="shared" si="22"/>
        <v>-</v>
      </c>
      <c r="H259" s="270" t="str">
        <f t="shared" si="23"/>
        <v>否</v>
      </c>
      <c r="I259" s="271" t="str">
        <f t="shared" si="24"/>
        <v>项</v>
      </c>
      <c r="J259" s="272" t="str">
        <f t="shared" si="25"/>
        <v>203</v>
      </c>
      <c r="K259" t="str">
        <f t="shared" si="26"/>
        <v>20305</v>
      </c>
      <c r="L259" t="str">
        <f t="shared" si="27"/>
        <v>2030501</v>
      </c>
    </row>
    <row r="260" ht="21" customHeight="1" spans="1:12">
      <c r="A260" s="353">
        <v>20306</v>
      </c>
      <c r="B260" s="336" t="s">
        <v>287</v>
      </c>
      <c r="C260" s="268">
        <f>SUMIFS(C261:C$1298,$I261:$I$1298,"项",$K261:$K$1298,$A260)</f>
        <v>20</v>
      </c>
      <c r="D260" s="268">
        <f>SUMIFS(D261:D$1298,$I261:$I$1298,"项",$K261:$K$1298,$A260)</f>
        <v>0</v>
      </c>
      <c r="E260" s="268">
        <f>SUMIFS(E261:E$1298,$I261:$I$1298,"项",$K261:$K$1298,$A260)</f>
        <v>0</v>
      </c>
      <c r="F260" s="349" t="str">
        <f t="shared" si="21"/>
        <v>-</v>
      </c>
      <c r="G260" s="349">
        <f t="shared" si="22"/>
        <v>0</v>
      </c>
      <c r="H260" s="270" t="str">
        <f t="shared" si="23"/>
        <v>是</v>
      </c>
      <c r="I260" s="271" t="str">
        <f t="shared" si="24"/>
        <v>款</v>
      </c>
      <c r="J260" s="272" t="str">
        <f t="shared" si="25"/>
        <v>203</v>
      </c>
      <c r="K260" t="str">
        <f t="shared" si="26"/>
        <v>20306</v>
      </c>
      <c r="L260" t="str">
        <f t="shared" si="27"/>
        <v>20306</v>
      </c>
    </row>
    <row r="261" ht="21" hidden="1" customHeight="1" spans="1:12">
      <c r="A261" s="352">
        <v>2030601</v>
      </c>
      <c r="B261" s="337" t="s">
        <v>288</v>
      </c>
      <c r="C261" s="284">
        <v>0</v>
      </c>
      <c r="D261" s="284">
        <f>SUMIFS([2]执行月报!$F$5:$F$1335,[2]执行月报!$D$5:$D$1335,A261)</f>
        <v>0</v>
      </c>
      <c r="E261" s="284">
        <v>0</v>
      </c>
      <c r="F261" s="351" t="str">
        <f t="shared" si="21"/>
        <v>-</v>
      </c>
      <c r="G261" s="351" t="str">
        <f t="shared" si="22"/>
        <v>-</v>
      </c>
      <c r="H261" s="270" t="str">
        <f t="shared" si="23"/>
        <v>否</v>
      </c>
      <c r="I261" s="271" t="str">
        <f t="shared" si="24"/>
        <v>项</v>
      </c>
      <c r="J261" s="272" t="str">
        <f t="shared" si="25"/>
        <v>203</v>
      </c>
      <c r="K261" t="str">
        <f t="shared" si="26"/>
        <v>20306</v>
      </c>
      <c r="L261" t="str">
        <f t="shared" si="27"/>
        <v>2030601</v>
      </c>
    </row>
    <row r="262" ht="21" hidden="1" customHeight="1" spans="1:12">
      <c r="A262" s="352">
        <v>2030602</v>
      </c>
      <c r="B262" s="337" t="s">
        <v>289</v>
      </c>
      <c r="C262" s="284">
        <v>0</v>
      </c>
      <c r="D262" s="284">
        <f>SUMIFS([2]执行月报!$F$5:$F$1335,[2]执行月报!$D$5:$D$1335,A262)</f>
        <v>0</v>
      </c>
      <c r="E262" s="284">
        <v>0</v>
      </c>
      <c r="F262" s="351" t="str">
        <f t="shared" ref="F262:F325" si="28">IF(E262&lt;&gt;0,D262/E262-1,"-")</f>
        <v>-</v>
      </c>
      <c r="G262" s="351" t="str">
        <f t="shared" ref="G262:G325" si="29">IF(C262&lt;&gt;0,D262/C262,"-")</f>
        <v>-</v>
      </c>
      <c r="H262" s="270" t="str">
        <f t="shared" ref="H262:H325" si="30">IF(LEN(A262)=3,"是",IF(OR(C262&lt;&gt;0,D262&lt;&gt;0,E262&lt;&gt;0),"是","否"))</f>
        <v>否</v>
      </c>
      <c r="I262" s="271" t="str">
        <f t="shared" ref="I262:I325" si="31">_xlfn.IFS(LEN(A262)=3,"类",LEN(A262)=5,"款",LEN(A262)=7,"项")</f>
        <v>项</v>
      </c>
      <c r="J262" s="272" t="str">
        <f t="shared" ref="J262:J325" si="32">LEFT(A262,3)</f>
        <v>203</v>
      </c>
      <c r="K262" t="str">
        <f t="shared" ref="K262:K325" si="33">LEFT(A262,5)</f>
        <v>20306</v>
      </c>
      <c r="L262" t="str">
        <f t="shared" ref="L262:L325" si="34">LEFT(A262,7)</f>
        <v>2030602</v>
      </c>
    </row>
    <row r="263" ht="21" customHeight="1" spans="1:12">
      <c r="A263" s="352">
        <v>2030603</v>
      </c>
      <c r="B263" s="337" t="s">
        <v>290</v>
      </c>
      <c r="C263" s="284">
        <v>20</v>
      </c>
      <c r="D263" s="284">
        <f>SUMIFS([2]执行月报!$F$5:$F$1335,[2]执行月报!$D$5:$D$1335,A263)</f>
        <v>0</v>
      </c>
      <c r="E263" s="284">
        <v>0</v>
      </c>
      <c r="F263" s="351" t="str">
        <f t="shared" si="28"/>
        <v>-</v>
      </c>
      <c r="G263" s="351">
        <f t="shared" si="29"/>
        <v>0</v>
      </c>
      <c r="H263" s="270" t="str">
        <f t="shared" si="30"/>
        <v>是</v>
      </c>
      <c r="I263" s="271" t="str">
        <f t="shared" si="31"/>
        <v>项</v>
      </c>
      <c r="J263" s="272" t="str">
        <f t="shared" si="32"/>
        <v>203</v>
      </c>
      <c r="K263" t="str">
        <f t="shared" si="33"/>
        <v>20306</v>
      </c>
      <c r="L263" t="str">
        <f t="shared" si="34"/>
        <v>2030603</v>
      </c>
    </row>
    <row r="264" ht="21" hidden="1" customHeight="1" spans="1:12">
      <c r="A264" s="352">
        <v>2030604</v>
      </c>
      <c r="B264" s="337" t="s">
        <v>291</v>
      </c>
      <c r="C264" s="284">
        <v>0</v>
      </c>
      <c r="D264" s="284">
        <f>SUMIFS([2]执行月报!$F$5:$F$1335,[2]执行月报!$D$5:$D$1335,A264)</f>
        <v>0</v>
      </c>
      <c r="E264" s="284">
        <v>0</v>
      </c>
      <c r="F264" s="351" t="str">
        <f t="shared" si="28"/>
        <v>-</v>
      </c>
      <c r="G264" s="351" t="str">
        <f t="shared" si="29"/>
        <v>-</v>
      </c>
      <c r="H264" s="270" t="str">
        <f t="shared" si="30"/>
        <v>否</v>
      </c>
      <c r="I264" s="271" t="str">
        <f t="shared" si="31"/>
        <v>项</v>
      </c>
      <c r="J264" s="272" t="str">
        <f t="shared" si="32"/>
        <v>203</v>
      </c>
      <c r="K264" t="str">
        <f t="shared" si="33"/>
        <v>20306</v>
      </c>
      <c r="L264" t="str">
        <f t="shared" si="34"/>
        <v>2030604</v>
      </c>
    </row>
    <row r="265" ht="21" hidden="1" customHeight="1" spans="1:12">
      <c r="A265" s="350">
        <v>2030607</v>
      </c>
      <c r="B265" s="337" t="s">
        <v>292</v>
      </c>
      <c r="C265" s="284">
        <v>0</v>
      </c>
      <c r="D265" s="284">
        <f>SUMIFS([2]执行月报!$F$5:$F$1335,[2]执行月报!$D$5:$D$1335,A265)</f>
        <v>0</v>
      </c>
      <c r="E265" s="284">
        <v>0</v>
      </c>
      <c r="F265" s="351" t="str">
        <f t="shared" si="28"/>
        <v>-</v>
      </c>
      <c r="G265" s="351" t="str">
        <f t="shared" si="29"/>
        <v>-</v>
      </c>
      <c r="H265" s="270" t="str">
        <f t="shared" si="30"/>
        <v>否</v>
      </c>
      <c r="I265" s="271" t="str">
        <f t="shared" si="31"/>
        <v>项</v>
      </c>
      <c r="J265" s="272" t="str">
        <f t="shared" si="32"/>
        <v>203</v>
      </c>
      <c r="K265" t="str">
        <f t="shared" si="33"/>
        <v>20306</v>
      </c>
      <c r="L265" t="str">
        <f t="shared" si="34"/>
        <v>2030607</v>
      </c>
    </row>
    <row r="266" ht="21" hidden="1" customHeight="1" spans="1:12">
      <c r="A266" s="350">
        <v>2030608</v>
      </c>
      <c r="B266" s="337" t="s">
        <v>293</v>
      </c>
      <c r="C266" s="284">
        <v>0</v>
      </c>
      <c r="D266" s="284">
        <f>SUMIFS([2]执行月报!$F$5:$F$1335,[2]执行月报!$D$5:$D$1335,A266)</f>
        <v>0</v>
      </c>
      <c r="E266" s="284">
        <v>0</v>
      </c>
      <c r="F266" s="351" t="str">
        <f t="shared" si="28"/>
        <v>-</v>
      </c>
      <c r="G266" s="351" t="str">
        <f t="shared" si="29"/>
        <v>-</v>
      </c>
      <c r="H266" s="270" t="str">
        <f t="shared" si="30"/>
        <v>否</v>
      </c>
      <c r="I266" s="271" t="str">
        <f t="shared" si="31"/>
        <v>项</v>
      </c>
      <c r="J266" s="272" t="str">
        <f t="shared" si="32"/>
        <v>203</v>
      </c>
      <c r="K266" t="str">
        <f t="shared" si="33"/>
        <v>20306</v>
      </c>
      <c r="L266" t="str">
        <f t="shared" si="34"/>
        <v>2030608</v>
      </c>
    </row>
    <row r="267" ht="21" hidden="1" customHeight="1" spans="1:12">
      <c r="A267" s="350">
        <v>2030699</v>
      </c>
      <c r="B267" s="337" t="s">
        <v>294</v>
      </c>
      <c r="C267" s="284">
        <v>0</v>
      </c>
      <c r="D267" s="284">
        <f>SUMIFS([2]执行月报!$F$5:$F$1335,[2]执行月报!$D$5:$D$1335,A267)</f>
        <v>0</v>
      </c>
      <c r="E267" s="284">
        <v>0</v>
      </c>
      <c r="F267" s="351" t="str">
        <f t="shared" si="28"/>
        <v>-</v>
      </c>
      <c r="G267" s="351" t="str">
        <f t="shared" si="29"/>
        <v>-</v>
      </c>
      <c r="H267" s="270" t="str">
        <f t="shared" si="30"/>
        <v>否</v>
      </c>
      <c r="I267" s="271" t="str">
        <f t="shared" si="31"/>
        <v>项</v>
      </c>
      <c r="J267" s="272" t="str">
        <f t="shared" si="32"/>
        <v>203</v>
      </c>
      <c r="K267" t="str">
        <f t="shared" si="33"/>
        <v>20306</v>
      </c>
      <c r="L267" t="str">
        <f t="shared" si="34"/>
        <v>2030699</v>
      </c>
    </row>
    <row r="268" ht="21" hidden="1" customHeight="1" spans="1:12">
      <c r="A268" s="348">
        <v>20399</v>
      </c>
      <c r="B268" s="336" t="s">
        <v>295</v>
      </c>
      <c r="C268" s="268">
        <f>SUMIFS(C269:C$1298,$I269:$I$1298,"项",$K269:$K$1298,$A268)</f>
        <v>0</v>
      </c>
      <c r="D268" s="268">
        <f>SUMIFS(D269:D$1298,$I269:$I$1298,"项",$K269:$K$1298,$A268)</f>
        <v>0</v>
      </c>
      <c r="E268" s="268">
        <f>SUMIFS(E269:E$1298,$I269:$I$1298,"项",$K269:$K$1298,$A268)</f>
        <v>0</v>
      </c>
      <c r="F268" s="349" t="str">
        <f t="shared" si="28"/>
        <v>-</v>
      </c>
      <c r="G268" s="349" t="str">
        <f t="shared" si="29"/>
        <v>-</v>
      </c>
      <c r="H268" s="270" t="str">
        <f t="shared" si="30"/>
        <v>否</v>
      </c>
      <c r="I268" s="271" t="str">
        <f t="shared" si="31"/>
        <v>款</v>
      </c>
      <c r="J268" s="272" t="str">
        <f t="shared" si="32"/>
        <v>203</v>
      </c>
      <c r="K268" t="str">
        <f t="shared" si="33"/>
        <v>20399</v>
      </c>
      <c r="L268" t="str">
        <f t="shared" si="34"/>
        <v>20399</v>
      </c>
    </row>
    <row r="269" ht="21" hidden="1" customHeight="1" spans="1:12">
      <c r="A269" s="350">
        <v>2039999</v>
      </c>
      <c r="B269" s="337" t="s">
        <v>296</v>
      </c>
      <c r="C269" s="284">
        <v>0</v>
      </c>
      <c r="D269" s="284">
        <f>SUMIFS([2]执行月报!$F$5:$F$1335,[2]执行月报!$D$5:$D$1335,A269)</f>
        <v>0</v>
      </c>
      <c r="E269" s="284">
        <v>0</v>
      </c>
      <c r="F269" s="351" t="str">
        <f t="shared" si="28"/>
        <v>-</v>
      </c>
      <c r="G269" s="351" t="str">
        <f t="shared" si="29"/>
        <v>-</v>
      </c>
      <c r="H269" s="270" t="str">
        <f t="shared" si="30"/>
        <v>否</v>
      </c>
      <c r="I269" s="271" t="str">
        <f t="shared" si="31"/>
        <v>项</v>
      </c>
      <c r="J269" s="272" t="str">
        <f t="shared" si="32"/>
        <v>203</v>
      </c>
      <c r="K269" t="str">
        <f t="shared" si="33"/>
        <v>20399</v>
      </c>
      <c r="L269" t="str">
        <f t="shared" si="34"/>
        <v>2039999</v>
      </c>
    </row>
    <row r="270" ht="21" customHeight="1" spans="1:12">
      <c r="A270" s="348">
        <v>204</v>
      </c>
      <c r="B270" s="336" t="s">
        <v>86</v>
      </c>
      <c r="C270" s="268">
        <f>SUMIFS(C271:C$1298,$I271:$I$1298,"款",$J271:$J$1298,$A270)</f>
        <v>14130</v>
      </c>
      <c r="D270" s="268">
        <f>SUMIFS(D271:D$1298,$I271:$I$1298,"款",$J271:$J$1298,$A270)</f>
        <v>7657</v>
      </c>
      <c r="E270" s="268">
        <f>SUMIFS(E271:E$1298,$I271:$I$1298,"款",$J271:$J$1298,$A270)</f>
        <v>7960</v>
      </c>
      <c r="F270" s="349">
        <f t="shared" si="28"/>
        <v>-0.0380653266331659</v>
      </c>
      <c r="G270" s="349">
        <f t="shared" si="29"/>
        <v>0.541896673743807</v>
      </c>
      <c r="H270" s="270" t="str">
        <f t="shared" si="30"/>
        <v>是</v>
      </c>
      <c r="I270" s="271" t="str">
        <f t="shared" si="31"/>
        <v>类</v>
      </c>
      <c r="J270" s="272" t="str">
        <f t="shared" si="32"/>
        <v>204</v>
      </c>
      <c r="K270" t="str">
        <f t="shared" si="33"/>
        <v>204</v>
      </c>
      <c r="L270" t="str">
        <f t="shared" si="34"/>
        <v>204</v>
      </c>
    </row>
    <row r="271" ht="21" hidden="1" customHeight="1" spans="1:12">
      <c r="A271" s="348">
        <v>20401</v>
      </c>
      <c r="B271" s="336" t="s">
        <v>297</v>
      </c>
      <c r="C271" s="268">
        <f>SUMIFS(C272:C$1298,$I272:$I$1298,"项",$K272:$K$1298,$A271)</f>
        <v>0</v>
      </c>
      <c r="D271" s="268">
        <f>SUMIFS(D272:D$1298,$I272:$I$1298,"项",$K272:$K$1298,$A271)</f>
        <v>0</v>
      </c>
      <c r="E271" s="268">
        <f>SUMIFS(E272:E$1298,$I272:$I$1298,"项",$K272:$K$1298,$A271)</f>
        <v>0</v>
      </c>
      <c r="F271" s="349" t="str">
        <f t="shared" si="28"/>
        <v>-</v>
      </c>
      <c r="G271" s="349" t="str">
        <f t="shared" si="29"/>
        <v>-</v>
      </c>
      <c r="H271" s="270" t="str">
        <f t="shared" si="30"/>
        <v>否</v>
      </c>
      <c r="I271" s="271" t="str">
        <f t="shared" si="31"/>
        <v>款</v>
      </c>
      <c r="J271" s="272" t="str">
        <f t="shared" si="32"/>
        <v>204</v>
      </c>
      <c r="K271" t="str">
        <f t="shared" si="33"/>
        <v>20401</v>
      </c>
      <c r="L271" t="str">
        <f t="shared" si="34"/>
        <v>20401</v>
      </c>
    </row>
    <row r="272" ht="21" hidden="1" customHeight="1" spans="1:12">
      <c r="A272" s="350">
        <v>2040101</v>
      </c>
      <c r="B272" s="337" t="s">
        <v>298</v>
      </c>
      <c r="C272" s="284">
        <v>0</v>
      </c>
      <c r="D272" s="284">
        <f>SUMIFS([2]执行月报!$F$5:$F$1335,[2]执行月报!$D$5:$D$1335,A272)</f>
        <v>0</v>
      </c>
      <c r="E272" s="284">
        <v>0</v>
      </c>
      <c r="F272" s="351" t="str">
        <f t="shared" si="28"/>
        <v>-</v>
      </c>
      <c r="G272" s="351" t="str">
        <f t="shared" si="29"/>
        <v>-</v>
      </c>
      <c r="H272" s="270" t="str">
        <f t="shared" si="30"/>
        <v>否</v>
      </c>
      <c r="I272" s="271" t="str">
        <f t="shared" si="31"/>
        <v>项</v>
      </c>
      <c r="J272" s="272" t="str">
        <f t="shared" si="32"/>
        <v>204</v>
      </c>
      <c r="K272" t="str">
        <f t="shared" si="33"/>
        <v>20401</v>
      </c>
      <c r="L272" t="str">
        <f t="shared" si="34"/>
        <v>2040101</v>
      </c>
    </row>
    <row r="273" ht="21" hidden="1" customHeight="1" spans="1:12">
      <c r="A273" s="350">
        <v>2040199</v>
      </c>
      <c r="B273" s="337" t="s">
        <v>299</v>
      </c>
      <c r="C273" s="284">
        <v>0</v>
      </c>
      <c r="D273" s="284">
        <f>SUMIFS([2]执行月报!$F$5:$F$1335,[2]执行月报!$D$5:$D$1335,A273)</f>
        <v>0</v>
      </c>
      <c r="E273" s="284">
        <v>0</v>
      </c>
      <c r="F273" s="351" t="str">
        <f t="shared" si="28"/>
        <v>-</v>
      </c>
      <c r="G273" s="351" t="str">
        <f t="shared" si="29"/>
        <v>-</v>
      </c>
      <c r="H273" s="270" t="str">
        <f t="shared" si="30"/>
        <v>否</v>
      </c>
      <c r="I273" s="271" t="str">
        <f t="shared" si="31"/>
        <v>项</v>
      </c>
      <c r="J273" s="272" t="str">
        <f t="shared" si="32"/>
        <v>204</v>
      </c>
      <c r="K273" t="str">
        <f t="shared" si="33"/>
        <v>20401</v>
      </c>
      <c r="L273" t="str">
        <f t="shared" si="34"/>
        <v>2040199</v>
      </c>
    </row>
    <row r="274" ht="21" customHeight="1" spans="1:12">
      <c r="A274" s="348">
        <v>20402</v>
      </c>
      <c r="B274" s="336" t="s">
        <v>300</v>
      </c>
      <c r="C274" s="268">
        <f>SUMIFS(C275:C$1298,$I275:$I$1298,"项",$K275:$K$1298,$A274)</f>
        <v>12428</v>
      </c>
      <c r="D274" s="268">
        <f>SUMIFS(D275:D$1298,$I275:$I$1298,"项",$K275:$K$1298,$A274)</f>
        <v>6968</v>
      </c>
      <c r="E274" s="268">
        <f>SUMIFS(E275:E$1298,$I275:$I$1298,"项",$K275:$K$1298,$A274)</f>
        <v>7325</v>
      </c>
      <c r="F274" s="349">
        <f t="shared" si="28"/>
        <v>-0.0487372013651877</v>
      </c>
      <c r="G274" s="349">
        <f t="shared" si="29"/>
        <v>0.560669456066946</v>
      </c>
      <c r="H274" s="270" t="str">
        <f t="shared" si="30"/>
        <v>是</v>
      </c>
      <c r="I274" s="271" t="str">
        <f t="shared" si="31"/>
        <v>款</v>
      </c>
      <c r="J274" s="272" t="str">
        <f t="shared" si="32"/>
        <v>204</v>
      </c>
      <c r="K274" t="str">
        <f t="shared" si="33"/>
        <v>20402</v>
      </c>
      <c r="L274" t="str">
        <f t="shared" si="34"/>
        <v>20402</v>
      </c>
    </row>
    <row r="275" ht="21" customHeight="1" spans="1:12">
      <c r="A275" s="350">
        <v>2040201</v>
      </c>
      <c r="B275" s="337" t="s">
        <v>140</v>
      </c>
      <c r="C275" s="284">
        <v>10508</v>
      </c>
      <c r="D275" s="284">
        <f>SUMIFS([2]执行月报!$F$5:$F$1335,[2]执行月报!$D$5:$D$1335,A275)</f>
        <v>5597</v>
      </c>
      <c r="E275" s="284">
        <v>6806</v>
      </c>
      <c r="F275" s="351">
        <f t="shared" si="28"/>
        <v>-0.177637378783426</v>
      </c>
      <c r="G275" s="351">
        <f t="shared" si="29"/>
        <v>0.532641796726304</v>
      </c>
      <c r="H275" s="270" t="str">
        <f t="shared" si="30"/>
        <v>是</v>
      </c>
      <c r="I275" s="271" t="str">
        <f t="shared" si="31"/>
        <v>项</v>
      </c>
      <c r="J275" s="272" t="str">
        <f t="shared" si="32"/>
        <v>204</v>
      </c>
      <c r="K275" t="str">
        <f t="shared" si="33"/>
        <v>20402</v>
      </c>
      <c r="L275" t="str">
        <f t="shared" si="34"/>
        <v>2040201</v>
      </c>
    </row>
    <row r="276" ht="21" customHeight="1" spans="1:12">
      <c r="A276" s="350">
        <v>2040202</v>
      </c>
      <c r="B276" s="337" t="s">
        <v>141</v>
      </c>
      <c r="C276" s="284">
        <v>12</v>
      </c>
      <c r="D276" s="284">
        <f>SUMIFS([2]执行月报!$F$5:$F$1335,[2]执行月报!$D$5:$D$1335,A276)</f>
        <v>9</v>
      </c>
      <c r="E276" s="284">
        <v>11</v>
      </c>
      <c r="F276" s="351">
        <f t="shared" si="28"/>
        <v>-0.181818181818182</v>
      </c>
      <c r="G276" s="351">
        <f t="shared" si="29"/>
        <v>0.75</v>
      </c>
      <c r="H276" s="270" t="str">
        <f t="shared" si="30"/>
        <v>是</v>
      </c>
      <c r="I276" s="271" t="str">
        <f t="shared" si="31"/>
        <v>项</v>
      </c>
      <c r="J276" s="272" t="str">
        <f t="shared" si="32"/>
        <v>204</v>
      </c>
      <c r="K276" t="str">
        <f t="shared" si="33"/>
        <v>20402</v>
      </c>
      <c r="L276" t="str">
        <f t="shared" si="34"/>
        <v>2040202</v>
      </c>
    </row>
    <row r="277" ht="21" hidden="1" customHeight="1" spans="1:12">
      <c r="A277" s="350">
        <v>2040203</v>
      </c>
      <c r="B277" s="337" t="s">
        <v>142</v>
      </c>
      <c r="C277" s="284">
        <v>0</v>
      </c>
      <c r="D277" s="284">
        <f>SUMIFS([2]执行月报!$F$5:$F$1335,[2]执行月报!$D$5:$D$1335,A277)</f>
        <v>0</v>
      </c>
      <c r="E277" s="284">
        <v>0</v>
      </c>
      <c r="F277" s="351" t="str">
        <f t="shared" si="28"/>
        <v>-</v>
      </c>
      <c r="G277" s="351" t="str">
        <f t="shared" si="29"/>
        <v>-</v>
      </c>
      <c r="H277" s="270" t="str">
        <f t="shared" si="30"/>
        <v>否</v>
      </c>
      <c r="I277" s="271" t="str">
        <f t="shared" si="31"/>
        <v>项</v>
      </c>
      <c r="J277" s="272" t="str">
        <f t="shared" si="32"/>
        <v>204</v>
      </c>
      <c r="K277" t="str">
        <f t="shared" si="33"/>
        <v>20402</v>
      </c>
      <c r="L277" t="str">
        <f t="shared" si="34"/>
        <v>2040203</v>
      </c>
    </row>
    <row r="278" ht="21" hidden="1" customHeight="1" spans="1:12">
      <c r="A278" s="350">
        <v>2040219</v>
      </c>
      <c r="B278" s="337" t="s">
        <v>181</v>
      </c>
      <c r="C278" s="284">
        <v>0</v>
      </c>
      <c r="D278" s="284">
        <f>SUMIFS([2]执行月报!$F$5:$F$1335,[2]执行月报!$D$5:$D$1335,A278)</f>
        <v>0</v>
      </c>
      <c r="E278" s="284">
        <v>0</v>
      </c>
      <c r="F278" s="351" t="str">
        <f t="shared" si="28"/>
        <v>-</v>
      </c>
      <c r="G278" s="351" t="str">
        <f t="shared" si="29"/>
        <v>-</v>
      </c>
      <c r="H278" s="270" t="str">
        <f t="shared" si="30"/>
        <v>否</v>
      </c>
      <c r="I278" s="271" t="str">
        <f t="shared" si="31"/>
        <v>项</v>
      </c>
      <c r="J278" s="272" t="str">
        <f t="shared" si="32"/>
        <v>204</v>
      </c>
      <c r="K278" t="str">
        <f t="shared" si="33"/>
        <v>20402</v>
      </c>
      <c r="L278" t="str">
        <f t="shared" si="34"/>
        <v>2040219</v>
      </c>
    </row>
    <row r="279" ht="21" hidden="1" customHeight="1" spans="1:12">
      <c r="A279" s="350">
        <v>2040220</v>
      </c>
      <c r="B279" s="337" t="s">
        <v>301</v>
      </c>
      <c r="C279" s="284">
        <v>0</v>
      </c>
      <c r="D279" s="284">
        <f>SUMIFS([2]执行月报!$F$5:$F$1335,[2]执行月报!$D$5:$D$1335,A279)</f>
        <v>0</v>
      </c>
      <c r="E279" s="284">
        <v>0</v>
      </c>
      <c r="F279" s="351" t="str">
        <f t="shared" si="28"/>
        <v>-</v>
      </c>
      <c r="G279" s="351" t="str">
        <f t="shared" si="29"/>
        <v>-</v>
      </c>
      <c r="H279" s="270" t="str">
        <f t="shared" si="30"/>
        <v>否</v>
      </c>
      <c r="I279" s="271" t="str">
        <f t="shared" si="31"/>
        <v>项</v>
      </c>
      <c r="J279" s="272" t="str">
        <f t="shared" si="32"/>
        <v>204</v>
      </c>
      <c r="K279" t="str">
        <f t="shared" si="33"/>
        <v>20402</v>
      </c>
      <c r="L279" t="str">
        <f t="shared" si="34"/>
        <v>2040220</v>
      </c>
    </row>
    <row r="280" ht="21" hidden="1" customHeight="1" spans="1:12">
      <c r="A280" s="350">
        <v>2040221</v>
      </c>
      <c r="B280" s="337" t="s">
        <v>302</v>
      </c>
      <c r="C280" s="284">
        <v>0</v>
      </c>
      <c r="D280" s="284">
        <f>SUMIFS([2]执行月报!$F$5:$F$1335,[2]执行月报!$D$5:$D$1335,A280)</f>
        <v>0</v>
      </c>
      <c r="E280" s="284">
        <v>0</v>
      </c>
      <c r="F280" s="351" t="str">
        <f t="shared" si="28"/>
        <v>-</v>
      </c>
      <c r="G280" s="351" t="str">
        <f t="shared" si="29"/>
        <v>-</v>
      </c>
      <c r="H280" s="270" t="str">
        <f t="shared" si="30"/>
        <v>否</v>
      </c>
      <c r="I280" s="271" t="str">
        <f t="shared" si="31"/>
        <v>项</v>
      </c>
      <c r="J280" s="272" t="str">
        <f t="shared" si="32"/>
        <v>204</v>
      </c>
      <c r="K280" t="str">
        <f t="shared" si="33"/>
        <v>20402</v>
      </c>
      <c r="L280" t="str">
        <f t="shared" si="34"/>
        <v>2040221</v>
      </c>
    </row>
    <row r="281" ht="21" hidden="1" customHeight="1" spans="1:12">
      <c r="A281" s="350">
        <v>2040222</v>
      </c>
      <c r="B281" s="337" t="s">
        <v>303</v>
      </c>
      <c r="C281" s="284">
        <v>0</v>
      </c>
      <c r="D281" s="284">
        <f>SUMIFS([2]执行月报!$F$5:$F$1335,[2]执行月报!$D$5:$D$1335,A281)</f>
        <v>0</v>
      </c>
      <c r="E281" s="284">
        <v>0</v>
      </c>
      <c r="F281" s="351" t="str">
        <f t="shared" si="28"/>
        <v>-</v>
      </c>
      <c r="G281" s="351" t="str">
        <f t="shared" si="29"/>
        <v>-</v>
      </c>
      <c r="H281" s="270" t="str">
        <f t="shared" si="30"/>
        <v>否</v>
      </c>
      <c r="I281" s="271" t="str">
        <f t="shared" si="31"/>
        <v>项</v>
      </c>
      <c r="J281" s="272" t="str">
        <f t="shared" si="32"/>
        <v>204</v>
      </c>
      <c r="K281" t="str">
        <f t="shared" si="33"/>
        <v>20402</v>
      </c>
      <c r="L281" t="str">
        <f t="shared" si="34"/>
        <v>2040222</v>
      </c>
    </row>
    <row r="282" ht="21" hidden="1" customHeight="1" spans="1:12">
      <c r="A282" s="350">
        <v>2040223</v>
      </c>
      <c r="B282" s="337" t="s">
        <v>304</v>
      </c>
      <c r="C282" s="284">
        <v>0</v>
      </c>
      <c r="D282" s="284">
        <f>SUMIFS([2]执行月报!$F$5:$F$1335,[2]执行月报!$D$5:$D$1335,A282)</f>
        <v>0</v>
      </c>
      <c r="E282" s="284">
        <v>0</v>
      </c>
      <c r="F282" s="351" t="str">
        <f t="shared" si="28"/>
        <v>-</v>
      </c>
      <c r="G282" s="351" t="str">
        <f t="shared" si="29"/>
        <v>-</v>
      </c>
      <c r="H282" s="270" t="str">
        <f t="shared" si="30"/>
        <v>否</v>
      </c>
      <c r="I282" s="271" t="str">
        <f t="shared" si="31"/>
        <v>项</v>
      </c>
      <c r="J282" s="272" t="str">
        <f t="shared" si="32"/>
        <v>204</v>
      </c>
      <c r="K282" t="str">
        <f t="shared" si="33"/>
        <v>20402</v>
      </c>
      <c r="L282" t="str">
        <f t="shared" si="34"/>
        <v>2040223</v>
      </c>
    </row>
    <row r="283" ht="21" hidden="1" customHeight="1" spans="1:12">
      <c r="A283" s="350">
        <v>2040250</v>
      </c>
      <c r="B283" s="337" t="s">
        <v>149</v>
      </c>
      <c r="C283" s="284">
        <v>0</v>
      </c>
      <c r="D283" s="284">
        <f>SUMIFS([2]执行月报!$F$5:$F$1335,[2]执行月报!$D$5:$D$1335,A283)</f>
        <v>0</v>
      </c>
      <c r="E283" s="284">
        <v>0</v>
      </c>
      <c r="F283" s="351" t="str">
        <f t="shared" si="28"/>
        <v>-</v>
      </c>
      <c r="G283" s="351" t="str">
        <f t="shared" si="29"/>
        <v>-</v>
      </c>
      <c r="H283" s="270" t="str">
        <f t="shared" si="30"/>
        <v>否</v>
      </c>
      <c r="I283" s="271" t="str">
        <f t="shared" si="31"/>
        <v>项</v>
      </c>
      <c r="J283" s="272" t="str">
        <f t="shared" si="32"/>
        <v>204</v>
      </c>
      <c r="K283" t="str">
        <f t="shared" si="33"/>
        <v>20402</v>
      </c>
      <c r="L283" t="str">
        <f t="shared" si="34"/>
        <v>2040250</v>
      </c>
    </row>
    <row r="284" ht="21" customHeight="1" spans="1:12">
      <c r="A284" s="350">
        <v>2040299</v>
      </c>
      <c r="B284" s="337" t="s">
        <v>305</v>
      </c>
      <c r="C284" s="284">
        <v>1908</v>
      </c>
      <c r="D284" s="284">
        <f>SUMIFS([2]执行月报!$F$5:$F$1335,[2]执行月报!$D$5:$D$1335,A284)</f>
        <v>1362</v>
      </c>
      <c r="E284" s="284">
        <v>508</v>
      </c>
      <c r="F284" s="351">
        <f t="shared" si="28"/>
        <v>1.68110236220472</v>
      </c>
      <c r="G284" s="351">
        <f t="shared" si="29"/>
        <v>0.713836477987421</v>
      </c>
      <c r="H284" s="270" t="str">
        <f t="shared" si="30"/>
        <v>是</v>
      </c>
      <c r="I284" s="271" t="str">
        <f t="shared" si="31"/>
        <v>项</v>
      </c>
      <c r="J284" s="272" t="str">
        <f t="shared" si="32"/>
        <v>204</v>
      </c>
      <c r="K284" t="str">
        <f t="shared" si="33"/>
        <v>20402</v>
      </c>
      <c r="L284" t="str">
        <f t="shared" si="34"/>
        <v>2040299</v>
      </c>
    </row>
    <row r="285" ht="21" hidden="1" customHeight="1" spans="1:12">
      <c r="A285" s="348">
        <v>20403</v>
      </c>
      <c r="B285" s="336" t="s">
        <v>306</v>
      </c>
      <c r="C285" s="268">
        <f>SUMIFS(C286:C$1298,$I286:$I$1298,"项",$K286:$K$1298,$A285)</f>
        <v>0</v>
      </c>
      <c r="D285" s="268">
        <f>SUMIFS(D286:D$1298,$I286:$I$1298,"项",$K286:$K$1298,$A285)</f>
        <v>0</v>
      </c>
      <c r="E285" s="268">
        <f>SUMIFS(E286:E$1298,$I286:$I$1298,"项",$K286:$K$1298,$A285)</f>
        <v>0</v>
      </c>
      <c r="F285" s="349" t="str">
        <f t="shared" si="28"/>
        <v>-</v>
      </c>
      <c r="G285" s="349" t="str">
        <f t="shared" si="29"/>
        <v>-</v>
      </c>
      <c r="H285" s="270" t="str">
        <f t="shared" si="30"/>
        <v>否</v>
      </c>
      <c r="I285" s="271" t="str">
        <f t="shared" si="31"/>
        <v>款</v>
      </c>
      <c r="J285" s="272" t="str">
        <f t="shared" si="32"/>
        <v>204</v>
      </c>
      <c r="K285" t="str">
        <f t="shared" si="33"/>
        <v>20403</v>
      </c>
      <c r="L285" t="str">
        <f t="shared" si="34"/>
        <v>20403</v>
      </c>
    </row>
    <row r="286" ht="21" hidden="1" customHeight="1" spans="1:12">
      <c r="A286" s="350">
        <v>2040301</v>
      </c>
      <c r="B286" s="337" t="s">
        <v>140</v>
      </c>
      <c r="C286" s="284">
        <v>0</v>
      </c>
      <c r="D286" s="284">
        <f>SUMIFS([2]执行月报!$F$5:$F$1335,[2]执行月报!$D$5:$D$1335,A286)</f>
        <v>0</v>
      </c>
      <c r="E286" s="284">
        <v>0</v>
      </c>
      <c r="F286" s="351" t="str">
        <f t="shared" si="28"/>
        <v>-</v>
      </c>
      <c r="G286" s="351" t="str">
        <f t="shared" si="29"/>
        <v>-</v>
      </c>
      <c r="H286" s="270" t="str">
        <f t="shared" si="30"/>
        <v>否</v>
      </c>
      <c r="I286" s="271" t="str">
        <f t="shared" si="31"/>
        <v>项</v>
      </c>
      <c r="J286" s="272" t="str">
        <f t="shared" si="32"/>
        <v>204</v>
      </c>
      <c r="K286" t="str">
        <f t="shared" si="33"/>
        <v>20403</v>
      </c>
      <c r="L286" t="str">
        <f t="shared" si="34"/>
        <v>2040301</v>
      </c>
    </row>
    <row r="287" ht="21" hidden="1" customHeight="1" spans="1:12">
      <c r="A287" s="350">
        <v>2040302</v>
      </c>
      <c r="B287" s="337" t="s">
        <v>141</v>
      </c>
      <c r="C287" s="284">
        <v>0</v>
      </c>
      <c r="D287" s="284">
        <f>SUMIFS([2]执行月报!$F$5:$F$1335,[2]执行月报!$D$5:$D$1335,A287)</f>
        <v>0</v>
      </c>
      <c r="E287" s="284">
        <v>0</v>
      </c>
      <c r="F287" s="351" t="str">
        <f t="shared" si="28"/>
        <v>-</v>
      </c>
      <c r="G287" s="351" t="str">
        <f t="shared" si="29"/>
        <v>-</v>
      </c>
      <c r="H287" s="270" t="str">
        <f t="shared" si="30"/>
        <v>否</v>
      </c>
      <c r="I287" s="271" t="str">
        <f t="shared" si="31"/>
        <v>项</v>
      </c>
      <c r="J287" s="272" t="str">
        <f t="shared" si="32"/>
        <v>204</v>
      </c>
      <c r="K287" t="str">
        <f t="shared" si="33"/>
        <v>20403</v>
      </c>
      <c r="L287" t="str">
        <f t="shared" si="34"/>
        <v>2040302</v>
      </c>
    </row>
    <row r="288" ht="21" hidden="1" customHeight="1" spans="1:12">
      <c r="A288" s="350">
        <v>2040303</v>
      </c>
      <c r="B288" s="337" t="s">
        <v>142</v>
      </c>
      <c r="C288" s="284">
        <v>0</v>
      </c>
      <c r="D288" s="284">
        <f>SUMIFS([2]执行月报!$F$5:$F$1335,[2]执行月报!$D$5:$D$1335,A288)</f>
        <v>0</v>
      </c>
      <c r="E288" s="284">
        <v>0</v>
      </c>
      <c r="F288" s="351" t="str">
        <f t="shared" si="28"/>
        <v>-</v>
      </c>
      <c r="G288" s="351" t="str">
        <f t="shared" si="29"/>
        <v>-</v>
      </c>
      <c r="H288" s="270" t="str">
        <f t="shared" si="30"/>
        <v>否</v>
      </c>
      <c r="I288" s="271" t="str">
        <f t="shared" si="31"/>
        <v>项</v>
      </c>
      <c r="J288" s="272" t="str">
        <f t="shared" si="32"/>
        <v>204</v>
      </c>
      <c r="K288" t="str">
        <f t="shared" si="33"/>
        <v>20403</v>
      </c>
      <c r="L288" t="str">
        <f t="shared" si="34"/>
        <v>2040303</v>
      </c>
    </row>
    <row r="289" ht="21" hidden="1" customHeight="1" spans="1:12">
      <c r="A289" s="350">
        <v>2040304</v>
      </c>
      <c r="B289" s="337" t="s">
        <v>307</v>
      </c>
      <c r="C289" s="284">
        <v>0</v>
      </c>
      <c r="D289" s="284">
        <f>SUMIFS([2]执行月报!$F$5:$F$1335,[2]执行月报!$D$5:$D$1335,A289)</f>
        <v>0</v>
      </c>
      <c r="E289" s="284">
        <v>0</v>
      </c>
      <c r="F289" s="351" t="str">
        <f t="shared" si="28"/>
        <v>-</v>
      </c>
      <c r="G289" s="351" t="str">
        <f t="shared" si="29"/>
        <v>-</v>
      </c>
      <c r="H289" s="270" t="str">
        <f t="shared" si="30"/>
        <v>否</v>
      </c>
      <c r="I289" s="271" t="str">
        <f t="shared" si="31"/>
        <v>项</v>
      </c>
      <c r="J289" s="272" t="str">
        <f t="shared" si="32"/>
        <v>204</v>
      </c>
      <c r="K289" t="str">
        <f t="shared" si="33"/>
        <v>20403</v>
      </c>
      <c r="L289" t="str">
        <f t="shared" si="34"/>
        <v>2040304</v>
      </c>
    </row>
    <row r="290" ht="21" hidden="1" customHeight="1" spans="1:12">
      <c r="A290" s="350">
        <v>2040350</v>
      </c>
      <c r="B290" s="337" t="s">
        <v>149</v>
      </c>
      <c r="C290" s="284">
        <v>0</v>
      </c>
      <c r="D290" s="284">
        <f>SUMIFS([2]执行月报!$F$5:$F$1335,[2]执行月报!$D$5:$D$1335,A290)</f>
        <v>0</v>
      </c>
      <c r="E290" s="284">
        <v>0</v>
      </c>
      <c r="F290" s="351" t="str">
        <f t="shared" si="28"/>
        <v>-</v>
      </c>
      <c r="G290" s="351" t="str">
        <f t="shared" si="29"/>
        <v>-</v>
      </c>
      <c r="H290" s="270" t="str">
        <f t="shared" si="30"/>
        <v>否</v>
      </c>
      <c r="I290" s="271" t="str">
        <f t="shared" si="31"/>
        <v>项</v>
      </c>
      <c r="J290" s="272" t="str">
        <f t="shared" si="32"/>
        <v>204</v>
      </c>
      <c r="K290" t="str">
        <f t="shared" si="33"/>
        <v>20403</v>
      </c>
      <c r="L290" t="str">
        <f t="shared" si="34"/>
        <v>2040350</v>
      </c>
    </row>
    <row r="291" ht="21" hidden="1" customHeight="1" spans="1:12">
      <c r="A291" s="350">
        <v>2040399</v>
      </c>
      <c r="B291" s="337" t="s">
        <v>308</v>
      </c>
      <c r="C291" s="284">
        <v>0</v>
      </c>
      <c r="D291" s="284">
        <f>SUMIFS([2]执行月报!$F$5:$F$1335,[2]执行月报!$D$5:$D$1335,A291)</f>
        <v>0</v>
      </c>
      <c r="E291" s="284">
        <v>0</v>
      </c>
      <c r="F291" s="351" t="str">
        <f t="shared" si="28"/>
        <v>-</v>
      </c>
      <c r="G291" s="351" t="str">
        <f t="shared" si="29"/>
        <v>-</v>
      </c>
      <c r="H291" s="270" t="str">
        <f t="shared" si="30"/>
        <v>否</v>
      </c>
      <c r="I291" s="271" t="str">
        <f t="shared" si="31"/>
        <v>项</v>
      </c>
      <c r="J291" s="272" t="str">
        <f t="shared" si="32"/>
        <v>204</v>
      </c>
      <c r="K291" t="str">
        <f t="shared" si="33"/>
        <v>20403</v>
      </c>
      <c r="L291" t="str">
        <f t="shared" si="34"/>
        <v>2040399</v>
      </c>
    </row>
    <row r="292" ht="21" hidden="1" customHeight="1" spans="1:12">
      <c r="A292" s="348">
        <v>20404</v>
      </c>
      <c r="B292" s="336" t="s">
        <v>309</v>
      </c>
      <c r="C292" s="268">
        <f>SUMIFS(C293:C$1298,$I293:$I$1298,"项",$K293:$K$1298,$A292)</f>
        <v>0</v>
      </c>
      <c r="D292" s="268">
        <f>SUMIFS(D293:D$1298,$I293:$I$1298,"项",$K293:$K$1298,$A292)</f>
        <v>0</v>
      </c>
      <c r="E292" s="268">
        <f>SUMIFS(E293:E$1298,$I293:$I$1298,"项",$K293:$K$1298,$A292)</f>
        <v>0</v>
      </c>
      <c r="F292" s="349" t="str">
        <f t="shared" si="28"/>
        <v>-</v>
      </c>
      <c r="G292" s="349" t="str">
        <f t="shared" si="29"/>
        <v>-</v>
      </c>
      <c r="H292" s="270" t="str">
        <f t="shared" si="30"/>
        <v>否</v>
      </c>
      <c r="I292" s="271" t="str">
        <f t="shared" si="31"/>
        <v>款</v>
      </c>
      <c r="J292" s="272" t="str">
        <f t="shared" si="32"/>
        <v>204</v>
      </c>
      <c r="K292" t="str">
        <f t="shared" si="33"/>
        <v>20404</v>
      </c>
      <c r="L292" t="str">
        <f t="shared" si="34"/>
        <v>20404</v>
      </c>
    </row>
    <row r="293" ht="21" hidden="1" customHeight="1" spans="1:12">
      <c r="A293" s="350">
        <v>2040401</v>
      </c>
      <c r="B293" s="337" t="s">
        <v>140</v>
      </c>
      <c r="C293" s="284">
        <v>0</v>
      </c>
      <c r="D293" s="284">
        <f>SUMIFS([2]执行月报!$F$5:$F$1335,[2]执行月报!$D$5:$D$1335,A293)</f>
        <v>0</v>
      </c>
      <c r="E293" s="284">
        <v>0</v>
      </c>
      <c r="F293" s="351" t="str">
        <f t="shared" si="28"/>
        <v>-</v>
      </c>
      <c r="G293" s="351" t="str">
        <f t="shared" si="29"/>
        <v>-</v>
      </c>
      <c r="H293" s="270" t="str">
        <f t="shared" si="30"/>
        <v>否</v>
      </c>
      <c r="I293" s="271" t="str">
        <f t="shared" si="31"/>
        <v>项</v>
      </c>
      <c r="J293" s="272" t="str">
        <f t="shared" si="32"/>
        <v>204</v>
      </c>
      <c r="K293" t="str">
        <f t="shared" si="33"/>
        <v>20404</v>
      </c>
      <c r="L293" t="str">
        <f t="shared" si="34"/>
        <v>2040401</v>
      </c>
    </row>
    <row r="294" ht="21" hidden="1" customHeight="1" spans="1:12">
      <c r="A294" s="350">
        <v>2040402</v>
      </c>
      <c r="B294" s="337" t="s">
        <v>141</v>
      </c>
      <c r="C294" s="284">
        <v>0</v>
      </c>
      <c r="D294" s="284">
        <f>SUMIFS([2]执行月报!$F$5:$F$1335,[2]执行月报!$D$5:$D$1335,A294)</f>
        <v>0</v>
      </c>
      <c r="E294" s="284">
        <v>0</v>
      </c>
      <c r="F294" s="351" t="str">
        <f t="shared" si="28"/>
        <v>-</v>
      </c>
      <c r="G294" s="351" t="str">
        <f t="shared" si="29"/>
        <v>-</v>
      </c>
      <c r="H294" s="270" t="str">
        <f t="shared" si="30"/>
        <v>否</v>
      </c>
      <c r="I294" s="271" t="str">
        <f t="shared" si="31"/>
        <v>项</v>
      </c>
      <c r="J294" s="272" t="str">
        <f t="shared" si="32"/>
        <v>204</v>
      </c>
      <c r="K294" t="str">
        <f t="shared" si="33"/>
        <v>20404</v>
      </c>
      <c r="L294" t="str">
        <f t="shared" si="34"/>
        <v>2040402</v>
      </c>
    </row>
    <row r="295" ht="21" hidden="1" customHeight="1" spans="1:12">
      <c r="A295" s="350">
        <v>2040403</v>
      </c>
      <c r="B295" s="337" t="s">
        <v>142</v>
      </c>
      <c r="C295" s="284">
        <v>0</v>
      </c>
      <c r="D295" s="284">
        <f>SUMIFS([2]执行月报!$F$5:$F$1335,[2]执行月报!$D$5:$D$1335,A295)</f>
        <v>0</v>
      </c>
      <c r="E295" s="284">
        <v>0</v>
      </c>
      <c r="F295" s="351" t="str">
        <f t="shared" si="28"/>
        <v>-</v>
      </c>
      <c r="G295" s="351" t="str">
        <f t="shared" si="29"/>
        <v>-</v>
      </c>
      <c r="H295" s="270" t="str">
        <f t="shared" si="30"/>
        <v>否</v>
      </c>
      <c r="I295" s="271" t="str">
        <f t="shared" si="31"/>
        <v>项</v>
      </c>
      <c r="J295" s="272" t="str">
        <f t="shared" si="32"/>
        <v>204</v>
      </c>
      <c r="K295" t="str">
        <f t="shared" si="33"/>
        <v>20404</v>
      </c>
      <c r="L295" t="str">
        <f t="shared" si="34"/>
        <v>2040403</v>
      </c>
    </row>
    <row r="296" ht="21" hidden="1" customHeight="1" spans="1:12">
      <c r="A296" s="350">
        <v>2040409</v>
      </c>
      <c r="B296" s="337" t="s">
        <v>310</v>
      </c>
      <c r="C296" s="284">
        <v>0</v>
      </c>
      <c r="D296" s="284">
        <f>SUMIFS([2]执行月报!$F$5:$F$1335,[2]执行月报!$D$5:$D$1335,A296)</f>
        <v>0</v>
      </c>
      <c r="E296" s="284">
        <v>0</v>
      </c>
      <c r="F296" s="351" t="str">
        <f t="shared" si="28"/>
        <v>-</v>
      </c>
      <c r="G296" s="351" t="str">
        <f t="shared" si="29"/>
        <v>-</v>
      </c>
      <c r="H296" s="270" t="str">
        <f t="shared" si="30"/>
        <v>否</v>
      </c>
      <c r="I296" s="271" t="str">
        <f t="shared" si="31"/>
        <v>项</v>
      </c>
      <c r="J296" s="272" t="str">
        <f t="shared" si="32"/>
        <v>204</v>
      </c>
      <c r="K296" t="str">
        <f t="shared" si="33"/>
        <v>20404</v>
      </c>
      <c r="L296" t="str">
        <f t="shared" si="34"/>
        <v>2040409</v>
      </c>
    </row>
    <row r="297" ht="21" hidden="1" customHeight="1" spans="1:12">
      <c r="A297" s="350">
        <v>2040410</v>
      </c>
      <c r="B297" s="337" t="s">
        <v>311</v>
      </c>
      <c r="C297" s="284">
        <v>0</v>
      </c>
      <c r="D297" s="284">
        <f>SUMIFS([2]执行月报!$F$5:$F$1335,[2]执行月报!$D$5:$D$1335,A297)</f>
        <v>0</v>
      </c>
      <c r="E297" s="284">
        <v>0</v>
      </c>
      <c r="F297" s="351" t="str">
        <f t="shared" si="28"/>
        <v>-</v>
      </c>
      <c r="G297" s="351" t="str">
        <f t="shared" si="29"/>
        <v>-</v>
      </c>
      <c r="H297" s="270" t="str">
        <f t="shared" si="30"/>
        <v>否</v>
      </c>
      <c r="I297" s="271" t="str">
        <f t="shared" si="31"/>
        <v>项</v>
      </c>
      <c r="J297" s="272" t="str">
        <f t="shared" si="32"/>
        <v>204</v>
      </c>
      <c r="K297" t="str">
        <f t="shared" si="33"/>
        <v>20404</v>
      </c>
      <c r="L297" t="str">
        <f t="shared" si="34"/>
        <v>2040410</v>
      </c>
    </row>
    <row r="298" ht="21" hidden="1" customHeight="1" spans="1:12">
      <c r="A298" s="350">
        <v>2040450</v>
      </c>
      <c r="B298" s="337" t="s">
        <v>149</v>
      </c>
      <c r="C298" s="284">
        <v>0</v>
      </c>
      <c r="D298" s="284">
        <f>SUMIFS([2]执行月报!$F$5:$F$1335,[2]执行月报!$D$5:$D$1335,A298)</f>
        <v>0</v>
      </c>
      <c r="E298" s="284">
        <v>0</v>
      </c>
      <c r="F298" s="351" t="str">
        <f t="shared" si="28"/>
        <v>-</v>
      </c>
      <c r="G298" s="351" t="str">
        <f t="shared" si="29"/>
        <v>-</v>
      </c>
      <c r="H298" s="270" t="str">
        <f t="shared" si="30"/>
        <v>否</v>
      </c>
      <c r="I298" s="271" t="str">
        <f t="shared" si="31"/>
        <v>项</v>
      </c>
      <c r="J298" s="272" t="str">
        <f t="shared" si="32"/>
        <v>204</v>
      </c>
      <c r="K298" t="str">
        <f t="shared" si="33"/>
        <v>20404</v>
      </c>
      <c r="L298" t="str">
        <f t="shared" si="34"/>
        <v>2040450</v>
      </c>
    </row>
    <row r="299" ht="21" hidden="1" customHeight="1" spans="1:12">
      <c r="A299" s="350">
        <v>2040499</v>
      </c>
      <c r="B299" s="337" t="s">
        <v>312</v>
      </c>
      <c r="C299" s="284">
        <v>0</v>
      </c>
      <c r="D299" s="284">
        <f>SUMIFS([2]执行月报!$F$5:$F$1335,[2]执行月报!$D$5:$D$1335,A299)</f>
        <v>0</v>
      </c>
      <c r="E299" s="284">
        <v>0</v>
      </c>
      <c r="F299" s="351" t="str">
        <f t="shared" si="28"/>
        <v>-</v>
      </c>
      <c r="G299" s="351" t="str">
        <f t="shared" si="29"/>
        <v>-</v>
      </c>
      <c r="H299" s="270" t="str">
        <f t="shared" si="30"/>
        <v>否</v>
      </c>
      <c r="I299" s="271" t="str">
        <f t="shared" si="31"/>
        <v>项</v>
      </c>
      <c r="J299" s="272" t="str">
        <f t="shared" si="32"/>
        <v>204</v>
      </c>
      <c r="K299" t="str">
        <f t="shared" si="33"/>
        <v>20404</v>
      </c>
      <c r="L299" t="str">
        <f t="shared" si="34"/>
        <v>2040499</v>
      </c>
    </row>
    <row r="300" ht="21" customHeight="1" spans="1:12">
      <c r="A300" s="348">
        <v>20405</v>
      </c>
      <c r="B300" s="336" t="s">
        <v>313</v>
      </c>
      <c r="C300" s="268">
        <f>SUMIFS(C301:C$1298,$I301:$I$1298,"项",$K301:$K$1298,$A300)</f>
        <v>120</v>
      </c>
      <c r="D300" s="268">
        <f>SUMIFS(D301:D$1298,$I301:$I$1298,"项",$K301:$K$1298,$A300)</f>
        <v>0</v>
      </c>
      <c r="E300" s="268">
        <f>SUMIFS(E301:E$1298,$I301:$I$1298,"项",$K301:$K$1298,$A300)</f>
        <v>0</v>
      </c>
      <c r="F300" s="349" t="str">
        <f t="shared" si="28"/>
        <v>-</v>
      </c>
      <c r="G300" s="349">
        <f t="shared" si="29"/>
        <v>0</v>
      </c>
      <c r="H300" s="270" t="str">
        <f t="shared" si="30"/>
        <v>是</v>
      </c>
      <c r="I300" s="271" t="str">
        <f t="shared" si="31"/>
        <v>款</v>
      </c>
      <c r="J300" s="272" t="str">
        <f t="shared" si="32"/>
        <v>204</v>
      </c>
      <c r="K300" t="str">
        <f t="shared" si="33"/>
        <v>20405</v>
      </c>
      <c r="L300" t="str">
        <f t="shared" si="34"/>
        <v>20405</v>
      </c>
    </row>
    <row r="301" ht="21" hidden="1" customHeight="1" spans="1:12">
      <c r="A301" s="350">
        <v>2040501</v>
      </c>
      <c r="B301" s="337" t="s">
        <v>140</v>
      </c>
      <c r="C301" s="284">
        <v>0</v>
      </c>
      <c r="D301" s="284">
        <f>SUMIFS([2]执行月报!$F$5:$F$1335,[2]执行月报!$D$5:$D$1335,A301)</f>
        <v>0</v>
      </c>
      <c r="E301" s="284">
        <v>0</v>
      </c>
      <c r="F301" s="351" t="str">
        <f t="shared" si="28"/>
        <v>-</v>
      </c>
      <c r="G301" s="351" t="str">
        <f t="shared" si="29"/>
        <v>-</v>
      </c>
      <c r="H301" s="270" t="str">
        <f t="shared" si="30"/>
        <v>否</v>
      </c>
      <c r="I301" s="271" t="str">
        <f t="shared" si="31"/>
        <v>项</v>
      </c>
      <c r="J301" s="272" t="str">
        <f t="shared" si="32"/>
        <v>204</v>
      </c>
      <c r="K301" t="str">
        <f t="shared" si="33"/>
        <v>20405</v>
      </c>
      <c r="L301" t="str">
        <f t="shared" si="34"/>
        <v>2040501</v>
      </c>
    </row>
    <row r="302" ht="21" hidden="1" customHeight="1" spans="1:12">
      <c r="A302" s="350">
        <v>2040502</v>
      </c>
      <c r="B302" s="337" t="s">
        <v>141</v>
      </c>
      <c r="C302" s="284">
        <v>0</v>
      </c>
      <c r="D302" s="284">
        <f>SUMIFS([2]执行月报!$F$5:$F$1335,[2]执行月报!$D$5:$D$1335,A302)</f>
        <v>0</v>
      </c>
      <c r="E302" s="284">
        <v>0</v>
      </c>
      <c r="F302" s="351" t="str">
        <f t="shared" si="28"/>
        <v>-</v>
      </c>
      <c r="G302" s="351" t="str">
        <f t="shared" si="29"/>
        <v>-</v>
      </c>
      <c r="H302" s="270" t="str">
        <f t="shared" si="30"/>
        <v>否</v>
      </c>
      <c r="I302" s="271" t="str">
        <f t="shared" si="31"/>
        <v>项</v>
      </c>
      <c r="J302" s="272" t="str">
        <f t="shared" si="32"/>
        <v>204</v>
      </c>
      <c r="K302" t="str">
        <f t="shared" si="33"/>
        <v>20405</v>
      </c>
      <c r="L302" t="str">
        <f t="shared" si="34"/>
        <v>2040502</v>
      </c>
    </row>
    <row r="303" ht="21" hidden="1" customHeight="1" spans="1:12">
      <c r="A303" s="350">
        <v>2040503</v>
      </c>
      <c r="B303" s="337" t="s">
        <v>142</v>
      </c>
      <c r="C303" s="284">
        <v>0</v>
      </c>
      <c r="D303" s="284">
        <f>SUMIFS([2]执行月报!$F$5:$F$1335,[2]执行月报!$D$5:$D$1335,A303)</f>
        <v>0</v>
      </c>
      <c r="E303" s="284">
        <v>0</v>
      </c>
      <c r="F303" s="351" t="str">
        <f t="shared" si="28"/>
        <v>-</v>
      </c>
      <c r="G303" s="351" t="str">
        <f t="shared" si="29"/>
        <v>-</v>
      </c>
      <c r="H303" s="270" t="str">
        <f t="shared" si="30"/>
        <v>否</v>
      </c>
      <c r="I303" s="271" t="str">
        <f t="shared" si="31"/>
        <v>项</v>
      </c>
      <c r="J303" s="272" t="str">
        <f t="shared" si="32"/>
        <v>204</v>
      </c>
      <c r="K303" t="str">
        <f t="shared" si="33"/>
        <v>20405</v>
      </c>
      <c r="L303" t="str">
        <f t="shared" si="34"/>
        <v>2040503</v>
      </c>
    </row>
    <row r="304" ht="21" customHeight="1" spans="1:12">
      <c r="A304" s="350">
        <v>2040504</v>
      </c>
      <c r="B304" s="337" t="s">
        <v>314</v>
      </c>
      <c r="C304" s="284">
        <v>120</v>
      </c>
      <c r="D304" s="284">
        <f>SUMIFS([2]执行月报!$F$5:$F$1335,[2]执行月报!$D$5:$D$1335,A304)</f>
        <v>0</v>
      </c>
      <c r="E304" s="284">
        <v>0</v>
      </c>
      <c r="F304" s="351" t="str">
        <f t="shared" si="28"/>
        <v>-</v>
      </c>
      <c r="G304" s="351">
        <f t="shared" si="29"/>
        <v>0</v>
      </c>
      <c r="H304" s="270" t="str">
        <f t="shared" si="30"/>
        <v>是</v>
      </c>
      <c r="I304" s="271" t="str">
        <f t="shared" si="31"/>
        <v>项</v>
      </c>
      <c r="J304" s="272" t="str">
        <f t="shared" si="32"/>
        <v>204</v>
      </c>
      <c r="K304" t="str">
        <f t="shared" si="33"/>
        <v>20405</v>
      </c>
      <c r="L304" t="str">
        <f t="shared" si="34"/>
        <v>2040504</v>
      </c>
    </row>
    <row r="305" ht="21" hidden="1" customHeight="1" spans="1:12">
      <c r="A305" s="350">
        <v>2040505</v>
      </c>
      <c r="B305" s="337" t="s">
        <v>315</v>
      </c>
      <c r="C305" s="284">
        <v>0</v>
      </c>
      <c r="D305" s="284">
        <f>SUMIFS([2]执行月报!$F$5:$F$1335,[2]执行月报!$D$5:$D$1335,A305)</f>
        <v>0</v>
      </c>
      <c r="E305" s="284">
        <v>0</v>
      </c>
      <c r="F305" s="351" t="str">
        <f t="shared" si="28"/>
        <v>-</v>
      </c>
      <c r="G305" s="351" t="str">
        <f t="shared" si="29"/>
        <v>-</v>
      </c>
      <c r="H305" s="270" t="str">
        <f t="shared" si="30"/>
        <v>否</v>
      </c>
      <c r="I305" s="271" t="str">
        <f t="shared" si="31"/>
        <v>项</v>
      </c>
      <c r="J305" s="272" t="str">
        <f t="shared" si="32"/>
        <v>204</v>
      </c>
      <c r="K305" t="str">
        <f t="shared" si="33"/>
        <v>20405</v>
      </c>
      <c r="L305" t="str">
        <f t="shared" si="34"/>
        <v>2040505</v>
      </c>
    </row>
    <row r="306" ht="21" hidden="1" customHeight="1" spans="1:12">
      <c r="A306" s="350">
        <v>2040506</v>
      </c>
      <c r="B306" s="337" t="s">
        <v>316</v>
      </c>
      <c r="C306" s="284">
        <v>0</v>
      </c>
      <c r="D306" s="284">
        <f>SUMIFS([2]执行月报!$F$5:$F$1335,[2]执行月报!$D$5:$D$1335,A306)</f>
        <v>0</v>
      </c>
      <c r="E306" s="284">
        <v>0</v>
      </c>
      <c r="F306" s="351" t="str">
        <f t="shared" si="28"/>
        <v>-</v>
      </c>
      <c r="G306" s="351" t="str">
        <f t="shared" si="29"/>
        <v>-</v>
      </c>
      <c r="H306" s="270" t="str">
        <f t="shared" si="30"/>
        <v>否</v>
      </c>
      <c r="I306" s="271" t="str">
        <f t="shared" si="31"/>
        <v>项</v>
      </c>
      <c r="J306" s="272" t="str">
        <f t="shared" si="32"/>
        <v>204</v>
      </c>
      <c r="K306" t="str">
        <f t="shared" si="33"/>
        <v>20405</v>
      </c>
      <c r="L306" t="str">
        <f t="shared" si="34"/>
        <v>2040506</v>
      </c>
    </row>
    <row r="307" ht="21" hidden="1" customHeight="1" spans="1:12">
      <c r="A307" s="350">
        <v>2040550</v>
      </c>
      <c r="B307" s="337" t="s">
        <v>149</v>
      </c>
      <c r="C307" s="284">
        <v>0</v>
      </c>
      <c r="D307" s="284">
        <f>SUMIFS([2]执行月报!$F$5:$F$1335,[2]执行月报!$D$5:$D$1335,A307)</f>
        <v>0</v>
      </c>
      <c r="E307" s="284">
        <v>0</v>
      </c>
      <c r="F307" s="351" t="str">
        <f t="shared" si="28"/>
        <v>-</v>
      </c>
      <c r="G307" s="351" t="str">
        <f t="shared" si="29"/>
        <v>-</v>
      </c>
      <c r="H307" s="270" t="str">
        <f t="shared" si="30"/>
        <v>否</v>
      </c>
      <c r="I307" s="271" t="str">
        <f t="shared" si="31"/>
        <v>项</v>
      </c>
      <c r="J307" s="272" t="str">
        <f t="shared" si="32"/>
        <v>204</v>
      </c>
      <c r="K307" t="str">
        <f t="shared" si="33"/>
        <v>20405</v>
      </c>
      <c r="L307" t="str">
        <f t="shared" si="34"/>
        <v>2040550</v>
      </c>
    </row>
    <row r="308" ht="21" hidden="1" customHeight="1" spans="1:12">
      <c r="A308" s="350">
        <v>2040599</v>
      </c>
      <c r="B308" s="337" t="s">
        <v>317</v>
      </c>
      <c r="C308" s="284">
        <v>0</v>
      </c>
      <c r="D308" s="284">
        <f>SUMIFS([2]执行月报!$F$5:$F$1335,[2]执行月报!$D$5:$D$1335,A308)</f>
        <v>0</v>
      </c>
      <c r="E308" s="284">
        <v>0</v>
      </c>
      <c r="F308" s="351" t="str">
        <f t="shared" si="28"/>
        <v>-</v>
      </c>
      <c r="G308" s="351" t="str">
        <f t="shared" si="29"/>
        <v>-</v>
      </c>
      <c r="H308" s="270" t="str">
        <f t="shared" si="30"/>
        <v>否</v>
      </c>
      <c r="I308" s="271" t="str">
        <f t="shared" si="31"/>
        <v>项</v>
      </c>
      <c r="J308" s="272" t="str">
        <f t="shared" si="32"/>
        <v>204</v>
      </c>
      <c r="K308" t="str">
        <f t="shared" si="33"/>
        <v>20405</v>
      </c>
      <c r="L308" t="str">
        <f t="shared" si="34"/>
        <v>2040599</v>
      </c>
    </row>
    <row r="309" ht="21" customHeight="1" spans="1:12">
      <c r="A309" s="348">
        <v>20406</v>
      </c>
      <c r="B309" s="336" t="s">
        <v>318</v>
      </c>
      <c r="C309" s="268">
        <f>SUMIFS(C310:C$1298,$I310:$I$1298,"项",$K310:$K$1298,$A309)</f>
        <v>1536</v>
      </c>
      <c r="D309" s="268">
        <f>SUMIFS(D310:D$1298,$I310:$I$1298,"项",$K310:$K$1298,$A309)</f>
        <v>689</v>
      </c>
      <c r="E309" s="268">
        <f>SUMIFS(E310:E$1298,$I310:$I$1298,"项",$K310:$K$1298,$A309)</f>
        <v>635</v>
      </c>
      <c r="F309" s="349">
        <f t="shared" si="28"/>
        <v>0.0850393700787402</v>
      </c>
      <c r="G309" s="349">
        <f t="shared" si="29"/>
        <v>0.448567708333333</v>
      </c>
      <c r="H309" s="270" t="str">
        <f t="shared" si="30"/>
        <v>是</v>
      </c>
      <c r="I309" s="271" t="str">
        <f t="shared" si="31"/>
        <v>款</v>
      </c>
      <c r="J309" s="272" t="str">
        <f t="shared" si="32"/>
        <v>204</v>
      </c>
      <c r="K309" t="str">
        <f t="shared" si="33"/>
        <v>20406</v>
      </c>
      <c r="L309" t="str">
        <f t="shared" si="34"/>
        <v>20406</v>
      </c>
    </row>
    <row r="310" ht="21" customHeight="1" spans="1:12">
      <c r="A310" s="350">
        <v>2040601</v>
      </c>
      <c r="B310" s="337" t="s">
        <v>140</v>
      </c>
      <c r="C310" s="284">
        <v>942</v>
      </c>
      <c r="D310" s="284">
        <f>SUMIFS([2]执行月报!$F$5:$F$1335,[2]执行月报!$D$5:$D$1335,A310)</f>
        <v>525</v>
      </c>
      <c r="E310" s="284">
        <v>481</v>
      </c>
      <c r="F310" s="351">
        <f t="shared" si="28"/>
        <v>0.0914760914760915</v>
      </c>
      <c r="G310" s="351">
        <f t="shared" si="29"/>
        <v>0.557324840764331</v>
      </c>
      <c r="H310" s="270" t="str">
        <f t="shared" si="30"/>
        <v>是</v>
      </c>
      <c r="I310" s="271" t="str">
        <f t="shared" si="31"/>
        <v>项</v>
      </c>
      <c r="J310" s="272" t="str">
        <f t="shared" si="32"/>
        <v>204</v>
      </c>
      <c r="K310" t="str">
        <f t="shared" si="33"/>
        <v>20406</v>
      </c>
      <c r="L310" t="str">
        <f t="shared" si="34"/>
        <v>2040601</v>
      </c>
    </row>
    <row r="311" ht="21" hidden="1" customHeight="1" spans="1:12">
      <c r="A311" s="350">
        <v>2040602</v>
      </c>
      <c r="B311" s="337" t="s">
        <v>141</v>
      </c>
      <c r="C311" s="284">
        <v>0</v>
      </c>
      <c r="D311" s="284">
        <f>SUMIFS([2]执行月报!$F$5:$F$1335,[2]执行月报!$D$5:$D$1335,A311)</f>
        <v>0</v>
      </c>
      <c r="E311" s="284">
        <v>0</v>
      </c>
      <c r="F311" s="351" t="str">
        <f t="shared" si="28"/>
        <v>-</v>
      </c>
      <c r="G311" s="351" t="str">
        <f t="shared" si="29"/>
        <v>-</v>
      </c>
      <c r="H311" s="270" t="str">
        <f t="shared" si="30"/>
        <v>否</v>
      </c>
      <c r="I311" s="271" t="str">
        <f t="shared" si="31"/>
        <v>项</v>
      </c>
      <c r="J311" s="272" t="str">
        <f t="shared" si="32"/>
        <v>204</v>
      </c>
      <c r="K311" t="str">
        <f t="shared" si="33"/>
        <v>20406</v>
      </c>
      <c r="L311" t="str">
        <f t="shared" si="34"/>
        <v>2040602</v>
      </c>
    </row>
    <row r="312" ht="21" hidden="1" customHeight="1" spans="1:12">
      <c r="A312" s="350">
        <v>2040603</v>
      </c>
      <c r="B312" s="337" t="s">
        <v>142</v>
      </c>
      <c r="C312" s="284">
        <v>0</v>
      </c>
      <c r="D312" s="284">
        <f>SUMIFS([2]执行月报!$F$5:$F$1335,[2]执行月报!$D$5:$D$1335,A312)</f>
        <v>0</v>
      </c>
      <c r="E312" s="284">
        <v>0</v>
      </c>
      <c r="F312" s="351" t="str">
        <f t="shared" si="28"/>
        <v>-</v>
      </c>
      <c r="G312" s="351" t="str">
        <f t="shared" si="29"/>
        <v>-</v>
      </c>
      <c r="H312" s="270" t="str">
        <f t="shared" si="30"/>
        <v>否</v>
      </c>
      <c r="I312" s="271" t="str">
        <f t="shared" si="31"/>
        <v>项</v>
      </c>
      <c r="J312" s="272" t="str">
        <f t="shared" si="32"/>
        <v>204</v>
      </c>
      <c r="K312" t="str">
        <f t="shared" si="33"/>
        <v>20406</v>
      </c>
      <c r="L312" t="str">
        <f t="shared" si="34"/>
        <v>2040603</v>
      </c>
    </row>
    <row r="313" ht="21" customHeight="1" spans="1:12">
      <c r="A313" s="350">
        <v>2040604</v>
      </c>
      <c r="B313" s="337" t="s">
        <v>319</v>
      </c>
      <c r="C313" s="284">
        <v>80</v>
      </c>
      <c r="D313" s="284">
        <f>SUMIFS([2]执行月报!$F$5:$F$1335,[2]执行月报!$D$5:$D$1335,A313)</f>
        <v>45</v>
      </c>
      <c r="E313" s="284">
        <v>27</v>
      </c>
      <c r="F313" s="351">
        <f t="shared" si="28"/>
        <v>0.666666666666667</v>
      </c>
      <c r="G313" s="351">
        <f t="shared" si="29"/>
        <v>0.5625</v>
      </c>
      <c r="H313" s="270" t="str">
        <f t="shared" si="30"/>
        <v>是</v>
      </c>
      <c r="I313" s="271" t="str">
        <f t="shared" si="31"/>
        <v>项</v>
      </c>
      <c r="J313" s="272" t="str">
        <f t="shared" si="32"/>
        <v>204</v>
      </c>
      <c r="K313" t="str">
        <f t="shared" si="33"/>
        <v>20406</v>
      </c>
      <c r="L313" t="str">
        <f t="shared" si="34"/>
        <v>2040604</v>
      </c>
    </row>
    <row r="314" ht="21" hidden="1" customHeight="1" spans="1:12">
      <c r="A314" s="350">
        <v>2040605</v>
      </c>
      <c r="B314" s="337" t="s">
        <v>320</v>
      </c>
      <c r="C314" s="284">
        <v>0</v>
      </c>
      <c r="D314" s="284">
        <f>SUMIFS([2]执行月报!$F$5:$F$1335,[2]执行月报!$D$5:$D$1335,A314)</f>
        <v>0</v>
      </c>
      <c r="E314" s="284">
        <v>0</v>
      </c>
      <c r="F314" s="351" t="str">
        <f t="shared" si="28"/>
        <v>-</v>
      </c>
      <c r="G314" s="351" t="str">
        <f t="shared" si="29"/>
        <v>-</v>
      </c>
      <c r="H314" s="270" t="str">
        <f t="shared" si="30"/>
        <v>否</v>
      </c>
      <c r="I314" s="271" t="str">
        <f t="shared" si="31"/>
        <v>项</v>
      </c>
      <c r="J314" s="272" t="str">
        <f t="shared" si="32"/>
        <v>204</v>
      </c>
      <c r="K314" t="str">
        <f t="shared" si="33"/>
        <v>20406</v>
      </c>
      <c r="L314" t="str">
        <f t="shared" si="34"/>
        <v>2040605</v>
      </c>
    </row>
    <row r="315" ht="21" customHeight="1" spans="1:12">
      <c r="A315" s="350">
        <v>2040606</v>
      </c>
      <c r="B315" s="337" t="s">
        <v>321</v>
      </c>
      <c r="C315" s="284">
        <v>18</v>
      </c>
      <c r="D315" s="284">
        <f>SUMIFS([2]执行月报!$F$5:$F$1335,[2]执行月报!$D$5:$D$1335,A315)</f>
        <v>10</v>
      </c>
      <c r="E315" s="284">
        <v>14</v>
      </c>
      <c r="F315" s="351">
        <f t="shared" si="28"/>
        <v>-0.285714285714286</v>
      </c>
      <c r="G315" s="351">
        <f t="shared" si="29"/>
        <v>0.555555555555556</v>
      </c>
      <c r="H315" s="270" t="str">
        <f t="shared" si="30"/>
        <v>是</v>
      </c>
      <c r="I315" s="271" t="str">
        <f t="shared" si="31"/>
        <v>项</v>
      </c>
      <c r="J315" s="272" t="str">
        <f t="shared" si="32"/>
        <v>204</v>
      </c>
      <c r="K315" t="str">
        <f t="shared" si="33"/>
        <v>20406</v>
      </c>
      <c r="L315" t="str">
        <f t="shared" si="34"/>
        <v>2040606</v>
      </c>
    </row>
    <row r="316" ht="21" customHeight="1" spans="1:12">
      <c r="A316" s="350">
        <v>2040607</v>
      </c>
      <c r="B316" s="337" t="s">
        <v>322</v>
      </c>
      <c r="C316" s="284">
        <v>80</v>
      </c>
      <c r="D316" s="284">
        <f>SUMIFS([2]执行月报!$F$5:$F$1335,[2]执行月报!$D$5:$D$1335,A316)</f>
        <v>45</v>
      </c>
      <c r="E316" s="284">
        <v>28</v>
      </c>
      <c r="F316" s="351">
        <f t="shared" si="28"/>
        <v>0.607142857142857</v>
      </c>
      <c r="G316" s="351">
        <f t="shared" si="29"/>
        <v>0.5625</v>
      </c>
      <c r="H316" s="270" t="str">
        <f t="shared" si="30"/>
        <v>是</v>
      </c>
      <c r="I316" s="271" t="str">
        <f t="shared" si="31"/>
        <v>项</v>
      </c>
      <c r="J316" s="272" t="str">
        <f t="shared" si="32"/>
        <v>204</v>
      </c>
      <c r="K316" t="str">
        <f t="shared" si="33"/>
        <v>20406</v>
      </c>
      <c r="L316" t="str">
        <f t="shared" si="34"/>
        <v>2040607</v>
      </c>
    </row>
    <row r="317" ht="21" hidden="1" customHeight="1" spans="1:12">
      <c r="A317" s="350">
        <v>2040608</v>
      </c>
      <c r="B317" s="337" t="s">
        <v>323</v>
      </c>
      <c r="C317" s="284">
        <v>0</v>
      </c>
      <c r="D317" s="284">
        <f>SUMIFS([2]执行月报!$F$5:$F$1335,[2]执行月报!$D$5:$D$1335,A317)</f>
        <v>0</v>
      </c>
      <c r="E317" s="284">
        <v>0</v>
      </c>
      <c r="F317" s="351" t="str">
        <f t="shared" si="28"/>
        <v>-</v>
      </c>
      <c r="G317" s="351" t="str">
        <f t="shared" si="29"/>
        <v>-</v>
      </c>
      <c r="H317" s="270" t="str">
        <f t="shared" si="30"/>
        <v>否</v>
      </c>
      <c r="I317" s="271" t="str">
        <f t="shared" si="31"/>
        <v>项</v>
      </c>
      <c r="J317" s="272" t="str">
        <f t="shared" si="32"/>
        <v>204</v>
      </c>
      <c r="K317" t="str">
        <f t="shared" si="33"/>
        <v>20406</v>
      </c>
      <c r="L317" t="str">
        <f t="shared" si="34"/>
        <v>2040608</v>
      </c>
    </row>
    <row r="318" ht="21" customHeight="1" spans="1:12">
      <c r="A318" s="350">
        <v>2040610</v>
      </c>
      <c r="B318" s="337" t="s">
        <v>324</v>
      </c>
      <c r="C318" s="284">
        <v>101</v>
      </c>
      <c r="D318" s="284">
        <f>SUMIFS([2]执行月报!$F$5:$F$1335,[2]执行月报!$D$5:$D$1335,A318)</f>
        <v>34</v>
      </c>
      <c r="E318" s="284">
        <v>60</v>
      </c>
      <c r="F318" s="351">
        <f t="shared" si="28"/>
        <v>-0.433333333333333</v>
      </c>
      <c r="G318" s="351">
        <f t="shared" si="29"/>
        <v>0.336633663366337</v>
      </c>
      <c r="H318" s="270" t="str">
        <f t="shared" si="30"/>
        <v>是</v>
      </c>
      <c r="I318" s="271" t="str">
        <f t="shared" si="31"/>
        <v>项</v>
      </c>
      <c r="J318" s="272" t="str">
        <f t="shared" si="32"/>
        <v>204</v>
      </c>
      <c r="K318" t="str">
        <f t="shared" si="33"/>
        <v>20406</v>
      </c>
      <c r="L318" t="str">
        <f t="shared" si="34"/>
        <v>2040610</v>
      </c>
    </row>
    <row r="319" ht="21" customHeight="1" spans="1:12">
      <c r="A319" s="350">
        <v>2040612</v>
      </c>
      <c r="B319" s="337" t="s">
        <v>325</v>
      </c>
      <c r="C319" s="284">
        <v>21</v>
      </c>
      <c r="D319" s="284">
        <f>SUMIFS([2]执行月报!$F$5:$F$1335,[2]执行月报!$D$5:$D$1335,A319)</f>
        <v>0</v>
      </c>
      <c r="E319" s="284">
        <v>0</v>
      </c>
      <c r="F319" s="351" t="str">
        <f t="shared" si="28"/>
        <v>-</v>
      </c>
      <c r="G319" s="351">
        <f t="shared" si="29"/>
        <v>0</v>
      </c>
      <c r="H319" s="270" t="str">
        <f t="shared" si="30"/>
        <v>是</v>
      </c>
      <c r="I319" s="271" t="str">
        <f t="shared" si="31"/>
        <v>项</v>
      </c>
      <c r="J319" s="272" t="str">
        <f t="shared" si="32"/>
        <v>204</v>
      </c>
      <c r="K319" t="str">
        <f t="shared" si="33"/>
        <v>20406</v>
      </c>
      <c r="L319" t="str">
        <f t="shared" si="34"/>
        <v>2040612</v>
      </c>
    </row>
    <row r="320" ht="21" hidden="1" customHeight="1" spans="1:12">
      <c r="A320" s="350">
        <v>2040613</v>
      </c>
      <c r="B320" s="337" t="s">
        <v>181</v>
      </c>
      <c r="C320" s="284">
        <v>0</v>
      </c>
      <c r="D320" s="284">
        <f>SUMIFS([2]执行月报!$F$5:$F$1335,[2]执行月报!$D$5:$D$1335,A320)</f>
        <v>0</v>
      </c>
      <c r="E320" s="284">
        <v>0</v>
      </c>
      <c r="F320" s="351" t="str">
        <f t="shared" si="28"/>
        <v>-</v>
      </c>
      <c r="G320" s="351" t="str">
        <f t="shared" si="29"/>
        <v>-</v>
      </c>
      <c r="H320" s="270" t="str">
        <f t="shared" si="30"/>
        <v>否</v>
      </c>
      <c r="I320" s="271" t="str">
        <f t="shared" si="31"/>
        <v>项</v>
      </c>
      <c r="J320" s="272" t="str">
        <f t="shared" si="32"/>
        <v>204</v>
      </c>
      <c r="K320" t="str">
        <f t="shared" si="33"/>
        <v>20406</v>
      </c>
      <c r="L320" t="str">
        <f t="shared" si="34"/>
        <v>2040613</v>
      </c>
    </row>
    <row r="321" ht="21" hidden="1" customHeight="1" spans="1:12">
      <c r="A321" s="350">
        <v>2040650</v>
      </c>
      <c r="B321" s="337" t="s">
        <v>149</v>
      </c>
      <c r="C321" s="284">
        <v>0</v>
      </c>
      <c r="D321" s="284">
        <f>SUMIFS([2]执行月报!$F$5:$F$1335,[2]执行月报!$D$5:$D$1335,A321)</f>
        <v>0</v>
      </c>
      <c r="E321" s="284">
        <v>0</v>
      </c>
      <c r="F321" s="351" t="str">
        <f t="shared" si="28"/>
        <v>-</v>
      </c>
      <c r="G321" s="351" t="str">
        <f t="shared" si="29"/>
        <v>-</v>
      </c>
      <c r="H321" s="270" t="str">
        <f t="shared" si="30"/>
        <v>否</v>
      </c>
      <c r="I321" s="271" t="str">
        <f t="shared" si="31"/>
        <v>项</v>
      </c>
      <c r="J321" s="272" t="str">
        <f t="shared" si="32"/>
        <v>204</v>
      </c>
      <c r="K321" t="str">
        <f t="shared" si="33"/>
        <v>20406</v>
      </c>
      <c r="L321" t="str">
        <f t="shared" si="34"/>
        <v>2040650</v>
      </c>
    </row>
    <row r="322" ht="21" customHeight="1" spans="1:12">
      <c r="A322" s="350">
        <v>2040699</v>
      </c>
      <c r="B322" s="337" t="s">
        <v>326</v>
      </c>
      <c r="C322" s="284">
        <v>294</v>
      </c>
      <c r="D322" s="284">
        <f>SUMIFS([2]执行月报!$F$5:$F$1335,[2]执行月报!$D$5:$D$1335,A322)</f>
        <v>30</v>
      </c>
      <c r="E322" s="284">
        <v>25</v>
      </c>
      <c r="F322" s="351">
        <f t="shared" si="28"/>
        <v>0.2</v>
      </c>
      <c r="G322" s="351">
        <f t="shared" si="29"/>
        <v>0.102040816326531</v>
      </c>
      <c r="H322" s="270" t="str">
        <f t="shared" si="30"/>
        <v>是</v>
      </c>
      <c r="I322" s="271" t="str">
        <f t="shared" si="31"/>
        <v>项</v>
      </c>
      <c r="J322" s="272" t="str">
        <f t="shared" si="32"/>
        <v>204</v>
      </c>
      <c r="K322" t="str">
        <f t="shared" si="33"/>
        <v>20406</v>
      </c>
      <c r="L322" t="str">
        <f t="shared" si="34"/>
        <v>2040699</v>
      </c>
    </row>
    <row r="323" ht="21" hidden="1" customHeight="1" spans="1:12">
      <c r="A323" s="348">
        <v>20407</v>
      </c>
      <c r="B323" s="336" t="s">
        <v>327</v>
      </c>
      <c r="C323" s="268">
        <f>SUMIFS(C324:C$1298,$I324:$I$1298,"项",$K324:$K$1298,$A323)</f>
        <v>0</v>
      </c>
      <c r="D323" s="268">
        <f>SUMIFS(D324:D$1298,$I324:$I$1298,"项",$K324:$K$1298,$A323)</f>
        <v>0</v>
      </c>
      <c r="E323" s="268">
        <f>SUMIFS(E324:E$1298,$I324:$I$1298,"项",$K324:$K$1298,$A323)</f>
        <v>0</v>
      </c>
      <c r="F323" s="349" t="str">
        <f t="shared" si="28"/>
        <v>-</v>
      </c>
      <c r="G323" s="349" t="str">
        <f t="shared" si="29"/>
        <v>-</v>
      </c>
      <c r="H323" s="270" t="str">
        <f t="shared" si="30"/>
        <v>否</v>
      </c>
      <c r="I323" s="271" t="str">
        <f t="shared" si="31"/>
        <v>款</v>
      </c>
      <c r="J323" s="272" t="str">
        <f t="shared" si="32"/>
        <v>204</v>
      </c>
      <c r="K323" t="str">
        <f t="shared" si="33"/>
        <v>20407</v>
      </c>
      <c r="L323" t="str">
        <f t="shared" si="34"/>
        <v>20407</v>
      </c>
    </row>
    <row r="324" ht="21" hidden="1" customHeight="1" spans="1:12">
      <c r="A324" s="350">
        <v>2040701</v>
      </c>
      <c r="B324" s="337" t="s">
        <v>140</v>
      </c>
      <c r="C324" s="284">
        <v>0</v>
      </c>
      <c r="D324" s="284">
        <f>SUMIFS([2]执行月报!$F$5:$F$1335,[2]执行月报!$D$5:$D$1335,A324)</f>
        <v>0</v>
      </c>
      <c r="E324" s="284">
        <v>0</v>
      </c>
      <c r="F324" s="351" t="str">
        <f t="shared" si="28"/>
        <v>-</v>
      </c>
      <c r="G324" s="351" t="str">
        <f t="shared" si="29"/>
        <v>-</v>
      </c>
      <c r="H324" s="270" t="str">
        <f t="shared" si="30"/>
        <v>否</v>
      </c>
      <c r="I324" s="271" t="str">
        <f t="shared" si="31"/>
        <v>项</v>
      </c>
      <c r="J324" s="272" t="str">
        <f t="shared" si="32"/>
        <v>204</v>
      </c>
      <c r="K324" t="str">
        <f t="shared" si="33"/>
        <v>20407</v>
      </c>
      <c r="L324" t="str">
        <f t="shared" si="34"/>
        <v>2040701</v>
      </c>
    </row>
    <row r="325" ht="21" hidden="1" customHeight="1" spans="1:12">
      <c r="A325" s="350">
        <v>2040702</v>
      </c>
      <c r="B325" s="337" t="s">
        <v>141</v>
      </c>
      <c r="C325" s="284">
        <v>0</v>
      </c>
      <c r="D325" s="284">
        <f>SUMIFS([2]执行月报!$F$5:$F$1335,[2]执行月报!$D$5:$D$1335,A325)</f>
        <v>0</v>
      </c>
      <c r="E325" s="284">
        <v>0</v>
      </c>
      <c r="F325" s="351" t="str">
        <f t="shared" si="28"/>
        <v>-</v>
      </c>
      <c r="G325" s="351" t="str">
        <f t="shared" si="29"/>
        <v>-</v>
      </c>
      <c r="H325" s="270" t="str">
        <f t="shared" si="30"/>
        <v>否</v>
      </c>
      <c r="I325" s="271" t="str">
        <f t="shared" si="31"/>
        <v>项</v>
      </c>
      <c r="J325" s="272" t="str">
        <f t="shared" si="32"/>
        <v>204</v>
      </c>
      <c r="K325" t="str">
        <f t="shared" si="33"/>
        <v>20407</v>
      </c>
      <c r="L325" t="str">
        <f t="shared" si="34"/>
        <v>2040702</v>
      </c>
    </row>
    <row r="326" ht="21" hidden="1" customHeight="1" spans="1:12">
      <c r="A326" s="350">
        <v>2040703</v>
      </c>
      <c r="B326" s="337" t="s">
        <v>142</v>
      </c>
      <c r="C326" s="284">
        <v>0</v>
      </c>
      <c r="D326" s="284">
        <f>SUMIFS([2]执行月报!$F$5:$F$1335,[2]执行月报!$D$5:$D$1335,A326)</f>
        <v>0</v>
      </c>
      <c r="E326" s="284">
        <v>0</v>
      </c>
      <c r="F326" s="351" t="str">
        <f t="shared" ref="F326:F389" si="35">IF(E326&lt;&gt;0,D326/E326-1,"-")</f>
        <v>-</v>
      </c>
      <c r="G326" s="351" t="str">
        <f t="shared" ref="G326:G389" si="36">IF(C326&lt;&gt;0,D326/C326,"-")</f>
        <v>-</v>
      </c>
      <c r="H326" s="270" t="str">
        <f t="shared" ref="H326:H389" si="37">IF(LEN(A326)=3,"是",IF(OR(C326&lt;&gt;0,D326&lt;&gt;0,E326&lt;&gt;0),"是","否"))</f>
        <v>否</v>
      </c>
      <c r="I326" s="271" t="str">
        <f t="shared" ref="I326:I389" si="38">_xlfn.IFS(LEN(A326)=3,"类",LEN(A326)=5,"款",LEN(A326)=7,"项")</f>
        <v>项</v>
      </c>
      <c r="J326" s="272" t="str">
        <f t="shared" ref="J326:J389" si="39">LEFT(A326,3)</f>
        <v>204</v>
      </c>
      <c r="K326" t="str">
        <f t="shared" ref="K326:K389" si="40">LEFT(A326,5)</f>
        <v>20407</v>
      </c>
      <c r="L326" t="str">
        <f t="shared" ref="L326:L389" si="41">LEFT(A326,7)</f>
        <v>2040703</v>
      </c>
    </row>
    <row r="327" ht="21" hidden="1" customHeight="1" spans="1:12">
      <c r="A327" s="350">
        <v>2040704</v>
      </c>
      <c r="B327" s="337" t="s">
        <v>328</v>
      </c>
      <c r="C327" s="284">
        <v>0</v>
      </c>
      <c r="D327" s="284">
        <f>SUMIFS([2]执行月报!$F$5:$F$1335,[2]执行月报!$D$5:$D$1335,A327)</f>
        <v>0</v>
      </c>
      <c r="E327" s="284">
        <v>0</v>
      </c>
      <c r="F327" s="351" t="str">
        <f t="shared" si="35"/>
        <v>-</v>
      </c>
      <c r="G327" s="351" t="str">
        <f t="shared" si="36"/>
        <v>-</v>
      </c>
      <c r="H327" s="270" t="str">
        <f t="shared" si="37"/>
        <v>否</v>
      </c>
      <c r="I327" s="271" t="str">
        <f t="shared" si="38"/>
        <v>项</v>
      </c>
      <c r="J327" s="272" t="str">
        <f t="shared" si="39"/>
        <v>204</v>
      </c>
      <c r="K327" t="str">
        <f t="shared" si="40"/>
        <v>20407</v>
      </c>
      <c r="L327" t="str">
        <f t="shared" si="41"/>
        <v>2040704</v>
      </c>
    </row>
    <row r="328" ht="21" hidden="1" customHeight="1" spans="1:12">
      <c r="A328" s="350">
        <v>2040705</v>
      </c>
      <c r="B328" s="337" t="s">
        <v>329</v>
      </c>
      <c r="C328" s="284">
        <v>0</v>
      </c>
      <c r="D328" s="284">
        <f>SUMIFS([2]执行月报!$F$5:$F$1335,[2]执行月报!$D$5:$D$1335,A328)</f>
        <v>0</v>
      </c>
      <c r="E328" s="284">
        <v>0</v>
      </c>
      <c r="F328" s="351" t="str">
        <f t="shared" si="35"/>
        <v>-</v>
      </c>
      <c r="G328" s="351" t="str">
        <f t="shared" si="36"/>
        <v>-</v>
      </c>
      <c r="H328" s="270" t="str">
        <f t="shared" si="37"/>
        <v>否</v>
      </c>
      <c r="I328" s="271" t="str">
        <f t="shared" si="38"/>
        <v>项</v>
      </c>
      <c r="J328" s="272" t="str">
        <f t="shared" si="39"/>
        <v>204</v>
      </c>
      <c r="K328" t="str">
        <f t="shared" si="40"/>
        <v>20407</v>
      </c>
      <c r="L328" t="str">
        <f t="shared" si="41"/>
        <v>2040705</v>
      </c>
    </row>
    <row r="329" ht="21" hidden="1" customHeight="1" spans="1:12">
      <c r="A329" s="350">
        <v>2040706</v>
      </c>
      <c r="B329" s="337" t="s">
        <v>330</v>
      </c>
      <c r="C329" s="284">
        <v>0</v>
      </c>
      <c r="D329" s="284">
        <f>SUMIFS([2]执行月报!$F$5:$F$1335,[2]执行月报!$D$5:$D$1335,A329)</f>
        <v>0</v>
      </c>
      <c r="E329" s="284">
        <v>0</v>
      </c>
      <c r="F329" s="351" t="str">
        <f t="shared" si="35"/>
        <v>-</v>
      </c>
      <c r="G329" s="351" t="str">
        <f t="shared" si="36"/>
        <v>-</v>
      </c>
      <c r="H329" s="270" t="str">
        <f t="shared" si="37"/>
        <v>否</v>
      </c>
      <c r="I329" s="271" t="str">
        <f t="shared" si="38"/>
        <v>项</v>
      </c>
      <c r="J329" s="272" t="str">
        <f t="shared" si="39"/>
        <v>204</v>
      </c>
      <c r="K329" t="str">
        <f t="shared" si="40"/>
        <v>20407</v>
      </c>
      <c r="L329" t="str">
        <f t="shared" si="41"/>
        <v>2040706</v>
      </c>
    </row>
    <row r="330" ht="21" hidden="1" customHeight="1" spans="1:12">
      <c r="A330" s="350">
        <v>2040707</v>
      </c>
      <c r="B330" s="337" t="s">
        <v>181</v>
      </c>
      <c r="C330" s="284">
        <v>0</v>
      </c>
      <c r="D330" s="284">
        <f>SUMIFS([2]执行月报!$F$5:$F$1335,[2]执行月报!$D$5:$D$1335,A330)</f>
        <v>0</v>
      </c>
      <c r="E330" s="284">
        <v>0</v>
      </c>
      <c r="F330" s="351" t="str">
        <f t="shared" si="35"/>
        <v>-</v>
      </c>
      <c r="G330" s="351" t="str">
        <f t="shared" si="36"/>
        <v>-</v>
      </c>
      <c r="H330" s="270" t="str">
        <f t="shared" si="37"/>
        <v>否</v>
      </c>
      <c r="I330" s="271" t="str">
        <f t="shared" si="38"/>
        <v>项</v>
      </c>
      <c r="J330" s="272" t="str">
        <f t="shared" si="39"/>
        <v>204</v>
      </c>
      <c r="K330" t="str">
        <f t="shared" si="40"/>
        <v>20407</v>
      </c>
      <c r="L330" t="str">
        <f t="shared" si="41"/>
        <v>2040707</v>
      </c>
    </row>
    <row r="331" ht="21" hidden="1" customHeight="1" spans="1:12">
      <c r="A331" s="350">
        <v>2040750</v>
      </c>
      <c r="B331" s="337" t="s">
        <v>149</v>
      </c>
      <c r="C331" s="284">
        <v>0</v>
      </c>
      <c r="D331" s="284">
        <f>SUMIFS([2]执行月报!$F$5:$F$1335,[2]执行月报!$D$5:$D$1335,A331)</f>
        <v>0</v>
      </c>
      <c r="E331" s="284">
        <v>0</v>
      </c>
      <c r="F331" s="351" t="str">
        <f t="shared" si="35"/>
        <v>-</v>
      </c>
      <c r="G331" s="351" t="str">
        <f t="shared" si="36"/>
        <v>-</v>
      </c>
      <c r="H331" s="270" t="str">
        <f t="shared" si="37"/>
        <v>否</v>
      </c>
      <c r="I331" s="271" t="str">
        <f t="shared" si="38"/>
        <v>项</v>
      </c>
      <c r="J331" s="272" t="str">
        <f t="shared" si="39"/>
        <v>204</v>
      </c>
      <c r="K331" t="str">
        <f t="shared" si="40"/>
        <v>20407</v>
      </c>
      <c r="L331" t="str">
        <f t="shared" si="41"/>
        <v>2040750</v>
      </c>
    </row>
    <row r="332" ht="21" hidden="1" customHeight="1" spans="1:12">
      <c r="A332" s="350">
        <v>2040799</v>
      </c>
      <c r="B332" s="337" t="s">
        <v>331</v>
      </c>
      <c r="C332" s="284">
        <v>0</v>
      </c>
      <c r="D332" s="284">
        <f>SUMIFS([2]执行月报!$F$5:$F$1335,[2]执行月报!$D$5:$D$1335,A332)</f>
        <v>0</v>
      </c>
      <c r="E332" s="284">
        <v>0</v>
      </c>
      <c r="F332" s="351" t="str">
        <f t="shared" si="35"/>
        <v>-</v>
      </c>
      <c r="G332" s="351" t="str">
        <f t="shared" si="36"/>
        <v>-</v>
      </c>
      <c r="H332" s="270" t="str">
        <f t="shared" si="37"/>
        <v>否</v>
      </c>
      <c r="I332" s="271" t="str">
        <f t="shared" si="38"/>
        <v>项</v>
      </c>
      <c r="J332" s="272" t="str">
        <f t="shared" si="39"/>
        <v>204</v>
      </c>
      <c r="K332" t="str">
        <f t="shared" si="40"/>
        <v>20407</v>
      </c>
      <c r="L332" t="str">
        <f t="shared" si="41"/>
        <v>2040799</v>
      </c>
    </row>
    <row r="333" ht="21" hidden="1" customHeight="1" spans="1:12">
      <c r="A333" s="348">
        <v>20408</v>
      </c>
      <c r="B333" s="336" t="s">
        <v>332</v>
      </c>
      <c r="C333" s="268">
        <f>SUMIFS(C334:C$1298,$I334:$I$1298,"项",$K334:$K$1298,$A333)</f>
        <v>0</v>
      </c>
      <c r="D333" s="268">
        <f>SUMIFS(D334:D$1298,$I334:$I$1298,"项",$K334:$K$1298,$A333)</f>
        <v>0</v>
      </c>
      <c r="E333" s="268">
        <f>SUMIFS(E334:E$1298,$I334:$I$1298,"项",$K334:$K$1298,$A333)</f>
        <v>0</v>
      </c>
      <c r="F333" s="349" t="str">
        <f t="shared" si="35"/>
        <v>-</v>
      </c>
      <c r="G333" s="349" t="str">
        <f t="shared" si="36"/>
        <v>-</v>
      </c>
      <c r="H333" s="270" t="str">
        <f t="shared" si="37"/>
        <v>否</v>
      </c>
      <c r="I333" s="271" t="str">
        <f t="shared" si="38"/>
        <v>款</v>
      </c>
      <c r="J333" s="272" t="str">
        <f t="shared" si="39"/>
        <v>204</v>
      </c>
      <c r="K333" t="str">
        <f t="shared" si="40"/>
        <v>20408</v>
      </c>
      <c r="L333" t="str">
        <f t="shared" si="41"/>
        <v>20408</v>
      </c>
    </row>
    <row r="334" ht="21" hidden="1" customHeight="1" spans="1:12">
      <c r="A334" s="350">
        <v>2040801</v>
      </c>
      <c r="B334" s="337" t="s">
        <v>140</v>
      </c>
      <c r="C334" s="284">
        <v>0</v>
      </c>
      <c r="D334" s="284">
        <f>SUMIFS([2]执行月报!$F$5:$F$1335,[2]执行月报!$D$5:$D$1335,A334)</f>
        <v>0</v>
      </c>
      <c r="E334" s="284">
        <v>0</v>
      </c>
      <c r="F334" s="351" t="str">
        <f t="shared" si="35"/>
        <v>-</v>
      </c>
      <c r="G334" s="351" t="str">
        <f t="shared" si="36"/>
        <v>-</v>
      </c>
      <c r="H334" s="270" t="str">
        <f t="shared" si="37"/>
        <v>否</v>
      </c>
      <c r="I334" s="271" t="str">
        <f t="shared" si="38"/>
        <v>项</v>
      </c>
      <c r="J334" s="272" t="str">
        <f t="shared" si="39"/>
        <v>204</v>
      </c>
      <c r="K334" t="str">
        <f t="shared" si="40"/>
        <v>20408</v>
      </c>
      <c r="L334" t="str">
        <f t="shared" si="41"/>
        <v>2040801</v>
      </c>
    </row>
    <row r="335" ht="21" hidden="1" customHeight="1" spans="1:12">
      <c r="A335" s="350">
        <v>2040802</v>
      </c>
      <c r="B335" s="337" t="s">
        <v>141</v>
      </c>
      <c r="C335" s="284">
        <v>0</v>
      </c>
      <c r="D335" s="284">
        <f>SUMIFS([2]执行月报!$F$5:$F$1335,[2]执行月报!$D$5:$D$1335,A335)</f>
        <v>0</v>
      </c>
      <c r="E335" s="284">
        <v>0</v>
      </c>
      <c r="F335" s="351" t="str">
        <f t="shared" si="35"/>
        <v>-</v>
      </c>
      <c r="G335" s="351" t="str">
        <f t="shared" si="36"/>
        <v>-</v>
      </c>
      <c r="H335" s="270" t="str">
        <f t="shared" si="37"/>
        <v>否</v>
      </c>
      <c r="I335" s="271" t="str">
        <f t="shared" si="38"/>
        <v>项</v>
      </c>
      <c r="J335" s="272" t="str">
        <f t="shared" si="39"/>
        <v>204</v>
      </c>
      <c r="K335" t="str">
        <f t="shared" si="40"/>
        <v>20408</v>
      </c>
      <c r="L335" t="str">
        <f t="shared" si="41"/>
        <v>2040802</v>
      </c>
    </row>
    <row r="336" ht="21" hidden="1" customHeight="1" spans="1:12">
      <c r="A336" s="350">
        <v>2040803</v>
      </c>
      <c r="B336" s="337" t="s">
        <v>142</v>
      </c>
      <c r="C336" s="284">
        <v>0</v>
      </c>
      <c r="D336" s="284">
        <f>SUMIFS([2]执行月报!$F$5:$F$1335,[2]执行月报!$D$5:$D$1335,A336)</f>
        <v>0</v>
      </c>
      <c r="E336" s="284">
        <v>0</v>
      </c>
      <c r="F336" s="351" t="str">
        <f t="shared" si="35"/>
        <v>-</v>
      </c>
      <c r="G336" s="351" t="str">
        <f t="shared" si="36"/>
        <v>-</v>
      </c>
      <c r="H336" s="270" t="str">
        <f t="shared" si="37"/>
        <v>否</v>
      </c>
      <c r="I336" s="271" t="str">
        <f t="shared" si="38"/>
        <v>项</v>
      </c>
      <c r="J336" s="272" t="str">
        <f t="shared" si="39"/>
        <v>204</v>
      </c>
      <c r="K336" t="str">
        <f t="shared" si="40"/>
        <v>20408</v>
      </c>
      <c r="L336" t="str">
        <f t="shared" si="41"/>
        <v>2040803</v>
      </c>
    </row>
    <row r="337" ht="21" hidden="1" customHeight="1" spans="1:12">
      <c r="A337" s="350">
        <v>2040804</v>
      </c>
      <c r="B337" s="337" t="s">
        <v>333</v>
      </c>
      <c r="C337" s="284">
        <v>0</v>
      </c>
      <c r="D337" s="284">
        <f>SUMIFS([2]执行月报!$F$5:$F$1335,[2]执行月报!$D$5:$D$1335,A337)</f>
        <v>0</v>
      </c>
      <c r="E337" s="284">
        <v>0</v>
      </c>
      <c r="F337" s="351" t="str">
        <f t="shared" si="35"/>
        <v>-</v>
      </c>
      <c r="G337" s="351" t="str">
        <f t="shared" si="36"/>
        <v>-</v>
      </c>
      <c r="H337" s="270" t="str">
        <f t="shared" si="37"/>
        <v>否</v>
      </c>
      <c r="I337" s="271" t="str">
        <f t="shared" si="38"/>
        <v>项</v>
      </c>
      <c r="J337" s="272" t="str">
        <f t="shared" si="39"/>
        <v>204</v>
      </c>
      <c r="K337" t="str">
        <f t="shared" si="40"/>
        <v>20408</v>
      </c>
      <c r="L337" t="str">
        <f t="shared" si="41"/>
        <v>2040804</v>
      </c>
    </row>
    <row r="338" ht="21" hidden="1" customHeight="1" spans="1:12">
      <c r="A338" s="350">
        <v>2040805</v>
      </c>
      <c r="B338" s="337" t="s">
        <v>334</v>
      </c>
      <c r="C338" s="284">
        <v>0</v>
      </c>
      <c r="D338" s="284">
        <f>SUMIFS([2]执行月报!$F$5:$F$1335,[2]执行月报!$D$5:$D$1335,A338)</f>
        <v>0</v>
      </c>
      <c r="E338" s="284">
        <v>0</v>
      </c>
      <c r="F338" s="351" t="str">
        <f t="shared" si="35"/>
        <v>-</v>
      </c>
      <c r="G338" s="351" t="str">
        <f t="shared" si="36"/>
        <v>-</v>
      </c>
      <c r="H338" s="270" t="str">
        <f t="shared" si="37"/>
        <v>否</v>
      </c>
      <c r="I338" s="271" t="str">
        <f t="shared" si="38"/>
        <v>项</v>
      </c>
      <c r="J338" s="272" t="str">
        <f t="shared" si="39"/>
        <v>204</v>
      </c>
      <c r="K338" t="str">
        <f t="shared" si="40"/>
        <v>20408</v>
      </c>
      <c r="L338" t="str">
        <f t="shared" si="41"/>
        <v>2040805</v>
      </c>
    </row>
    <row r="339" ht="21" hidden="1" customHeight="1" spans="1:12">
      <c r="A339" s="350">
        <v>2040806</v>
      </c>
      <c r="B339" s="337" t="s">
        <v>335</v>
      </c>
      <c r="C339" s="284">
        <v>0</v>
      </c>
      <c r="D339" s="284">
        <f>SUMIFS([2]执行月报!$F$5:$F$1335,[2]执行月报!$D$5:$D$1335,A339)</f>
        <v>0</v>
      </c>
      <c r="E339" s="284">
        <v>0</v>
      </c>
      <c r="F339" s="351" t="str">
        <f t="shared" si="35"/>
        <v>-</v>
      </c>
      <c r="G339" s="351" t="str">
        <f t="shared" si="36"/>
        <v>-</v>
      </c>
      <c r="H339" s="270" t="str">
        <f t="shared" si="37"/>
        <v>否</v>
      </c>
      <c r="I339" s="271" t="str">
        <f t="shared" si="38"/>
        <v>项</v>
      </c>
      <c r="J339" s="272" t="str">
        <f t="shared" si="39"/>
        <v>204</v>
      </c>
      <c r="K339" t="str">
        <f t="shared" si="40"/>
        <v>20408</v>
      </c>
      <c r="L339" t="str">
        <f t="shared" si="41"/>
        <v>2040806</v>
      </c>
    </row>
    <row r="340" ht="21" hidden="1" customHeight="1" spans="1:12">
      <c r="A340" s="350">
        <v>2040807</v>
      </c>
      <c r="B340" s="337" t="s">
        <v>181</v>
      </c>
      <c r="C340" s="284">
        <v>0</v>
      </c>
      <c r="D340" s="284">
        <f>SUMIFS([2]执行月报!$F$5:$F$1335,[2]执行月报!$D$5:$D$1335,A340)</f>
        <v>0</v>
      </c>
      <c r="E340" s="284">
        <v>0</v>
      </c>
      <c r="F340" s="351" t="str">
        <f t="shared" si="35"/>
        <v>-</v>
      </c>
      <c r="G340" s="351" t="str">
        <f t="shared" si="36"/>
        <v>-</v>
      </c>
      <c r="H340" s="270" t="str">
        <f t="shared" si="37"/>
        <v>否</v>
      </c>
      <c r="I340" s="271" t="str">
        <f t="shared" si="38"/>
        <v>项</v>
      </c>
      <c r="J340" s="272" t="str">
        <f t="shared" si="39"/>
        <v>204</v>
      </c>
      <c r="K340" t="str">
        <f t="shared" si="40"/>
        <v>20408</v>
      </c>
      <c r="L340" t="str">
        <f t="shared" si="41"/>
        <v>2040807</v>
      </c>
    </row>
    <row r="341" ht="21" hidden="1" customHeight="1" spans="1:12">
      <c r="A341" s="350">
        <v>2040850</v>
      </c>
      <c r="B341" s="337" t="s">
        <v>149</v>
      </c>
      <c r="C341" s="284">
        <v>0</v>
      </c>
      <c r="D341" s="284">
        <f>SUMIFS([2]执行月报!$F$5:$F$1335,[2]执行月报!$D$5:$D$1335,A341)</f>
        <v>0</v>
      </c>
      <c r="E341" s="284">
        <v>0</v>
      </c>
      <c r="F341" s="351" t="str">
        <f t="shared" si="35"/>
        <v>-</v>
      </c>
      <c r="G341" s="351" t="str">
        <f t="shared" si="36"/>
        <v>-</v>
      </c>
      <c r="H341" s="270" t="str">
        <f t="shared" si="37"/>
        <v>否</v>
      </c>
      <c r="I341" s="271" t="str">
        <f t="shared" si="38"/>
        <v>项</v>
      </c>
      <c r="J341" s="272" t="str">
        <f t="shared" si="39"/>
        <v>204</v>
      </c>
      <c r="K341" t="str">
        <f t="shared" si="40"/>
        <v>20408</v>
      </c>
      <c r="L341" t="str">
        <f t="shared" si="41"/>
        <v>2040850</v>
      </c>
    </row>
    <row r="342" ht="21" hidden="1" customHeight="1" spans="1:12">
      <c r="A342" s="350">
        <v>2040899</v>
      </c>
      <c r="B342" s="337" t="s">
        <v>336</v>
      </c>
      <c r="C342" s="284">
        <v>0</v>
      </c>
      <c r="D342" s="284">
        <f>SUMIFS([2]执行月报!$F$5:$F$1335,[2]执行月报!$D$5:$D$1335,A342)</f>
        <v>0</v>
      </c>
      <c r="E342" s="284">
        <v>0</v>
      </c>
      <c r="F342" s="351" t="str">
        <f t="shared" si="35"/>
        <v>-</v>
      </c>
      <c r="G342" s="351" t="str">
        <f t="shared" si="36"/>
        <v>-</v>
      </c>
      <c r="H342" s="270" t="str">
        <f t="shared" si="37"/>
        <v>否</v>
      </c>
      <c r="I342" s="271" t="str">
        <f t="shared" si="38"/>
        <v>项</v>
      </c>
      <c r="J342" s="272" t="str">
        <f t="shared" si="39"/>
        <v>204</v>
      </c>
      <c r="K342" t="str">
        <f t="shared" si="40"/>
        <v>20408</v>
      </c>
      <c r="L342" t="str">
        <f t="shared" si="41"/>
        <v>2040899</v>
      </c>
    </row>
    <row r="343" ht="21" hidden="1" customHeight="1" spans="1:12">
      <c r="A343" s="348">
        <v>20409</v>
      </c>
      <c r="B343" s="336" t="s">
        <v>337</v>
      </c>
      <c r="C343" s="268">
        <f>SUMIFS(C344:C$1298,$I344:$I$1298,"项",$K344:$K$1298,$A343)</f>
        <v>0</v>
      </c>
      <c r="D343" s="268">
        <f>SUMIFS(D344:D$1298,$I344:$I$1298,"项",$K344:$K$1298,$A343)</f>
        <v>0</v>
      </c>
      <c r="E343" s="268">
        <f>SUMIFS(E344:E$1298,$I344:$I$1298,"项",$K344:$K$1298,$A343)</f>
        <v>0</v>
      </c>
      <c r="F343" s="349" t="str">
        <f t="shared" si="35"/>
        <v>-</v>
      </c>
      <c r="G343" s="349" t="str">
        <f t="shared" si="36"/>
        <v>-</v>
      </c>
      <c r="H343" s="270" t="str">
        <f t="shared" si="37"/>
        <v>否</v>
      </c>
      <c r="I343" s="271" t="str">
        <f t="shared" si="38"/>
        <v>款</v>
      </c>
      <c r="J343" s="272" t="str">
        <f t="shared" si="39"/>
        <v>204</v>
      </c>
      <c r="K343" t="str">
        <f t="shared" si="40"/>
        <v>20409</v>
      </c>
      <c r="L343" t="str">
        <f t="shared" si="41"/>
        <v>20409</v>
      </c>
    </row>
    <row r="344" ht="21" hidden="1" customHeight="1" spans="1:12">
      <c r="A344" s="350">
        <v>2040901</v>
      </c>
      <c r="B344" s="337" t="s">
        <v>140</v>
      </c>
      <c r="C344" s="284">
        <v>0</v>
      </c>
      <c r="D344" s="284">
        <f>SUMIFS([2]执行月报!$F$5:$F$1335,[2]执行月报!$D$5:$D$1335,A344)</f>
        <v>0</v>
      </c>
      <c r="E344" s="284">
        <v>0</v>
      </c>
      <c r="F344" s="351" t="str">
        <f t="shared" si="35"/>
        <v>-</v>
      </c>
      <c r="G344" s="351" t="str">
        <f t="shared" si="36"/>
        <v>-</v>
      </c>
      <c r="H344" s="270" t="str">
        <f t="shared" si="37"/>
        <v>否</v>
      </c>
      <c r="I344" s="271" t="str">
        <f t="shared" si="38"/>
        <v>项</v>
      </c>
      <c r="J344" s="272" t="str">
        <f t="shared" si="39"/>
        <v>204</v>
      </c>
      <c r="K344" t="str">
        <f t="shared" si="40"/>
        <v>20409</v>
      </c>
      <c r="L344" t="str">
        <f t="shared" si="41"/>
        <v>2040901</v>
      </c>
    </row>
    <row r="345" ht="21" hidden="1" customHeight="1" spans="1:12">
      <c r="A345" s="350">
        <v>2040902</v>
      </c>
      <c r="B345" s="337" t="s">
        <v>141</v>
      </c>
      <c r="C345" s="284">
        <v>0</v>
      </c>
      <c r="D345" s="284">
        <f>SUMIFS([2]执行月报!$F$5:$F$1335,[2]执行月报!$D$5:$D$1335,A345)</f>
        <v>0</v>
      </c>
      <c r="E345" s="284">
        <v>0</v>
      </c>
      <c r="F345" s="351" t="str">
        <f t="shared" si="35"/>
        <v>-</v>
      </c>
      <c r="G345" s="351" t="str">
        <f t="shared" si="36"/>
        <v>-</v>
      </c>
      <c r="H345" s="270" t="str">
        <f t="shared" si="37"/>
        <v>否</v>
      </c>
      <c r="I345" s="271" t="str">
        <f t="shared" si="38"/>
        <v>项</v>
      </c>
      <c r="J345" s="272" t="str">
        <f t="shared" si="39"/>
        <v>204</v>
      </c>
      <c r="K345" t="str">
        <f t="shared" si="40"/>
        <v>20409</v>
      </c>
      <c r="L345" t="str">
        <f t="shared" si="41"/>
        <v>2040902</v>
      </c>
    </row>
    <row r="346" ht="21" hidden="1" customHeight="1" spans="1:12">
      <c r="A346" s="350">
        <v>2040903</v>
      </c>
      <c r="B346" s="337" t="s">
        <v>142</v>
      </c>
      <c r="C346" s="284">
        <v>0</v>
      </c>
      <c r="D346" s="284">
        <f>SUMIFS([2]执行月报!$F$5:$F$1335,[2]执行月报!$D$5:$D$1335,A346)</f>
        <v>0</v>
      </c>
      <c r="E346" s="284">
        <v>0</v>
      </c>
      <c r="F346" s="351" t="str">
        <f t="shared" si="35"/>
        <v>-</v>
      </c>
      <c r="G346" s="351" t="str">
        <f t="shared" si="36"/>
        <v>-</v>
      </c>
      <c r="H346" s="270" t="str">
        <f t="shared" si="37"/>
        <v>否</v>
      </c>
      <c r="I346" s="271" t="str">
        <f t="shared" si="38"/>
        <v>项</v>
      </c>
      <c r="J346" s="272" t="str">
        <f t="shared" si="39"/>
        <v>204</v>
      </c>
      <c r="K346" t="str">
        <f t="shared" si="40"/>
        <v>20409</v>
      </c>
      <c r="L346" t="str">
        <f t="shared" si="41"/>
        <v>2040903</v>
      </c>
    </row>
    <row r="347" ht="21" hidden="1" customHeight="1" spans="1:12">
      <c r="A347" s="350">
        <v>2040904</v>
      </c>
      <c r="B347" s="337" t="s">
        <v>338</v>
      </c>
      <c r="C347" s="284">
        <v>0</v>
      </c>
      <c r="D347" s="284">
        <f>SUMIFS([2]执行月报!$F$5:$F$1335,[2]执行月报!$D$5:$D$1335,A347)</f>
        <v>0</v>
      </c>
      <c r="E347" s="284">
        <v>0</v>
      </c>
      <c r="F347" s="351" t="str">
        <f t="shared" si="35"/>
        <v>-</v>
      </c>
      <c r="G347" s="351" t="str">
        <f t="shared" si="36"/>
        <v>-</v>
      </c>
      <c r="H347" s="270" t="str">
        <f t="shared" si="37"/>
        <v>否</v>
      </c>
      <c r="I347" s="271" t="str">
        <f t="shared" si="38"/>
        <v>项</v>
      </c>
      <c r="J347" s="272" t="str">
        <f t="shared" si="39"/>
        <v>204</v>
      </c>
      <c r="K347" t="str">
        <f t="shared" si="40"/>
        <v>20409</v>
      </c>
      <c r="L347" t="str">
        <f t="shared" si="41"/>
        <v>2040904</v>
      </c>
    </row>
    <row r="348" ht="21" hidden="1" customHeight="1" spans="1:12">
      <c r="A348" s="350">
        <v>2040905</v>
      </c>
      <c r="B348" s="337" t="s">
        <v>339</v>
      </c>
      <c r="C348" s="284">
        <v>0</v>
      </c>
      <c r="D348" s="284">
        <f>SUMIFS([2]执行月报!$F$5:$F$1335,[2]执行月报!$D$5:$D$1335,A348)</f>
        <v>0</v>
      </c>
      <c r="E348" s="284">
        <v>0</v>
      </c>
      <c r="F348" s="351" t="str">
        <f t="shared" si="35"/>
        <v>-</v>
      </c>
      <c r="G348" s="351" t="str">
        <f t="shared" si="36"/>
        <v>-</v>
      </c>
      <c r="H348" s="270" t="str">
        <f t="shared" si="37"/>
        <v>否</v>
      </c>
      <c r="I348" s="271" t="str">
        <f t="shared" si="38"/>
        <v>项</v>
      </c>
      <c r="J348" s="272" t="str">
        <f t="shared" si="39"/>
        <v>204</v>
      </c>
      <c r="K348" t="str">
        <f t="shared" si="40"/>
        <v>20409</v>
      </c>
      <c r="L348" t="str">
        <f t="shared" si="41"/>
        <v>2040905</v>
      </c>
    </row>
    <row r="349" ht="21" hidden="1" customHeight="1" spans="1:12">
      <c r="A349" s="350">
        <v>2040950</v>
      </c>
      <c r="B349" s="337" t="s">
        <v>149</v>
      </c>
      <c r="C349" s="284">
        <v>0</v>
      </c>
      <c r="D349" s="284">
        <f>SUMIFS([2]执行月报!$F$5:$F$1335,[2]执行月报!$D$5:$D$1335,A349)</f>
        <v>0</v>
      </c>
      <c r="E349" s="284">
        <v>0</v>
      </c>
      <c r="F349" s="351" t="str">
        <f t="shared" si="35"/>
        <v>-</v>
      </c>
      <c r="G349" s="351" t="str">
        <f t="shared" si="36"/>
        <v>-</v>
      </c>
      <c r="H349" s="270" t="str">
        <f t="shared" si="37"/>
        <v>否</v>
      </c>
      <c r="I349" s="271" t="str">
        <f t="shared" si="38"/>
        <v>项</v>
      </c>
      <c r="J349" s="272" t="str">
        <f t="shared" si="39"/>
        <v>204</v>
      </c>
      <c r="K349" t="str">
        <f t="shared" si="40"/>
        <v>20409</v>
      </c>
      <c r="L349" t="str">
        <f t="shared" si="41"/>
        <v>2040950</v>
      </c>
    </row>
    <row r="350" ht="21" hidden="1" customHeight="1" spans="1:12">
      <c r="A350" s="350">
        <v>2040999</v>
      </c>
      <c r="B350" s="337" t="s">
        <v>340</v>
      </c>
      <c r="C350" s="284">
        <v>0</v>
      </c>
      <c r="D350" s="284">
        <f>SUMIFS([2]执行月报!$F$5:$F$1335,[2]执行月报!$D$5:$D$1335,A350)</f>
        <v>0</v>
      </c>
      <c r="E350" s="284">
        <v>0</v>
      </c>
      <c r="F350" s="351" t="str">
        <f t="shared" si="35"/>
        <v>-</v>
      </c>
      <c r="G350" s="351" t="str">
        <f t="shared" si="36"/>
        <v>-</v>
      </c>
      <c r="H350" s="270" t="str">
        <f t="shared" si="37"/>
        <v>否</v>
      </c>
      <c r="I350" s="271" t="str">
        <f t="shared" si="38"/>
        <v>项</v>
      </c>
      <c r="J350" s="272" t="str">
        <f t="shared" si="39"/>
        <v>204</v>
      </c>
      <c r="K350" t="str">
        <f t="shared" si="40"/>
        <v>20409</v>
      </c>
      <c r="L350" t="str">
        <f t="shared" si="41"/>
        <v>2040999</v>
      </c>
    </row>
    <row r="351" ht="21" hidden="1" customHeight="1" spans="1:12">
      <c r="A351" s="348">
        <v>20410</v>
      </c>
      <c r="B351" s="336" t="s">
        <v>341</v>
      </c>
      <c r="C351" s="268">
        <f>SUMIFS(C352:C$1298,$I352:$I$1298,"项",$K352:$K$1298,$A351)</f>
        <v>0</v>
      </c>
      <c r="D351" s="268">
        <f>SUMIFS(D352:D$1298,$I352:$I$1298,"项",$K352:$K$1298,$A351)</f>
        <v>0</v>
      </c>
      <c r="E351" s="268">
        <f>SUMIFS(E352:E$1298,$I352:$I$1298,"项",$K352:$K$1298,$A351)</f>
        <v>0</v>
      </c>
      <c r="F351" s="349" t="str">
        <f t="shared" si="35"/>
        <v>-</v>
      </c>
      <c r="G351" s="349" t="str">
        <f t="shared" si="36"/>
        <v>-</v>
      </c>
      <c r="H351" s="270" t="str">
        <f t="shared" si="37"/>
        <v>否</v>
      </c>
      <c r="I351" s="271" t="str">
        <f t="shared" si="38"/>
        <v>款</v>
      </c>
      <c r="J351" s="272" t="str">
        <f t="shared" si="39"/>
        <v>204</v>
      </c>
      <c r="K351" t="str">
        <f t="shared" si="40"/>
        <v>20410</v>
      </c>
      <c r="L351" t="str">
        <f t="shared" si="41"/>
        <v>20410</v>
      </c>
    </row>
    <row r="352" ht="21" hidden="1" customHeight="1" spans="1:12">
      <c r="A352" s="350">
        <v>2041001</v>
      </c>
      <c r="B352" s="337" t="s">
        <v>140</v>
      </c>
      <c r="C352" s="284">
        <v>0</v>
      </c>
      <c r="D352" s="284">
        <f>SUMIFS([2]执行月报!$F$5:$F$1335,[2]执行月报!$D$5:$D$1335,A352)</f>
        <v>0</v>
      </c>
      <c r="E352" s="284">
        <v>0</v>
      </c>
      <c r="F352" s="351" t="str">
        <f t="shared" si="35"/>
        <v>-</v>
      </c>
      <c r="G352" s="351" t="str">
        <f t="shared" si="36"/>
        <v>-</v>
      </c>
      <c r="H352" s="270" t="str">
        <f t="shared" si="37"/>
        <v>否</v>
      </c>
      <c r="I352" s="271" t="str">
        <f t="shared" si="38"/>
        <v>项</v>
      </c>
      <c r="J352" s="272" t="str">
        <f t="shared" si="39"/>
        <v>204</v>
      </c>
      <c r="K352" t="str">
        <f t="shared" si="40"/>
        <v>20410</v>
      </c>
      <c r="L352" t="str">
        <f t="shared" si="41"/>
        <v>2041001</v>
      </c>
    </row>
    <row r="353" ht="21" hidden="1" customHeight="1" spans="1:12">
      <c r="A353" s="350">
        <v>2041002</v>
      </c>
      <c r="B353" s="337" t="s">
        <v>141</v>
      </c>
      <c r="C353" s="284">
        <v>0</v>
      </c>
      <c r="D353" s="284">
        <f>SUMIFS([2]执行月报!$F$5:$F$1335,[2]执行月报!$D$5:$D$1335,A353)</f>
        <v>0</v>
      </c>
      <c r="E353" s="284">
        <v>0</v>
      </c>
      <c r="F353" s="351" t="str">
        <f t="shared" si="35"/>
        <v>-</v>
      </c>
      <c r="G353" s="351" t="str">
        <f t="shared" si="36"/>
        <v>-</v>
      </c>
      <c r="H353" s="270" t="str">
        <f t="shared" si="37"/>
        <v>否</v>
      </c>
      <c r="I353" s="271" t="str">
        <f t="shared" si="38"/>
        <v>项</v>
      </c>
      <c r="J353" s="272" t="str">
        <f t="shared" si="39"/>
        <v>204</v>
      </c>
      <c r="K353" t="str">
        <f t="shared" si="40"/>
        <v>20410</v>
      </c>
      <c r="L353" t="str">
        <f t="shared" si="41"/>
        <v>2041002</v>
      </c>
    </row>
    <row r="354" ht="21" hidden="1" customHeight="1" spans="1:12">
      <c r="A354" s="350">
        <v>2041006</v>
      </c>
      <c r="B354" s="337" t="s">
        <v>181</v>
      </c>
      <c r="C354" s="284">
        <v>0</v>
      </c>
      <c r="D354" s="284">
        <f>SUMIFS([2]执行月报!$F$5:$F$1335,[2]执行月报!$D$5:$D$1335,A354)</f>
        <v>0</v>
      </c>
      <c r="E354" s="284">
        <v>0</v>
      </c>
      <c r="F354" s="351" t="str">
        <f t="shared" si="35"/>
        <v>-</v>
      </c>
      <c r="G354" s="351" t="str">
        <f t="shared" si="36"/>
        <v>-</v>
      </c>
      <c r="H354" s="270" t="str">
        <f t="shared" si="37"/>
        <v>否</v>
      </c>
      <c r="I354" s="271" t="str">
        <f t="shared" si="38"/>
        <v>项</v>
      </c>
      <c r="J354" s="272" t="str">
        <f t="shared" si="39"/>
        <v>204</v>
      </c>
      <c r="K354" t="str">
        <f t="shared" si="40"/>
        <v>20410</v>
      </c>
      <c r="L354" t="str">
        <f t="shared" si="41"/>
        <v>2041006</v>
      </c>
    </row>
    <row r="355" ht="21" hidden="1" customHeight="1" spans="1:12">
      <c r="A355" s="350">
        <v>2041007</v>
      </c>
      <c r="B355" s="337" t="s">
        <v>342</v>
      </c>
      <c r="C355" s="284">
        <v>0</v>
      </c>
      <c r="D355" s="284">
        <f>SUMIFS([2]执行月报!$F$5:$F$1335,[2]执行月报!$D$5:$D$1335,A355)</f>
        <v>0</v>
      </c>
      <c r="E355" s="284">
        <v>0</v>
      </c>
      <c r="F355" s="351" t="str">
        <f t="shared" si="35"/>
        <v>-</v>
      </c>
      <c r="G355" s="351" t="str">
        <f t="shared" si="36"/>
        <v>-</v>
      </c>
      <c r="H355" s="270" t="str">
        <f t="shared" si="37"/>
        <v>否</v>
      </c>
      <c r="I355" s="271" t="str">
        <f t="shared" si="38"/>
        <v>项</v>
      </c>
      <c r="J355" s="272" t="str">
        <f t="shared" si="39"/>
        <v>204</v>
      </c>
      <c r="K355" t="str">
        <f t="shared" si="40"/>
        <v>20410</v>
      </c>
      <c r="L355" t="str">
        <f t="shared" si="41"/>
        <v>2041007</v>
      </c>
    </row>
    <row r="356" ht="21" hidden="1" customHeight="1" spans="1:12">
      <c r="A356" s="350">
        <v>2041099</v>
      </c>
      <c r="B356" s="337" t="s">
        <v>343</v>
      </c>
      <c r="C356" s="284">
        <v>0</v>
      </c>
      <c r="D356" s="284">
        <f>SUMIFS([2]执行月报!$F$5:$F$1335,[2]执行月报!$D$5:$D$1335,A356)</f>
        <v>0</v>
      </c>
      <c r="E356" s="284">
        <v>0</v>
      </c>
      <c r="F356" s="351" t="str">
        <f t="shared" si="35"/>
        <v>-</v>
      </c>
      <c r="G356" s="351" t="str">
        <f t="shared" si="36"/>
        <v>-</v>
      </c>
      <c r="H356" s="270" t="str">
        <f t="shared" si="37"/>
        <v>否</v>
      </c>
      <c r="I356" s="271" t="str">
        <f t="shared" si="38"/>
        <v>项</v>
      </c>
      <c r="J356" s="272" t="str">
        <f t="shared" si="39"/>
        <v>204</v>
      </c>
      <c r="K356" t="str">
        <f t="shared" si="40"/>
        <v>20410</v>
      </c>
      <c r="L356" t="str">
        <f t="shared" si="41"/>
        <v>2041099</v>
      </c>
    </row>
    <row r="357" ht="21" customHeight="1" spans="1:12">
      <c r="A357" s="348">
        <v>20499</v>
      </c>
      <c r="B357" s="336" t="s">
        <v>344</v>
      </c>
      <c r="C357" s="268">
        <f>SUMIFS(C358:C$1298,$I358:$I$1298,"项",$K358:$K$1298,$A357)</f>
        <v>46</v>
      </c>
      <c r="D357" s="268">
        <f>SUMIFS(D358:D$1298,$I358:$I$1298,"项",$K358:$K$1298,$A357)</f>
        <v>0</v>
      </c>
      <c r="E357" s="268">
        <f>SUMIFS(E358:E$1298,$I358:$I$1298,"项",$K358:$K$1298,$A357)</f>
        <v>0</v>
      </c>
      <c r="F357" s="349" t="str">
        <f t="shared" si="35"/>
        <v>-</v>
      </c>
      <c r="G357" s="349">
        <f t="shared" si="36"/>
        <v>0</v>
      </c>
      <c r="H357" s="270" t="str">
        <f t="shared" si="37"/>
        <v>是</v>
      </c>
      <c r="I357" s="271" t="str">
        <f t="shared" si="38"/>
        <v>款</v>
      </c>
      <c r="J357" s="272" t="str">
        <f t="shared" si="39"/>
        <v>204</v>
      </c>
      <c r="K357" t="str">
        <f t="shared" si="40"/>
        <v>20499</v>
      </c>
      <c r="L357" t="str">
        <f t="shared" si="41"/>
        <v>20499</v>
      </c>
    </row>
    <row r="358" ht="21" hidden="1" customHeight="1" spans="1:12">
      <c r="A358" s="350">
        <v>2049902</v>
      </c>
      <c r="B358" s="337" t="s">
        <v>345</v>
      </c>
      <c r="C358" s="284">
        <v>0</v>
      </c>
      <c r="D358" s="284">
        <f>SUMIFS([2]执行月报!$F$5:$F$1335,[2]执行月报!$D$5:$D$1335,A358)</f>
        <v>0</v>
      </c>
      <c r="E358" s="284">
        <v>0</v>
      </c>
      <c r="F358" s="351" t="str">
        <f t="shared" si="35"/>
        <v>-</v>
      </c>
      <c r="G358" s="351" t="str">
        <f t="shared" si="36"/>
        <v>-</v>
      </c>
      <c r="H358" s="270" t="str">
        <f t="shared" si="37"/>
        <v>否</v>
      </c>
      <c r="I358" s="271" t="str">
        <f t="shared" si="38"/>
        <v>项</v>
      </c>
      <c r="J358" s="272" t="str">
        <f t="shared" si="39"/>
        <v>204</v>
      </c>
      <c r="K358" t="str">
        <f t="shared" si="40"/>
        <v>20499</v>
      </c>
      <c r="L358" t="str">
        <f t="shared" si="41"/>
        <v>2049902</v>
      </c>
    </row>
    <row r="359" ht="21" customHeight="1" spans="1:12">
      <c r="A359" s="350">
        <v>2049999</v>
      </c>
      <c r="B359" s="337" t="s">
        <v>346</v>
      </c>
      <c r="C359" s="284">
        <v>46</v>
      </c>
      <c r="D359" s="284">
        <f>SUMIFS([2]执行月报!$F$5:$F$1335,[2]执行月报!$D$5:$D$1335,A359)</f>
        <v>0</v>
      </c>
      <c r="E359" s="284">
        <v>0</v>
      </c>
      <c r="F359" s="351" t="str">
        <f t="shared" si="35"/>
        <v>-</v>
      </c>
      <c r="G359" s="351">
        <f t="shared" si="36"/>
        <v>0</v>
      </c>
      <c r="H359" s="270" t="str">
        <f t="shared" si="37"/>
        <v>是</v>
      </c>
      <c r="I359" s="271" t="str">
        <f t="shared" si="38"/>
        <v>项</v>
      </c>
      <c r="J359" s="272" t="str">
        <f t="shared" si="39"/>
        <v>204</v>
      </c>
      <c r="K359" t="str">
        <f t="shared" si="40"/>
        <v>20499</v>
      </c>
      <c r="L359" t="str">
        <f t="shared" si="41"/>
        <v>2049999</v>
      </c>
    </row>
    <row r="360" ht="21" customHeight="1" spans="1:12">
      <c r="A360" s="348">
        <v>205</v>
      </c>
      <c r="B360" s="336" t="s">
        <v>88</v>
      </c>
      <c r="C360" s="268">
        <f>SUMIFS(C361:C$1298,$I361:$I$1298,"款",$J361:$J$1298,$A360)</f>
        <v>62936</v>
      </c>
      <c r="D360" s="268">
        <f>SUMIFS(D361:D$1298,$I361:$I$1298,"款",$J361:$J$1298,$A360)</f>
        <v>31876</v>
      </c>
      <c r="E360" s="268">
        <f>SUMIFS(E361:E$1298,$I361:$I$1298,"款",$J361:$J$1298,$A360)</f>
        <v>23799</v>
      </c>
      <c r="F360" s="349">
        <f t="shared" si="35"/>
        <v>0.339384007731417</v>
      </c>
      <c r="G360" s="349">
        <f t="shared" si="36"/>
        <v>0.506482776153553</v>
      </c>
      <c r="H360" s="270" t="str">
        <f t="shared" si="37"/>
        <v>是</v>
      </c>
      <c r="I360" s="271" t="str">
        <f t="shared" si="38"/>
        <v>类</v>
      </c>
      <c r="J360" s="272" t="str">
        <f t="shared" si="39"/>
        <v>205</v>
      </c>
      <c r="K360" t="str">
        <f t="shared" si="40"/>
        <v>205</v>
      </c>
      <c r="L360" t="str">
        <f t="shared" si="41"/>
        <v>205</v>
      </c>
    </row>
    <row r="361" ht="21" customHeight="1" spans="1:12">
      <c r="A361" s="348">
        <v>20501</v>
      </c>
      <c r="B361" s="336" t="s">
        <v>347</v>
      </c>
      <c r="C361" s="268">
        <f>SUMIFS(C362:C$1298,$I362:$I$1298,"项",$K362:$K$1298,$A361)</f>
        <v>365</v>
      </c>
      <c r="D361" s="268">
        <f>SUMIFS(D362:D$1298,$I362:$I$1298,"项",$K362:$K$1298,$A361)</f>
        <v>181</v>
      </c>
      <c r="E361" s="268">
        <f>SUMIFS(E362:E$1298,$I362:$I$1298,"项",$K362:$K$1298,$A361)</f>
        <v>121</v>
      </c>
      <c r="F361" s="349">
        <f t="shared" si="35"/>
        <v>0.495867768595041</v>
      </c>
      <c r="G361" s="349">
        <f t="shared" si="36"/>
        <v>0.495890410958904</v>
      </c>
      <c r="H361" s="270" t="str">
        <f t="shared" si="37"/>
        <v>是</v>
      </c>
      <c r="I361" s="271" t="str">
        <f t="shared" si="38"/>
        <v>款</v>
      </c>
      <c r="J361" s="272" t="str">
        <f t="shared" si="39"/>
        <v>205</v>
      </c>
      <c r="K361" t="str">
        <f t="shared" si="40"/>
        <v>20501</v>
      </c>
      <c r="L361" t="str">
        <f t="shared" si="41"/>
        <v>20501</v>
      </c>
    </row>
    <row r="362" ht="21" customHeight="1" spans="1:12">
      <c r="A362" s="350">
        <v>2050101</v>
      </c>
      <c r="B362" s="337" t="s">
        <v>140</v>
      </c>
      <c r="C362" s="284">
        <v>263</v>
      </c>
      <c r="D362" s="284">
        <f>SUMIFS([2]执行月报!$F$5:$F$1335,[2]执行月报!$D$5:$D$1335,A362)</f>
        <v>149</v>
      </c>
      <c r="E362" s="284">
        <v>121</v>
      </c>
      <c r="F362" s="351">
        <f t="shared" si="35"/>
        <v>0.231404958677686</v>
      </c>
      <c r="G362" s="351">
        <f t="shared" si="36"/>
        <v>0.566539923954373</v>
      </c>
      <c r="H362" s="270" t="str">
        <f t="shared" si="37"/>
        <v>是</v>
      </c>
      <c r="I362" s="271" t="str">
        <f t="shared" si="38"/>
        <v>项</v>
      </c>
      <c r="J362" s="272" t="str">
        <f t="shared" si="39"/>
        <v>205</v>
      </c>
      <c r="K362" t="str">
        <f t="shared" si="40"/>
        <v>20501</v>
      </c>
      <c r="L362" t="str">
        <f t="shared" si="41"/>
        <v>2050101</v>
      </c>
    </row>
    <row r="363" ht="21" hidden="1" customHeight="1" spans="1:12">
      <c r="A363" s="350">
        <v>2050102</v>
      </c>
      <c r="B363" s="337" t="s">
        <v>141</v>
      </c>
      <c r="C363" s="284">
        <v>0</v>
      </c>
      <c r="D363" s="284">
        <f>SUMIFS([2]执行月报!$F$5:$F$1335,[2]执行月报!$D$5:$D$1335,A363)</f>
        <v>0</v>
      </c>
      <c r="E363" s="284">
        <v>0</v>
      </c>
      <c r="F363" s="351" t="str">
        <f t="shared" si="35"/>
        <v>-</v>
      </c>
      <c r="G363" s="351" t="str">
        <f t="shared" si="36"/>
        <v>-</v>
      </c>
      <c r="H363" s="270" t="str">
        <f t="shared" si="37"/>
        <v>否</v>
      </c>
      <c r="I363" s="271" t="str">
        <f t="shared" si="38"/>
        <v>项</v>
      </c>
      <c r="J363" s="272" t="str">
        <f t="shared" si="39"/>
        <v>205</v>
      </c>
      <c r="K363" t="str">
        <f t="shared" si="40"/>
        <v>20501</v>
      </c>
      <c r="L363" t="str">
        <f t="shared" si="41"/>
        <v>2050102</v>
      </c>
    </row>
    <row r="364" ht="21" hidden="1" customHeight="1" spans="1:12">
      <c r="A364" s="350">
        <v>2050103</v>
      </c>
      <c r="B364" s="337" t="s">
        <v>142</v>
      </c>
      <c r="C364" s="284">
        <v>0</v>
      </c>
      <c r="D364" s="284">
        <f>SUMIFS([2]执行月报!$F$5:$F$1335,[2]执行月报!$D$5:$D$1335,A364)</f>
        <v>0</v>
      </c>
      <c r="E364" s="284">
        <v>0</v>
      </c>
      <c r="F364" s="351" t="str">
        <f t="shared" si="35"/>
        <v>-</v>
      </c>
      <c r="G364" s="351" t="str">
        <f t="shared" si="36"/>
        <v>-</v>
      </c>
      <c r="H364" s="270" t="str">
        <f t="shared" si="37"/>
        <v>否</v>
      </c>
      <c r="I364" s="271" t="str">
        <f t="shared" si="38"/>
        <v>项</v>
      </c>
      <c r="J364" s="272" t="str">
        <f t="shared" si="39"/>
        <v>205</v>
      </c>
      <c r="K364" t="str">
        <f t="shared" si="40"/>
        <v>20501</v>
      </c>
      <c r="L364" t="str">
        <f t="shared" si="41"/>
        <v>2050103</v>
      </c>
    </row>
    <row r="365" ht="21" customHeight="1" spans="1:12">
      <c r="A365" s="350">
        <v>2050199</v>
      </c>
      <c r="B365" s="337" t="s">
        <v>348</v>
      </c>
      <c r="C365" s="284">
        <v>102</v>
      </c>
      <c r="D365" s="284">
        <f>SUMIFS([2]执行月报!$F$5:$F$1335,[2]执行月报!$D$5:$D$1335,A365)</f>
        <v>32</v>
      </c>
      <c r="E365" s="284">
        <v>0</v>
      </c>
      <c r="F365" s="351" t="str">
        <f t="shared" si="35"/>
        <v>-</v>
      </c>
      <c r="G365" s="351">
        <f t="shared" si="36"/>
        <v>0.313725490196078</v>
      </c>
      <c r="H365" s="270" t="str">
        <f t="shared" si="37"/>
        <v>是</v>
      </c>
      <c r="I365" s="271" t="str">
        <f t="shared" si="38"/>
        <v>项</v>
      </c>
      <c r="J365" s="272" t="str">
        <f t="shared" si="39"/>
        <v>205</v>
      </c>
      <c r="K365" t="str">
        <f t="shared" si="40"/>
        <v>20501</v>
      </c>
      <c r="L365" t="str">
        <f t="shared" si="41"/>
        <v>2050199</v>
      </c>
    </row>
    <row r="366" ht="21" customHeight="1" spans="1:12">
      <c r="A366" s="348">
        <v>20502</v>
      </c>
      <c r="B366" s="336" t="s">
        <v>349</v>
      </c>
      <c r="C366" s="268">
        <f>SUMIFS(C367:C$1298,$I367:$I$1298,"项",$K367:$K$1298,$A366)</f>
        <v>58620</v>
      </c>
      <c r="D366" s="268">
        <f>SUMIFS(D367:D$1298,$I367:$I$1298,"项",$K367:$K$1298,$A366)</f>
        <v>30733</v>
      </c>
      <c r="E366" s="268">
        <f>SUMIFS(E367:E$1298,$I367:$I$1298,"项",$K367:$K$1298,$A366)</f>
        <v>23026</v>
      </c>
      <c r="F366" s="349">
        <f t="shared" si="35"/>
        <v>0.334708590289238</v>
      </c>
      <c r="G366" s="349">
        <f t="shared" si="36"/>
        <v>0.524274991470488</v>
      </c>
      <c r="H366" s="270" t="str">
        <f t="shared" si="37"/>
        <v>是</v>
      </c>
      <c r="I366" s="271" t="str">
        <f t="shared" si="38"/>
        <v>款</v>
      </c>
      <c r="J366" s="272" t="str">
        <f t="shared" si="39"/>
        <v>205</v>
      </c>
      <c r="K366" t="str">
        <f t="shared" si="40"/>
        <v>20502</v>
      </c>
      <c r="L366" t="str">
        <f t="shared" si="41"/>
        <v>20502</v>
      </c>
    </row>
    <row r="367" ht="21" customHeight="1" spans="1:12">
      <c r="A367" s="350">
        <v>2050201</v>
      </c>
      <c r="B367" s="337" t="s">
        <v>350</v>
      </c>
      <c r="C367" s="284">
        <v>2424</v>
      </c>
      <c r="D367" s="284">
        <f>SUMIFS([2]执行月报!$F$5:$F$1335,[2]执行月报!$D$5:$D$1335,A367)</f>
        <v>360</v>
      </c>
      <c r="E367" s="284">
        <v>357</v>
      </c>
      <c r="F367" s="351">
        <f t="shared" si="35"/>
        <v>0.00840336134453779</v>
      </c>
      <c r="G367" s="351">
        <f t="shared" si="36"/>
        <v>0.148514851485149</v>
      </c>
      <c r="H367" s="270" t="str">
        <f t="shared" si="37"/>
        <v>是</v>
      </c>
      <c r="I367" s="271" t="str">
        <f t="shared" si="38"/>
        <v>项</v>
      </c>
      <c r="J367" s="272" t="str">
        <f t="shared" si="39"/>
        <v>205</v>
      </c>
      <c r="K367" t="str">
        <f t="shared" si="40"/>
        <v>20502</v>
      </c>
      <c r="L367" t="str">
        <f t="shared" si="41"/>
        <v>2050201</v>
      </c>
    </row>
    <row r="368" ht="21" customHeight="1" spans="1:12">
      <c r="A368" s="350">
        <v>2050202</v>
      </c>
      <c r="B368" s="337" t="s">
        <v>351</v>
      </c>
      <c r="C368" s="284">
        <v>23553</v>
      </c>
      <c r="D368" s="284">
        <f>SUMIFS([2]执行月报!$F$5:$F$1335,[2]执行月报!$D$5:$D$1335,A368)</f>
        <v>14059</v>
      </c>
      <c r="E368" s="284">
        <v>11080</v>
      </c>
      <c r="F368" s="351">
        <f t="shared" si="35"/>
        <v>0.268862815884477</v>
      </c>
      <c r="G368" s="351">
        <f t="shared" si="36"/>
        <v>0.596909098628625</v>
      </c>
      <c r="H368" s="270" t="str">
        <f t="shared" si="37"/>
        <v>是</v>
      </c>
      <c r="I368" s="271" t="str">
        <f t="shared" si="38"/>
        <v>项</v>
      </c>
      <c r="J368" s="272" t="str">
        <f t="shared" si="39"/>
        <v>205</v>
      </c>
      <c r="K368" t="str">
        <f t="shared" si="40"/>
        <v>20502</v>
      </c>
      <c r="L368" t="str">
        <f t="shared" si="41"/>
        <v>2050202</v>
      </c>
    </row>
    <row r="369" ht="21" customHeight="1" spans="1:12">
      <c r="A369" s="350">
        <v>2050203</v>
      </c>
      <c r="B369" s="337" t="s">
        <v>352</v>
      </c>
      <c r="C369" s="284">
        <v>16649</v>
      </c>
      <c r="D369" s="284">
        <f>SUMIFS([2]执行月报!$F$5:$F$1335,[2]执行月报!$D$5:$D$1335,A369)</f>
        <v>9916</v>
      </c>
      <c r="E369" s="284">
        <v>6754</v>
      </c>
      <c r="F369" s="351">
        <f t="shared" si="35"/>
        <v>0.468167012140954</v>
      </c>
      <c r="G369" s="351">
        <f t="shared" si="36"/>
        <v>0.595591326806415</v>
      </c>
      <c r="H369" s="270" t="str">
        <f t="shared" si="37"/>
        <v>是</v>
      </c>
      <c r="I369" s="271" t="str">
        <f t="shared" si="38"/>
        <v>项</v>
      </c>
      <c r="J369" s="272" t="str">
        <f t="shared" si="39"/>
        <v>205</v>
      </c>
      <c r="K369" t="str">
        <f t="shared" si="40"/>
        <v>20502</v>
      </c>
      <c r="L369" t="str">
        <f t="shared" si="41"/>
        <v>2050203</v>
      </c>
    </row>
    <row r="370" ht="21" customHeight="1" spans="1:12">
      <c r="A370" s="350">
        <v>2050204</v>
      </c>
      <c r="B370" s="337" t="s">
        <v>353</v>
      </c>
      <c r="C370" s="284">
        <v>9923</v>
      </c>
      <c r="D370" s="284">
        <f>SUMIFS([2]执行月报!$F$5:$F$1335,[2]执行月报!$D$5:$D$1335,A370)</f>
        <v>5026</v>
      </c>
      <c r="E370" s="284">
        <v>2674</v>
      </c>
      <c r="F370" s="351">
        <f t="shared" si="35"/>
        <v>0.879581151832461</v>
      </c>
      <c r="G370" s="351">
        <f t="shared" si="36"/>
        <v>0.506500050387988</v>
      </c>
      <c r="H370" s="270" t="str">
        <f t="shared" si="37"/>
        <v>是</v>
      </c>
      <c r="I370" s="271" t="str">
        <f t="shared" si="38"/>
        <v>项</v>
      </c>
      <c r="J370" s="272" t="str">
        <f t="shared" si="39"/>
        <v>205</v>
      </c>
      <c r="K370" t="str">
        <f t="shared" si="40"/>
        <v>20502</v>
      </c>
      <c r="L370" t="str">
        <f t="shared" si="41"/>
        <v>2050204</v>
      </c>
    </row>
    <row r="371" ht="21" customHeight="1" spans="1:12">
      <c r="A371" s="350">
        <v>2050205</v>
      </c>
      <c r="B371" s="337" t="s">
        <v>354</v>
      </c>
      <c r="C371" s="284">
        <v>0</v>
      </c>
      <c r="D371" s="284">
        <f>SUMIFS([2]执行月报!$F$5:$F$1335,[2]执行月报!$D$5:$D$1335,A371)</f>
        <v>2</v>
      </c>
      <c r="E371" s="284">
        <v>0</v>
      </c>
      <c r="F371" s="351" t="str">
        <f t="shared" si="35"/>
        <v>-</v>
      </c>
      <c r="G371" s="351" t="str">
        <f t="shared" si="36"/>
        <v>-</v>
      </c>
      <c r="H371" s="270" t="str">
        <f t="shared" si="37"/>
        <v>是</v>
      </c>
      <c r="I371" s="271" t="str">
        <f t="shared" si="38"/>
        <v>项</v>
      </c>
      <c r="J371" s="272" t="str">
        <f t="shared" si="39"/>
        <v>205</v>
      </c>
      <c r="K371" t="str">
        <f t="shared" si="40"/>
        <v>20502</v>
      </c>
      <c r="L371" t="str">
        <f t="shared" si="41"/>
        <v>2050205</v>
      </c>
    </row>
    <row r="372" ht="21" customHeight="1" spans="1:12">
      <c r="A372" s="350">
        <v>2050299</v>
      </c>
      <c r="B372" s="337" t="s">
        <v>355</v>
      </c>
      <c r="C372" s="284">
        <v>6071</v>
      </c>
      <c r="D372" s="284">
        <f>SUMIFS([2]执行月报!$F$5:$F$1335,[2]执行月报!$D$5:$D$1335,A372)</f>
        <v>1370</v>
      </c>
      <c r="E372" s="284">
        <v>2161</v>
      </c>
      <c r="F372" s="351">
        <f t="shared" si="35"/>
        <v>-0.366034243405831</v>
      </c>
      <c r="G372" s="351">
        <f t="shared" si="36"/>
        <v>0.225662987975622</v>
      </c>
      <c r="H372" s="270" t="str">
        <f t="shared" si="37"/>
        <v>是</v>
      </c>
      <c r="I372" s="271" t="str">
        <f t="shared" si="38"/>
        <v>项</v>
      </c>
      <c r="J372" s="272" t="str">
        <f t="shared" si="39"/>
        <v>205</v>
      </c>
      <c r="K372" t="str">
        <f t="shared" si="40"/>
        <v>20502</v>
      </c>
      <c r="L372" t="str">
        <f t="shared" si="41"/>
        <v>2050299</v>
      </c>
    </row>
    <row r="373" ht="21" customHeight="1" spans="1:12">
      <c r="A373" s="348">
        <v>20503</v>
      </c>
      <c r="B373" s="336" t="s">
        <v>356</v>
      </c>
      <c r="C373" s="268">
        <f>SUMIFS(C374:C$1298,$I374:$I$1298,"项",$K374:$K$1298,$A373)</f>
        <v>1817</v>
      </c>
      <c r="D373" s="268">
        <f>SUMIFS(D374:D$1298,$I374:$I$1298,"项",$K374:$K$1298,$A373)</f>
        <v>584</v>
      </c>
      <c r="E373" s="268">
        <f>SUMIFS(E374:E$1298,$I374:$I$1298,"项",$K374:$K$1298,$A373)</f>
        <v>429</v>
      </c>
      <c r="F373" s="349">
        <f t="shared" si="35"/>
        <v>0.361305361305361</v>
      </c>
      <c r="G373" s="349">
        <f t="shared" si="36"/>
        <v>0.321408915795267</v>
      </c>
      <c r="H373" s="270" t="str">
        <f t="shared" si="37"/>
        <v>是</v>
      </c>
      <c r="I373" s="271" t="str">
        <f t="shared" si="38"/>
        <v>款</v>
      </c>
      <c r="J373" s="272" t="str">
        <f t="shared" si="39"/>
        <v>205</v>
      </c>
      <c r="K373" t="str">
        <f t="shared" si="40"/>
        <v>20503</v>
      </c>
      <c r="L373" t="str">
        <f t="shared" si="41"/>
        <v>20503</v>
      </c>
    </row>
    <row r="374" ht="21" hidden="1" customHeight="1" spans="1:12">
      <c r="A374" s="350">
        <v>2050301</v>
      </c>
      <c r="B374" s="337" t="s">
        <v>357</v>
      </c>
      <c r="C374" s="284">
        <v>0</v>
      </c>
      <c r="D374" s="284">
        <f>SUMIFS([2]执行月报!$F$5:$F$1335,[2]执行月报!$D$5:$D$1335,A374)</f>
        <v>0</v>
      </c>
      <c r="E374" s="284">
        <v>0</v>
      </c>
      <c r="F374" s="351" t="str">
        <f t="shared" si="35"/>
        <v>-</v>
      </c>
      <c r="G374" s="351" t="str">
        <f t="shared" si="36"/>
        <v>-</v>
      </c>
      <c r="H374" s="270" t="str">
        <f t="shared" si="37"/>
        <v>否</v>
      </c>
      <c r="I374" s="271" t="str">
        <f t="shared" si="38"/>
        <v>项</v>
      </c>
      <c r="J374" s="272" t="str">
        <f t="shared" si="39"/>
        <v>205</v>
      </c>
      <c r="K374" t="str">
        <f t="shared" si="40"/>
        <v>20503</v>
      </c>
      <c r="L374" t="str">
        <f t="shared" si="41"/>
        <v>2050301</v>
      </c>
    </row>
    <row r="375" ht="21" customHeight="1" spans="1:12">
      <c r="A375" s="350">
        <v>2050302</v>
      </c>
      <c r="B375" s="337" t="s">
        <v>358</v>
      </c>
      <c r="C375" s="284">
        <v>1817</v>
      </c>
      <c r="D375" s="284">
        <f>SUMIFS([2]执行月报!$F$5:$F$1335,[2]执行月报!$D$5:$D$1335,A375)</f>
        <v>584</v>
      </c>
      <c r="E375" s="284">
        <v>429</v>
      </c>
      <c r="F375" s="351">
        <f t="shared" si="35"/>
        <v>0.361305361305361</v>
      </c>
      <c r="G375" s="351">
        <f t="shared" si="36"/>
        <v>0.321408915795267</v>
      </c>
      <c r="H375" s="270" t="str">
        <f t="shared" si="37"/>
        <v>是</v>
      </c>
      <c r="I375" s="271" t="str">
        <f t="shared" si="38"/>
        <v>项</v>
      </c>
      <c r="J375" s="272" t="str">
        <f t="shared" si="39"/>
        <v>205</v>
      </c>
      <c r="K375" t="str">
        <f t="shared" si="40"/>
        <v>20503</v>
      </c>
      <c r="L375" t="str">
        <f t="shared" si="41"/>
        <v>2050302</v>
      </c>
    </row>
    <row r="376" ht="21" hidden="1" customHeight="1" spans="1:12">
      <c r="A376" s="350">
        <v>2050303</v>
      </c>
      <c r="B376" s="337" t="s">
        <v>359</v>
      </c>
      <c r="C376" s="284">
        <v>0</v>
      </c>
      <c r="D376" s="284">
        <f>SUMIFS([2]执行月报!$F$5:$F$1335,[2]执行月报!$D$5:$D$1335,A376)</f>
        <v>0</v>
      </c>
      <c r="E376" s="284">
        <v>0</v>
      </c>
      <c r="F376" s="351" t="str">
        <f t="shared" si="35"/>
        <v>-</v>
      </c>
      <c r="G376" s="351" t="str">
        <f t="shared" si="36"/>
        <v>-</v>
      </c>
      <c r="H376" s="270" t="str">
        <f t="shared" si="37"/>
        <v>否</v>
      </c>
      <c r="I376" s="271" t="str">
        <f t="shared" si="38"/>
        <v>项</v>
      </c>
      <c r="J376" s="272" t="str">
        <f t="shared" si="39"/>
        <v>205</v>
      </c>
      <c r="K376" t="str">
        <f t="shared" si="40"/>
        <v>20503</v>
      </c>
      <c r="L376" t="str">
        <f t="shared" si="41"/>
        <v>2050303</v>
      </c>
    </row>
    <row r="377" ht="21" hidden="1" customHeight="1" spans="1:12">
      <c r="A377" s="350">
        <v>2050305</v>
      </c>
      <c r="B377" s="337" t="s">
        <v>360</v>
      </c>
      <c r="C377" s="284">
        <v>0</v>
      </c>
      <c r="D377" s="284">
        <f>SUMIFS([2]执行月报!$F$5:$F$1335,[2]执行月报!$D$5:$D$1335,A377)</f>
        <v>0</v>
      </c>
      <c r="E377" s="284">
        <v>0</v>
      </c>
      <c r="F377" s="351" t="str">
        <f t="shared" si="35"/>
        <v>-</v>
      </c>
      <c r="G377" s="351" t="str">
        <f t="shared" si="36"/>
        <v>-</v>
      </c>
      <c r="H377" s="270" t="str">
        <f t="shared" si="37"/>
        <v>否</v>
      </c>
      <c r="I377" s="271" t="str">
        <f t="shared" si="38"/>
        <v>项</v>
      </c>
      <c r="J377" s="272" t="str">
        <f t="shared" si="39"/>
        <v>205</v>
      </c>
      <c r="K377" t="str">
        <f t="shared" si="40"/>
        <v>20503</v>
      </c>
      <c r="L377" t="str">
        <f t="shared" si="41"/>
        <v>2050305</v>
      </c>
    </row>
    <row r="378" ht="21" hidden="1" customHeight="1" spans="1:12">
      <c r="A378" s="350">
        <v>2050399</v>
      </c>
      <c r="B378" s="337" t="s">
        <v>361</v>
      </c>
      <c r="C378" s="284">
        <v>0</v>
      </c>
      <c r="D378" s="284">
        <f>SUMIFS([2]执行月报!$F$5:$F$1335,[2]执行月报!$D$5:$D$1335,A378)</f>
        <v>0</v>
      </c>
      <c r="E378" s="284">
        <v>0</v>
      </c>
      <c r="F378" s="351" t="str">
        <f t="shared" si="35"/>
        <v>-</v>
      </c>
      <c r="G378" s="351" t="str">
        <f t="shared" si="36"/>
        <v>-</v>
      </c>
      <c r="H378" s="270" t="str">
        <f t="shared" si="37"/>
        <v>否</v>
      </c>
      <c r="I378" s="271" t="str">
        <f t="shared" si="38"/>
        <v>项</v>
      </c>
      <c r="J378" s="272" t="str">
        <f t="shared" si="39"/>
        <v>205</v>
      </c>
      <c r="K378" t="str">
        <f t="shared" si="40"/>
        <v>20503</v>
      </c>
      <c r="L378" t="str">
        <f t="shared" si="41"/>
        <v>2050399</v>
      </c>
    </row>
    <row r="379" ht="21" hidden="1" customHeight="1" spans="1:12">
      <c r="A379" s="348">
        <v>20504</v>
      </c>
      <c r="B379" s="336" t="s">
        <v>362</v>
      </c>
      <c r="C379" s="268">
        <f>SUMIFS(C380:C$1298,$I380:$I$1298,"项",$K380:$K$1298,$A379)</f>
        <v>0</v>
      </c>
      <c r="D379" s="268">
        <f>SUMIFS(D380:D$1298,$I380:$I$1298,"项",$K380:$K$1298,$A379)</f>
        <v>0</v>
      </c>
      <c r="E379" s="268">
        <f>SUMIFS(E380:E$1298,$I380:$I$1298,"项",$K380:$K$1298,$A379)</f>
        <v>0</v>
      </c>
      <c r="F379" s="349" t="str">
        <f t="shared" si="35"/>
        <v>-</v>
      </c>
      <c r="G379" s="349" t="str">
        <f t="shared" si="36"/>
        <v>-</v>
      </c>
      <c r="H379" s="270" t="str">
        <f t="shared" si="37"/>
        <v>否</v>
      </c>
      <c r="I379" s="271" t="str">
        <f t="shared" si="38"/>
        <v>款</v>
      </c>
      <c r="J379" s="272" t="str">
        <f t="shared" si="39"/>
        <v>205</v>
      </c>
      <c r="K379" t="str">
        <f t="shared" si="40"/>
        <v>20504</v>
      </c>
      <c r="L379" t="str">
        <f t="shared" si="41"/>
        <v>20504</v>
      </c>
    </row>
    <row r="380" ht="21" hidden="1" customHeight="1" spans="1:12">
      <c r="A380" s="350">
        <v>2050401</v>
      </c>
      <c r="B380" s="337" t="s">
        <v>363</v>
      </c>
      <c r="C380" s="284">
        <v>0</v>
      </c>
      <c r="D380" s="284">
        <f>SUMIFS([2]执行月报!$F$5:$F$1335,[2]执行月报!$D$5:$D$1335,A380)</f>
        <v>0</v>
      </c>
      <c r="E380" s="284">
        <v>0</v>
      </c>
      <c r="F380" s="351" t="str">
        <f t="shared" si="35"/>
        <v>-</v>
      </c>
      <c r="G380" s="351" t="str">
        <f t="shared" si="36"/>
        <v>-</v>
      </c>
      <c r="H380" s="270" t="str">
        <f t="shared" si="37"/>
        <v>否</v>
      </c>
      <c r="I380" s="271" t="str">
        <f t="shared" si="38"/>
        <v>项</v>
      </c>
      <c r="J380" s="272" t="str">
        <f t="shared" si="39"/>
        <v>205</v>
      </c>
      <c r="K380" t="str">
        <f t="shared" si="40"/>
        <v>20504</v>
      </c>
      <c r="L380" t="str">
        <f t="shared" si="41"/>
        <v>2050401</v>
      </c>
    </row>
    <row r="381" ht="21" hidden="1" customHeight="1" spans="1:12">
      <c r="A381" s="350">
        <v>2050402</v>
      </c>
      <c r="B381" s="337" t="s">
        <v>364</v>
      </c>
      <c r="C381" s="284">
        <v>0</v>
      </c>
      <c r="D381" s="284">
        <f>SUMIFS([2]执行月报!$F$5:$F$1335,[2]执行月报!$D$5:$D$1335,A381)</f>
        <v>0</v>
      </c>
      <c r="E381" s="284">
        <v>0</v>
      </c>
      <c r="F381" s="351" t="str">
        <f t="shared" si="35"/>
        <v>-</v>
      </c>
      <c r="G381" s="351" t="str">
        <f t="shared" si="36"/>
        <v>-</v>
      </c>
      <c r="H381" s="270" t="str">
        <f t="shared" si="37"/>
        <v>否</v>
      </c>
      <c r="I381" s="271" t="str">
        <f t="shared" si="38"/>
        <v>项</v>
      </c>
      <c r="J381" s="272" t="str">
        <f t="shared" si="39"/>
        <v>205</v>
      </c>
      <c r="K381" t="str">
        <f t="shared" si="40"/>
        <v>20504</v>
      </c>
      <c r="L381" t="str">
        <f t="shared" si="41"/>
        <v>2050402</v>
      </c>
    </row>
    <row r="382" ht="21" hidden="1" customHeight="1" spans="1:12">
      <c r="A382" s="350">
        <v>2050403</v>
      </c>
      <c r="B382" s="337" t="s">
        <v>365</v>
      </c>
      <c r="C382" s="284">
        <v>0</v>
      </c>
      <c r="D382" s="284">
        <f>SUMIFS([2]执行月报!$F$5:$F$1335,[2]执行月报!$D$5:$D$1335,A382)</f>
        <v>0</v>
      </c>
      <c r="E382" s="284">
        <v>0</v>
      </c>
      <c r="F382" s="351" t="str">
        <f t="shared" si="35"/>
        <v>-</v>
      </c>
      <c r="G382" s="351" t="str">
        <f t="shared" si="36"/>
        <v>-</v>
      </c>
      <c r="H382" s="270" t="str">
        <f t="shared" si="37"/>
        <v>否</v>
      </c>
      <c r="I382" s="271" t="str">
        <f t="shared" si="38"/>
        <v>项</v>
      </c>
      <c r="J382" s="272" t="str">
        <f t="shared" si="39"/>
        <v>205</v>
      </c>
      <c r="K382" t="str">
        <f t="shared" si="40"/>
        <v>20504</v>
      </c>
      <c r="L382" t="str">
        <f t="shared" si="41"/>
        <v>2050403</v>
      </c>
    </row>
    <row r="383" ht="21" hidden="1" customHeight="1" spans="1:12">
      <c r="A383" s="350">
        <v>2050404</v>
      </c>
      <c r="B383" s="337" t="s">
        <v>366</v>
      </c>
      <c r="C383" s="284">
        <v>0</v>
      </c>
      <c r="D383" s="284">
        <f>SUMIFS([2]执行月报!$F$5:$F$1335,[2]执行月报!$D$5:$D$1335,A383)</f>
        <v>0</v>
      </c>
      <c r="E383" s="284">
        <v>0</v>
      </c>
      <c r="F383" s="351" t="str">
        <f t="shared" si="35"/>
        <v>-</v>
      </c>
      <c r="G383" s="351" t="str">
        <f t="shared" si="36"/>
        <v>-</v>
      </c>
      <c r="H383" s="270" t="str">
        <f t="shared" si="37"/>
        <v>否</v>
      </c>
      <c r="I383" s="271" t="str">
        <f t="shared" si="38"/>
        <v>项</v>
      </c>
      <c r="J383" s="272" t="str">
        <f t="shared" si="39"/>
        <v>205</v>
      </c>
      <c r="K383" t="str">
        <f t="shared" si="40"/>
        <v>20504</v>
      </c>
      <c r="L383" t="str">
        <f t="shared" si="41"/>
        <v>2050404</v>
      </c>
    </row>
    <row r="384" ht="21" hidden="1" customHeight="1" spans="1:12">
      <c r="A384" s="350">
        <v>2050499</v>
      </c>
      <c r="B384" s="337" t="s">
        <v>367</v>
      </c>
      <c r="C384" s="284">
        <v>0</v>
      </c>
      <c r="D384" s="284">
        <f>SUMIFS([2]执行月报!$F$5:$F$1335,[2]执行月报!$D$5:$D$1335,A384)</f>
        <v>0</v>
      </c>
      <c r="E384" s="284">
        <v>0</v>
      </c>
      <c r="F384" s="351" t="str">
        <f t="shared" si="35"/>
        <v>-</v>
      </c>
      <c r="G384" s="351" t="str">
        <f t="shared" si="36"/>
        <v>-</v>
      </c>
      <c r="H384" s="270" t="str">
        <f t="shared" si="37"/>
        <v>否</v>
      </c>
      <c r="I384" s="271" t="str">
        <f t="shared" si="38"/>
        <v>项</v>
      </c>
      <c r="J384" s="272" t="str">
        <f t="shared" si="39"/>
        <v>205</v>
      </c>
      <c r="K384" t="str">
        <f t="shared" si="40"/>
        <v>20504</v>
      </c>
      <c r="L384" t="str">
        <f t="shared" si="41"/>
        <v>2050499</v>
      </c>
    </row>
    <row r="385" ht="21" hidden="1" customHeight="1" spans="1:12">
      <c r="A385" s="348">
        <v>20505</v>
      </c>
      <c r="B385" s="336" t="s">
        <v>368</v>
      </c>
      <c r="C385" s="268">
        <f>SUMIFS(C386:C$1298,$I386:$I$1298,"项",$K386:$K$1298,$A385)</f>
        <v>0</v>
      </c>
      <c r="D385" s="268">
        <f>SUMIFS(D386:D$1298,$I386:$I$1298,"项",$K386:$K$1298,$A385)</f>
        <v>0</v>
      </c>
      <c r="E385" s="268">
        <f>SUMIFS(E386:E$1298,$I386:$I$1298,"项",$K386:$K$1298,$A385)</f>
        <v>0</v>
      </c>
      <c r="F385" s="349" t="str">
        <f t="shared" si="35"/>
        <v>-</v>
      </c>
      <c r="G385" s="349" t="str">
        <f t="shared" si="36"/>
        <v>-</v>
      </c>
      <c r="H385" s="270" t="str">
        <f t="shared" si="37"/>
        <v>否</v>
      </c>
      <c r="I385" s="271" t="str">
        <f t="shared" si="38"/>
        <v>款</v>
      </c>
      <c r="J385" s="272" t="str">
        <f t="shared" si="39"/>
        <v>205</v>
      </c>
      <c r="K385" t="str">
        <f t="shared" si="40"/>
        <v>20505</v>
      </c>
      <c r="L385" t="str">
        <f t="shared" si="41"/>
        <v>20505</v>
      </c>
    </row>
    <row r="386" ht="21" hidden="1" customHeight="1" spans="1:12">
      <c r="A386" s="350">
        <v>2050501</v>
      </c>
      <c r="B386" s="337" t="s">
        <v>369</v>
      </c>
      <c r="C386" s="284">
        <v>0</v>
      </c>
      <c r="D386" s="284">
        <f>SUMIFS([2]执行月报!$F$5:$F$1335,[2]执行月报!$D$5:$D$1335,A386)</f>
        <v>0</v>
      </c>
      <c r="E386" s="284">
        <v>0</v>
      </c>
      <c r="F386" s="351" t="str">
        <f t="shared" si="35"/>
        <v>-</v>
      </c>
      <c r="G386" s="351" t="str">
        <f t="shared" si="36"/>
        <v>-</v>
      </c>
      <c r="H386" s="270" t="str">
        <f t="shared" si="37"/>
        <v>否</v>
      </c>
      <c r="I386" s="271" t="str">
        <f t="shared" si="38"/>
        <v>项</v>
      </c>
      <c r="J386" s="272" t="str">
        <f t="shared" si="39"/>
        <v>205</v>
      </c>
      <c r="K386" t="str">
        <f t="shared" si="40"/>
        <v>20505</v>
      </c>
      <c r="L386" t="str">
        <f t="shared" si="41"/>
        <v>2050501</v>
      </c>
    </row>
    <row r="387" ht="21" hidden="1" customHeight="1" spans="1:12">
      <c r="A387" s="350">
        <v>2050502</v>
      </c>
      <c r="B387" s="337" t="s">
        <v>370</v>
      </c>
      <c r="C387" s="284">
        <v>0</v>
      </c>
      <c r="D387" s="284">
        <f>SUMIFS([2]执行月报!$F$5:$F$1335,[2]执行月报!$D$5:$D$1335,A387)</f>
        <v>0</v>
      </c>
      <c r="E387" s="284">
        <v>0</v>
      </c>
      <c r="F387" s="351" t="str">
        <f t="shared" si="35"/>
        <v>-</v>
      </c>
      <c r="G387" s="351" t="str">
        <f t="shared" si="36"/>
        <v>-</v>
      </c>
      <c r="H387" s="270" t="str">
        <f t="shared" si="37"/>
        <v>否</v>
      </c>
      <c r="I387" s="271" t="str">
        <f t="shared" si="38"/>
        <v>项</v>
      </c>
      <c r="J387" s="272" t="str">
        <f t="shared" si="39"/>
        <v>205</v>
      </c>
      <c r="K387" t="str">
        <f t="shared" si="40"/>
        <v>20505</v>
      </c>
      <c r="L387" t="str">
        <f t="shared" si="41"/>
        <v>2050502</v>
      </c>
    </row>
    <row r="388" ht="21" hidden="1" customHeight="1" spans="1:12">
      <c r="A388" s="350">
        <v>2050599</v>
      </c>
      <c r="B388" s="337" t="s">
        <v>371</v>
      </c>
      <c r="C388" s="284">
        <v>0</v>
      </c>
      <c r="D388" s="284">
        <f>SUMIFS([2]执行月报!$F$5:$F$1335,[2]执行月报!$D$5:$D$1335,A388)</f>
        <v>0</v>
      </c>
      <c r="E388" s="284">
        <v>0</v>
      </c>
      <c r="F388" s="351" t="str">
        <f t="shared" si="35"/>
        <v>-</v>
      </c>
      <c r="G388" s="351" t="str">
        <f t="shared" si="36"/>
        <v>-</v>
      </c>
      <c r="H388" s="270" t="str">
        <f t="shared" si="37"/>
        <v>否</v>
      </c>
      <c r="I388" s="271" t="str">
        <f t="shared" si="38"/>
        <v>项</v>
      </c>
      <c r="J388" s="272" t="str">
        <f t="shared" si="39"/>
        <v>205</v>
      </c>
      <c r="K388" t="str">
        <f t="shared" si="40"/>
        <v>20505</v>
      </c>
      <c r="L388" t="str">
        <f t="shared" si="41"/>
        <v>2050599</v>
      </c>
    </row>
    <row r="389" ht="21" hidden="1" customHeight="1" spans="1:12">
      <c r="A389" s="348">
        <v>20506</v>
      </c>
      <c r="B389" s="336" t="s">
        <v>372</v>
      </c>
      <c r="C389" s="268">
        <f>SUMIFS(C390:C$1298,$I390:$I$1298,"项",$K390:$K$1298,$A389)</f>
        <v>0</v>
      </c>
      <c r="D389" s="268">
        <f>SUMIFS(D390:D$1298,$I390:$I$1298,"项",$K390:$K$1298,$A389)</f>
        <v>0</v>
      </c>
      <c r="E389" s="268">
        <f>SUMIFS(E390:E$1298,$I390:$I$1298,"项",$K390:$K$1298,$A389)</f>
        <v>0</v>
      </c>
      <c r="F389" s="349" t="str">
        <f t="shared" si="35"/>
        <v>-</v>
      </c>
      <c r="G389" s="349" t="str">
        <f t="shared" si="36"/>
        <v>-</v>
      </c>
      <c r="H389" s="270" t="str">
        <f t="shared" si="37"/>
        <v>否</v>
      </c>
      <c r="I389" s="271" t="str">
        <f t="shared" si="38"/>
        <v>款</v>
      </c>
      <c r="J389" s="272" t="str">
        <f t="shared" si="39"/>
        <v>205</v>
      </c>
      <c r="K389" t="str">
        <f t="shared" si="40"/>
        <v>20506</v>
      </c>
      <c r="L389" t="str">
        <f t="shared" si="41"/>
        <v>20506</v>
      </c>
    </row>
    <row r="390" ht="21" hidden="1" customHeight="1" spans="1:12">
      <c r="A390" s="350">
        <v>2050601</v>
      </c>
      <c r="B390" s="337" t="s">
        <v>373</v>
      </c>
      <c r="C390" s="284">
        <v>0</v>
      </c>
      <c r="D390" s="284">
        <f>SUMIFS([2]执行月报!$F$5:$F$1335,[2]执行月报!$D$5:$D$1335,A390)</f>
        <v>0</v>
      </c>
      <c r="E390" s="284">
        <v>0</v>
      </c>
      <c r="F390" s="351" t="str">
        <f t="shared" ref="F390:F453" si="42">IF(E390&lt;&gt;0,D390/E390-1,"-")</f>
        <v>-</v>
      </c>
      <c r="G390" s="351" t="str">
        <f t="shared" ref="G390:G453" si="43">IF(C390&lt;&gt;0,D390/C390,"-")</f>
        <v>-</v>
      </c>
      <c r="H390" s="270" t="str">
        <f t="shared" ref="H390:H453" si="44">IF(LEN(A390)=3,"是",IF(OR(C390&lt;&gt;0,D390&lt;&gt;0,E390&lt;&gt;0),"是","否"))</f>
        <v>否</v>
      </c>
      <c r="I390" s="271" t="str">
        <f t="shared" ref="I390:I453" si="45">_xlfn.IFS(LEN(A390)=3,"类",LEN(A390)=5,"款",LEN(A390)=7,"项")</f>
        <v>项</v>
      </c>
      <c r="J390" s="272" t="str">
        <f t="shared" ref="J390:J453" si="46">LEFT(A390,3)</f>
        <v>205</v>
      </c>
      <c r="K390" t="str">
        <f t="shared" ref="K390:K453" si="47">LEFT(A390,5)</f>
        <v>20506</v>
      </c>
      <c r="L390" t="str">
        <f t="shared" ref="L390:L453" si="48">LEFT(A390,7)</f>
        <v>2050601</v>
      </c>
    </row>
    <row r="391" ht="21" hidden="1" customHeight="1" spans="1:12">
      <c r="A391" s="350">
        <v>2050602</v>
      </c>
      <c r="B391" s="337" t="s">
        <v>374</v>
      </c>
      <c r="C391" s="284">
        <v>0</v>
      </c>
      <c r="D391" s="284">
        <f>SUMIFS([2]执行月报!$F$5:$F$1335,[2]执行月报!$D$5:$D$1335,A391)</f>
        <v>0</v>
      </c>
      <c r="E391" s="284">
        <v>0</v>
      </c>
      <c r="F391" s="351" t="str">
        <f t="shared" si="42"/>
        <v>-</v>
      </c>
      <c r="G391" s="351" t="str">
        <f t="shared" si="43"/>
        <v>-</v>
      </c>
      <c r="H391" s="270" t="str">
        <f t="shared" si="44"/>
        <v>否</v>
      </c>
      <c r="I391" s="271" t="str">
        <f t="shared" si="45"/>
        <v>项</v>
      </c>
      <c r="J391" s="272" t="str">
        <f t="shared" si="46"/>
        <v>205</v>
      </c>
      <c r="K391" t="str">
        <f t="shared" si="47"/>
        <v>20506</v>
      </c>
      <c r="L391" t="str">
        <f t="shared" si="48"/>
        <v>2050602</v>
      </c>
    </row>
    <row r="392" ht="21" hidden="1" customHeight="1" spans="1:12">
      <c r="A392" s="350">
        <v>2050699</v>
      </c>
      <c r="B392" s="337" t="s">
        <v>375</v>
      </c>
      <c r="C392" s="284">
        <v>0</v>
      </c>
      <c r="D392" s="284">
        <f>SUMIFS([2]执行月报!$F$5:$F$1335,[2]执行月报!$D$5:$D$1335,A392)</f>
        <v>0</v>
      </c>
      <c r="E392" s="284">
        <v>0</v>
      </c>
      <c r="F392" s="351" t="str">
        <f t="shared" si="42"/>
        <v>-</v>
      </c>
      <c r="G392" s="351" t="str">
        <f t="shared" si="43"/>
        <v>-</v>
      </c>
      <c r="H392" s="270" t="str">
        <f t="shared" si="44"/>
        <v>否</v>
      </c>
      <c r="I392" s="271" t="str">
        <f t="shared" si="45"/>
        <v>项</v>
      </c>
      <c r="J392" s="272" t="str">
        <f t="shared" si="46"/>
        <v>205</v>
      </c>
      <c r="K392" t="str">
        <f t="shared" si="47"/>
        <v>20506</v>
      </c>
      <c r="L392" t="str">
        <f t="shared" si="48"/>
        <v>2050699</v>
      </c>
    </row>
    <row r="393" ht="21" customHeight="1" spans="1:12">
      <c r="A393" s="348">
        <v>20507</v>
      </c>
      <c r="B393" s="336" t="s">
        <v>376</v>
      </c>
      <c r="C393" s="268">
        <f>SUMIFS(C394:C$1298,$I394:$I$1298,"项",$K394:$K$1298,$A393)</f>
        <v>329</v>
      </c>
      <c r="D393" s="268">
        <f>SUMIFS(D394:D$1298,$I394:$I$1298,"项",$K394:$K$1298,$A393)</f>
        <v>93</v>
      </c>
      <c r="E393" s="268">
        <f>SUMIFS(E394:E$1298,$I394:$I$1298,"项",$K394:$K$1298,$A393)</f>
        <v>111</v>
      </c>
      <c r="F393" s="349">
        <f t="shared" si="42"/>
        <v>-0.162162162162162</v>
      </c>
      <c r="G393" s="349">
        <f t="shared" si="43"/>
        <v>0.282674772036474</v>
      </c>
      <c r="H393" s="270" t="str">
        <f t="shared" si="44"/>
        <v>是</v>
      </c>
      <c r="I393" s="271" t="str">
        <f t="shared" si="45"/>
        <v>款</v>
      </c>
      <c r="J393" s="272" t="str">
        <f t="shared" si="46"/>
        <v>205</v>
      </c>
      <c r="K393" t="str">
        <f t="shared" si="47"/>
        <v>20507</v>
      </c>
      <c r="L393" t="str">
        <f t="shared" si="48"/>
        <v>20507</v>
      </c>
    </row>
    <row r="394" ht="21" customHeight="1" spans="1:12">
      <c r="A394" s="350">
        <v>2050701</v>
      </c>
      <c r="B394" s="337" t="s">
        <v>377</v>
      </c>
      <c r="C394" s="284">
        <v>329</v>
      </c>
      <c r="D394" s="284">
        <f>SUMIFS([2]执行月报!$F$5:$F$1335,[2]执行月报!$D$5:$D$1335,A394)</f>
        <v>93</v>
      </c>
      <c r="E394" s="284">
        <v>111</v>
      </c>
      <c r="F394" s="351">
        <f t="shared" si="42"/>
        <v>-0.162162162162162</v>
      </c>
      <c r="G394" s="351">
        <f t="shared" si="43"/>
        <v>0.282674772036474</v>
      </c>
      <c r="H394" s="270" t="str">
        <f t="shared" si="44"/>
        <v>是</v>
      </c>
      <c r="I394" s="271" t="str">
        <f t="shared" si="45"/>
        <v>项</v>
      </c>
      <c r="J394" s="272" t="str">
        <f t="shared" si="46"/>
        <v>205</v>
      </c>
      <c r="K394" t="str">
        <f t="shared" si="47"/>
        <v>20507</v>
      </c>
      <c r="L394" t="str">
        <f t="shared" si="48"/>
        <v>2050701</v>
      </c>
    </row>
    <row r="395" ht="21" hidden="1" customHeight="1" spans="1:12">
      <c r="A395" s="350">
        <v>2050702</v>
      </c>
      <c r="B395" s="337" t="s">
        <v>378</v>
      </c>
      <c r="C395" s="284">
        <v>0</v>
      </c>
      <c r="D395" s="284">
        <f>SUMIFS([2]执行月报!$F$5:$F$1335,[2]执行月报!$D$5:$D$1335,A395)</f>
        <v>0</v>
      </c>
      <c r="E395" s="284">
        <v>0</v>
      </c>
      <c r="F395" s="351" t="str">
        <f t="shared" si="42"/>
        <v>-</v>
      </c>
      <c r="G395" s="351" t="str">
        <f t="shared" si="43"/>
        <v>-</v>
      </c>
      <c r="H395" s="270" t="str">
        <f t="shared" si="44"/>
        <v>否</v>
      </c>
      <c r="I395" s="271" t="str">
        <f t="shared" si="45"/>
        <v>项</v>
      </c>
      <c r="J395" s="272" t="str">
        <f t="shared" si="46"/>
        <v>205</v>
      </c>
      <c r="K395" t="str">
        <f t="shared" si="47"/>
        <v>20507</v>
      </c>
      <c r="L395" t="str">
        <f t="shared" si="48"/>
        <v>2050702</v>
      </c>
    </row>
    <row r="396" ht="21" hidden="1" customHeight="1" spans="1:12">
      <c r="A396" s="350">
        <v>2050799</v>
      </c>
      <c r="B396" s="337" t="s">
        <v>379</v>
      </c>
      <c r="C396" s="284">
        <v>0</v>
      </c>
      <c r="D396" s="284">
        <f>SUMIFS([2]执行月报!$F$5:$F$1335,[2]执行月报!$D$5:$D$1335,A396)</f>
        <v>0</v>
      </c>
      <c r="E396" s="284">
        <v>0</v>
      </c>
      <c r="F396" s="351" t="str">
        <f t="shared" si="42"/>
        <v>-</v>
      </c>
      <c r="G396" s="351" t="str">
        <f t="shared" si="43"/>
        <v>-</v>
      </c>
      <c r="H396" s="270" t="str">
        <f t="shared" si="44"/>
        <v>否</v>
      </c>
      <c r="I396" s="271" t="str">
        <f t="shared" si="45"/>
        <v>项</v>
      </c>
      <c r="J396" s="272" t="str">
        <f t="shared" si="46"/>
        <v>205</v>
      </c>
      <c r="K396" t="str">
        <f t="shared" si="47"/>
        <v>20507</v>
      </c>
      <c r="L396" t="str">
        <f t="shared" si="48"/>
        <v>2050799</v>
      </c>
    </row>
    <row r="397" ht="21" customHeight="1" spans="1:12">
      <c r="A397" s="348">
        <v>20508</v>
      </c>
      <c r="B397" s="336" t="s">
        <v>380</v>
      </c>
      <c r="C397" s="268">
        <f>SUMIFS(C398:C$1298,$I398:$I$1298,"项",$K398:$K$1298,$A397)</f>
        <v>235</v>
      </c>
      <c r="D397" s="268">
        <f>SUMIFS(D398:D$1298,$I398:$I$1298,"项",$K398:$K$1298,$A397)</f>
        <v>140</v>
      </c>
      <c r="E397" s="268">
        <f>SUMIFS(E398:E$1298,$I398:$I$1298,"项",$K398:$K$1298,$A397)</f>
        <v>111</v>
      </c>
      <c r="F397" s="349">
        <f t="shared" si="42"/>
        <v>0.261261261261261</v>
      </c>
      <c r="G397" s="349">
        <f t="shared" si="43"/>
        <v>0.595744680851064</v>
      </c>
      <c r="H397" s="270" t="str">
        <f t="shared" si="44"/>
        <v>是</v>
      </c>
      <c r="I397" s="271" t="str">
        <f t="shared" si="45"/>
        <v>款</v>
      </c>
      <c r="J397" s="272" t="str">
        <f t="shared" si="46"/>
        <v>205</v>
      </c>
      <c r="K397" t="str">
        <f t="shared" si="47"/>
        <v>20508</v>
      </c>
      <c r="L397" t="str">
        <f t="shared" si="48"/>
        <v>20508</v>
      </c>
    </row>
    <row r="398" ht="21" hidden="1" customHeight="1" spans="1:12">
      <c r="A398" s="350">
        <v>2050801</v>
      </c>
      <c r="B398" s="337" t="s">
        <v>381</v>
      </c>
      <c r="C398" s="284">
        <v>0</v>
      </c>
      <c r="D398" s="284">
        <f>SUMIFS([2]执行月报!$F$5:$F$1335,[2]执行月报!$D$5:$D$1335,A398)</f>
        <v>0</v>
      </c>
      <c r="E398" s="284">
        <v>0</v>
      </c>
      <c r="F398" s="351" t="str">
        <f t="shared" si="42"/>
        <v>-</v>
      </c>
      <c r="G398" s="351" t="str">
        <f t="shared" si="43"/>
        <v>-</v>
      </c>
      <c r="H398" s="270" t="str">
        <f t="shared" si="44"/>
        <v>否</v>
      </c>
      <c r="I398" s="271" t="str">
        <f t="shared" si="45"/>
        <v>项</v>
      </c>
      <c r="J398" s="272" t="str">
        <f t="shared" si="46"/>
        <v>205</v>
      </c>
      <c r="K398" t="str">
        <f t="shared" si="47"/>
        <v>20508</v>
      </c>
      <c r="L398" t="str">
        <f t="shared" si="48"/>
        <v>2050801</v>
      </c>
    </row>
    <row r="399" ht="21" customHeight="1" spans="1:12">
      <c r="A399" s="350">
        <v>2050802</v>
      </c>
      <c r="B399" s="337" t="s">
        <v>382</v>
      </c>
      <c r="C399" s="284">
        <v>235</v>
      </c>
      <c r="D399" s="284">
        <f>SUMIFS([2]执行月报!$F$5:$F$1335,[2]执行月报!$D$5:$D$1335,A399)</f>
        <v>140</v>
      </c>
      <c r="E399" s="284">
        <v>111</v>
      </c>
      <c r="F399" s="351">
        <f t="shared" si="42"/>
        <v>0.261261261261261</v>
      </c>
      <c r="G399" s="351">
        <f t="shared" si="43"/>
        <v>0.595744680851064</v>
      </c>
      <c r="H399" s="270" t="str">
        <f t="shared" si="44"/>
        <v>是</v>
      </c>
      <c r="I399" s="271" t="str">
        <f t="shared" si="45"/>
        <v>项</v>
      </c>
      <c r="J399" s="272" t="str">
        <f t="shared" si="46"/>
        <v>205</v>
      </c>
      <c r="K399" t="str">
        <f t="shared" si="47"/>
        <v>20508</v>
      </c>
      <c r="L399" t="str">
        <f t="shared" si="48"/>
        <v>2050802</v>
      </c>
    </row>
    <row r="400" ht="21" hidden="1" customHeight="1" spans="1:12">
      <c r="A400" s="350">
        <v>2050803</v>
      </c>
      <c r="B400" s="337" t="s">
        <v>383</v>
      </c>
      <c r="C400" s="284">
        <v>0</v>
      </c>
      <c r="D400" s="284">
        <f>SUMIFS([2]执行月报!$F$5:$F$1335,[2]执行月报!$D$5:$D$1335,A400)</f>
        <v>0</v>
      </c>
      <c r="E400" s="284">
        <v>0</v>
      </c>
      <c r="F400" s="351" t="str">
        <f t="shared" si="42"/>
        <v>-</v>
      </c>
      <c r="G400" s="351" t="str">
        <f t="shared" si="43"/>
        <v>-</v>
      </c>
      <c r="H400" s="270" t="str">
        <f t="shared" si="44"/>
        <v>否</v>
      </c>
      <c r="I400" s="271" t="str">
        <f t="shared" si="45"/>
        <v>项</v>
      </c>
      <c r="J400" s="272" t="str">
        <f t="shared" si="46"/>
        <v>205</v>
      </c>
      <c r="K400" t="str">
        <f t="shared" si="47"/>
        <v>20508</v>
      </c>
      <c r="L400" t="str">
        <f t="shared" si="48"/>
        <v>2050803</v>
      </c>
    </row>
    <row r="401" ht="21" hidden="1" customHeight="1" spans="1:12">
      <c r="A401" s="350">
        <v>2050804</v>
      </c>
      <c r="B401" s="337" t="s">
        <v>384</v>
      </c>
      <c r="C401" s="284">
        <v>0</v>
      </c>
      <c r="D401" s="284">
        <f>SUMIFS([2]执行月报!$F$5:$F$1335,[2]执行月报!$D$5:$D$1335,A401)</f>
        <v>0</v>
      </c>
      <c r="E401" s="284">
        <v>0</v>
      </c>
      <c r="F401" s="351" t="str">
        <f t="shared" si="42"/>
        <v>-</v>
      </c>
      <c r="G401" s="351" t="str">
        <f t="shared" si="43"/>
        <v>-</v>
      </c>
      <c r="H401" s="270" t="str">
        <f t="shared" si="44"/>
        <v>否</v>
      </c>
      <c r="I401" s="271" t="str">
        <f t="shared" si="45"/>
        <v>项</v>
      </c>
      <c r="J401" s="272" t="str">
        <f t="shared" si="46"/>
        <v>205</v>
      </c>
      <c r="K401" t="str">
        <f t="shared" si="47"/>
        <v>20508</v>
      </c>
      <c r="L401" t="str">
        <f t="shared" si="48"/>
        <v>2050804</v>
      </c>
    </row>
    <row r="402" ht="21" hidden="1" customHeight="1" spans="1:12">
      <c r="A402" s="350">
        <v>2050899</v>
      </c>
      <c r="B402" s="337" t="s">
        <v>385</v>
      </c>
      <c r="C402" s="284">
        <v>0</v>
      </c>
      <c r="D402" s="284">
        <f>SUMIFS([2]执行月报!$F$5:$F$1335,[2]执行月报!$D$5:$D$1335,A402)</f>
        <v>0</v>
      </c>
      <c r="E402" s="284">
        <v>0</v>
      </c>
      <c r="F402" s="351" t="str">
        <f t="shared" si="42"/>
        <v>-</v>
      </c>
      <c r="G402" s="351" t="str">
        <f t="shared" si="43"/>
        <v>-</v>
      </c>
      <c r="H402" s="270" t="str">
        <f t="shared" si="44"/>
        <v>否</v>
      </c>
      <c r="I402" s="271" t="str">
        <f t="shared" si="45"/>
        <v>项</v>
      </c>
      <c r="J402" s="272" t="str">
        <f t="shared" si="46"/>
        <v>205</v>
      </c>
      <c r="K402" t="str">
        <f t="shared" si="47"/>
        <v>20508</v>
      </c>
      <c r="L402" t="str">
        <f t="shared" si="48"/>
        <v>2050899</v>
      </c>
    </row>
    <row r="403" ht="21" customHeight="1" spans="1:12">
      <c r="A403" s="348">
        <v>20509</v>
      </c>
      <c r="B403" s="336" t="s">
        <v>386</v>
      </c>
      <c r="C403" s="268">
        <f>SUMIFS(C404:C$1298,$I404:$I$1298,"项",$K404:$K$1298,$A403)</f>
        <v>1570</v>
      </c>
      <c r="D403" s="268">
        <f>SUMIFS(D404:D$1298,$I404:$I$1298,"项",$K404:$K$1298,$A403)</f>
        <v>145</v>
      </c>
      <c r="E403" s="268">
        <f>SUMIFS(E404:E$1298,$I404:$I$1298,"项",$K404:$K$1298,$A403)</f>
        <v>1</v>
      </c>
      <c r="F403" s="349">
        <f t="shared" si="42"/>
        <v>144</v>
      </c>
      <c r="G403" s="349">
        <f t="shared" si="43"/>
        <v>0.0923566878980892</v>
      </c>
      <c r="H403" s="270" t="str">
        <f t="shared" si="44"/>
        <v>是</v>
      </c>
      <c r="I403" s="271" t="str">
        <f t="shared" si="45"/>
        <v>款</v>
      </c>
      <c r="J403" s="272" t="str">
        <f t="shared" si="46"/>
        <v>205</v>
      </c>
      <c r="K403" t="str">
        <f t="shared" si="47"/>
        <v>20509</v>
      </c>
      <c r="L403" t="str">
        <f t="shared" si="48"/>
        <v>20509</v>
      </c>
    </row>
    <row r="404" ht="21" hidden="1" customHeight="1" spans="1:12">
      <c r="A404" s="350">
        <v>2050901</v>
      </c>
      <c r="B404" s="337" t="s">
        <v>387</v>
      </c>
      <c r="C404" s="284">
        <v>0</v>
      </c>
      <c r="D404" s="284">
        <f>SUMIFS([2]执行月报!$F$5:$F$1335,[2]执行月报!$D$5:$D$1335,A404)</f>
        <v>0</v>
      </c>
      <c r="E404" s="284">
        <v>0</v>
      </c>
      <c r="F404" s="351" t="str">
        <f t="shared" si="42"/>
        <v>-</v>
      </c>
      <c r="G404" s="351" t="str">
        <f t="shared" si="43"/>
        <v>-</v>
      </c>
      <c r="H404" s="270" t="str">
        <f t="shared" si="44"/>
        <v>否</v>
      </c>
      <c r="I404" s="271" t="str">
        <f t="shared" si="45"/>
        <v>项</v>
      </c>
      <c r="J404" s="272" t="str">
        <f t="shared" si="46"/>
        <v>205</v>
      </c>
      <c r="K404" t="str">
        <f t="shared" si="47"/>
        <v>20509</v>
      </c>
      <c r="L404" t="str">
        <f t="shared" si="48"/>
        <v>2050901</v>
      </c>
    </row>
    <row r="405" ht="21" hidden="1" customHeight="1" spans="1:12">
      <c r="A405" s="354">
        <v>2050902</v>
      </c>
      <c r="B405" s="337" t="s">
        <v>388</v>
      </c>
      <c r="C405" s="284">
        <v>0</v>
      </c>
      <c r="D405" s="284">
        <f>SUMIFS([2]执行月报!$F$5:$F$1335,[2]执行月报!$D$5:$D$1335,A405)</f>
        <v>0</v>
      </c>
      <c r="E405" s="284">
        <v>0</v>
      </c>
      <c r="F405" s="351" t="str">
        <f t="shared" si="42"/>
        <v>-</v>
      </c>
      <c r="G405" s="351" t="str">
        <f t="shared" si="43"/>
        <v>-</v>
      </c>
      <c r="H405" s="270" t="str">
        <f t="shared" si="44"/>
        <v>否</v>
      </c>
      <c r="I405" s="271" t="str">
        <f t="shared" si="45"/>
        <v>项</v>
      </c>
      <c r="J405" s="272" t="str">
        <f t="shared" si="46"/>
        <v>205</v>
      </c>
      <c r="K405" t="str">
        <f t="shared" si="47"/>
        <v>20509</v>
      </c>
      <c r="L405" t="str">
        <f t="shared" si="48"/>
        <v>2050902</v>
      </c>
    </row>
    <row r="406" ht="21" hidden="1" customHeight="1" spans="1:12">
      <c r="A406" s="350">
        <v>2050903</v>
      </c>
      <c r="B406" s="337" t="s">
        <v>389</v>
      </c>
      <c r="C406" s="284">
        <v>0</v>
      </c>
      <c r="D406" s="284">
        <f>SUMIFS([2]执行月报!$F$5:$F$1335,[2]执行月报!$D$5:$D$1335,A406)</f>
        <v>0</v>
      </c>
      <c r="E406" s="284">
        <v>0</v>
      </c>
      <c r="F406" s="351" t="str">
        <f t="shared" si="42"/>
        <v>-</v>
      </c>
      <c r="G406" s="351" t="str">
        <f t="shared" si="43"/>
        <v>-</v>
      </c>
      <c r="H406" s="270" t="str">
        <f t="shared" si="44"/>
        <v>否</v>
      </c>
      <c r="I406" s="271" t="str">
        <f t="shared" si="45"/>
        <v>项</v>
      </c>
      <c r="J406" s="272" t="str">
        <f t="shared" si="46"/>
        <v>205</v>
      </c>
      <c r="K406" t="str">
        <f t="shared" si="47"/>
        <v>20509</v>
      </c>
      <c r="L406" t="str">
        <f t="shared" si="48"/>
        <v>2050903</v>
      </c>
    </row>
    <row r="407" ht="21" hidden="1" customHeight="1" spans="1:12">
      <c r="A407" s="350">
        <v>2050904</v>
      </c>
      <c r="B407" s="337" t="s">
        <v>390</v>
      </c>
      <c r="C407" s="284">
        <v>0</v>
      </c>
      <c r="D407" s="284">
        <f>SUMIFS([2]执行月报!$F$5:$F$1335,[2]执行月报!$D$5:$D$1335,A407)</f>
        <v>0</v>
      </c>
      <c r="E407" s="284">
        <v>0</v>
      </c>
      <c r="F407" s="351" t="str">
        <f t="shared" si="42"/>
        <v>-</v>
      </c>
      <c r="G407" s="351" t="str">
        <f t="shared" si="43"/>
        <v>-</v>
      </c>
      <c r="H407" s="270" t="str">
        <f t="shared" si="44"/>
        <v>否</v>
      </c>
      <c r="I407" s="271" t="str">
        <f t="shared" si="45"/>
        <v>项</v>
      </c>
      <c r="J407" s="272" t="str">
        <f t="shared" si="46"/>
        <v>205</v>
      </c>
      <c r="K407" t="str">
        <f t="shared" si="47"/>
        <v>20509</v>
      </c>
      <c r="L407" t="str">
        <f t="shared" si="48"/>
        <v>2050904</v>
      </c>
    </row>
    <row r="408" ht="21" hidden="1" customHeight="1" spans="1:12">
      <c r="A408" s="354">
        <v>2050905</v>
      </c>
      <c r="B408" s="337" t="s">
        <v>391</v>
      </c>
      <c r="C408" s="284">
        <v>0</v>
      </c>
      <c r="D408" s="284">
        <f>SUMIFS([2]执行月报!$F$5:$F$1335,[2]执行月报!$D$5:$D$1335,A408)</f>
        <v>0</v>
      </c>
      <c r="E408" s="284">
        <v>0</v>
      </c>
      <c r="F408" s="351" t="str">
        <f t="shared" si="42"/>
        <v>-</v>
      </c>
      <c r="G408" s="351" t="str">
        <f t="shared" si="43"/>
        <v>-</v>
      </c>
      <c r="H408" s="270" t="str">
        <f t="shared" si="44"/>
        <v>否</v>
      </c>
      <c r="I408" s="271" t="str">
        <f t="shared" si="45"/>
        <v>项</v>
      </c>
      <c r="J408" s="272" t="str">
        <f t="shared" si="46"/>
        <v>205</v>
      </c>
      <c r="K408" t="str">
        <f t="shared" si="47"/>
        <v>20509</v>
      </c>
      <c r="L408" t="str">
        <f t="shared" si="48"/>
        <v>2050905</v>
      </c>
    </row>
    <row r="409" ht="21" customHeight="1" spans="1:12">
      <c r="A409" s="350">
        <v>2050999</v>
      </c>
      <c r="B409" s="337" t="s">
        <v>392</v>
      </c>
      <c r="C409" s="284">
        <v>1570</v>
      </c>
      <c r="D409" s="284">
        <f>SUMIFS([2]执行月报!$F$5:$F$1335,[2]执行月报!$D$5:$D$1335,A409)</f>
        <v>145</v>
      </c>
      <c r="E409" s="284">
        <v>1</v>
      </c>
      <c r="F409" s="351">
        <f t="shared" si="42"/>
        <v>144</v>
      </c>
      <c r="G409" s="351">
        <f t="shared" si="43"/>
        <v>0.0923566878980892</v>
      </c>
      <c r="H409" s="270" t="str">
        <f t="shared" si="44"/>
        <v>是</v>
      </c>
      <c r="I409" s="271" t="str">
        <f t="shared" si="45"/>
        <v>项</v>
      </c>
      <c r="J409" s="272" t="str">
        <f t="shared" si="46"/>
        <v>205</v>
      </c>
      <c r="K409" t="str">
        <f t="shared" si="47"/>
        <v>20509</v>
      </c>
      <c r="L409" t="str">
        <f t="shared" si="48"/>
        <v>2050999</v>
      </c>
    </row>
    <row r="410" ht="21" hidden="1" customHeight="1" spans="1:12">
      <c r="A410" s="348">
        <v>20599</v>
      </c>
      <c r="B410" s="336" t="s">
        <v>393</v>
      </c>
      <c r="C410" s="268">
        <f>SUMIFS(C411:C$1298,$I411:$I$1298,"项",$K411:$K$1298,$A410)</f>
        <v>0</v>
      </c>
      <c r="D410" s="268">
        <f>SUMIFS(D411:D$1298,$I411:$I$1298,"项",$K411:$K$1298,$A410)</f>
        <v>0</v>
      </c>
      <c r="E410" s="268">
        <f>SUMIFS(E411:E$1298,$I411:$I$1298,"项",$K411:$K$1298,$A410)</f>
        <v>0</v>
      </c>
      <c r="F410" s="349" t="str">
        <f t="shared" si="42"/>
        <v>-</v>
      </c>
      <c r="G410" s="349" t="str">
        <f t="shared" si="43"/>
        <v>-</v>
      </c>
      <c r="H410" s="270" t="str">
        <f t="shared" si="44"/>
        <v>否</v>
      </c>
      <c r="I410" s="271" t="str">
        <f t="shared" si="45"/>
        <v>款</v>
      </c>
      <c r="J410" s="272" t="str">
        <f t="shared" si="46"/>
        <v>205</v>
      </c>
      <c r="K410" t="str">
        <f t="shared" si="47"/>
        <v>20599</v>
      </c>
      <c r="L410" t="str">
        <f t="shared" si="48"/>
        <v>20599</v>
      </c>
    </row>
    <row r="411" ht="21" hidden="1" customHeight="1" spans="1:12">
      <c r="A411" s="350">
        <v>2059999</v>
      </c>
      <c r="B411" s="337" t="s">
        <v>394</v>
      </c>
      <c r="C411" s="284">
        <v>0</v>
      </c>
      <c r="D411" s="284">
        <f>SUMIFS([2]执行月报!$F$5:$F$1335,[2]执行月报!$D$5:$D$1335,A411)</f>
        <v>0</v>
      </c>
      <c r="E411" s="284">
        <v>0</v>
      </c>
      <c r="F411" s="351" t="str">
        <f t="shared" si="42"/>
        <v>-</v>
      </c>
      <c r="G411" s="351" t="str">
        <f t="shared" si="43"/>
        <v>-</v>
      </c>
      <c r="H411" s="270" t="str">
        <f t="shared" si="44"/>
        <v>否</v>
      </c>
      <c r="I411" s="271" t="str">
        <f t="shared" si="45"/>
        <v>项</v>
      </c>
      <c r="J411" s="272" t="str">
        <f t="shared" si="46"/>
        <v>205</v>
      </c>
      <c r="K411" t="str">
        <f t="shared" si="47"/>
        <v>20599</v>
      </c>
      <c r="L411" t="str">
        <f t="shared" si="48"/>
        <v>2059999</v>
      </c>
    </row>
    <row r="412" ht="21" customHeight="1" spans="1:12">
      <c r="A412" s="348">
        <v>206</v>
      </c>
      <c r="B412" s="336" t="s">
        <v>90</v>
      </c>
      <c r="C412" s="268">
        <f>SUMIFS(C413:C$1298,$I413:$I$1298,"款",$J413:$J$1298,$A412)</f>
        <v>705</v>
      </c>
      <c r="D412" s="268">
        <f>SUMIFS(D413:D$1298,$I413:$I$1298,"款",$J413:$J$1298,$A412)</f>
        <v>364</v>
      </c>
      <c r="E412" s="268">
        <f>SUMIFS(E413:E$1298,$I413:$I$1298,"款",$J413:$J$1298,$A412)</f>
        <v>371</v>
      </c>
      <c r="F412" s="349">
        <f t="shared" si="42"/>
        <v>-0.0188679245283019</v>
      </c>
      <c r="G412" s="349">
        <f t="shared" si="43"/>
        <v>0.516312056737589</v>
      </c>
      <c r="H412" s="270" t="str">
        <f t="shared" si="44"/>
        <v>是</v>
      </c>
      <c r="I412" s="271" t="str">
        <f t="shared" si="45"/>
        <v>类</v>
      </c>
      <c r="J412" s="272" t="str">
        <f t="shared" si="46"/>
        <v>206</v>
      </c>
      <c r="K412" t="str">
        <f t="shared" si="47"/>
        <v>206</v>
      </c>
      <c r="L412" t="str">
        <f t="shared" si="48"/>
        <v>206</v>
      </c>
    </row>
    <row r="413" ht="21" customHeight="1" spans="1:12">
      <c r="A413" s="348">
        <v>20601</v>
      </c>
      <c r="B413" s="336" t="s">
        <v>395</v>
      </c>
      <c r="C413" s="268">
        <f>SUMIFS(C414:C$1298,$I414:$I$1298,"项",$K414:$K$1298,$A413)</f>
        <v>518</v>
      </c>
      <c r="D413" s="268">
        <f>SUMIFS(D414:D$1298,$I414:$I$1298,"项",$K414:$K$1298,$A413)</f>
        <v>313</v>
      </c>
      <c r="E413" s="268">
        <f>SUMIFS(E414:E$1298,$I414:$I$1298,"项",$K414:$K$1298,$A413)</f>
        <v>320</v>
      </c>
      <c r="F413" s="349">
        <f t="shared" si="42"/>
        <v>-0.021875</v>
      </c>
      <c r="G413" s="349">
        <f t="shared" si="43"/>
        <v>0.604247104247104</v>
      </c>
      <c r="H413" s="270" t="str">
        <f t="shared" si="44"/>
        <v>是</v>
      </c>
      <c r="I413" s="271" t="str">
        <f t="shared" si="45"/>
        <v>款</v>
      </c>
      <c r="J413" s="272" t="str">
        <f t="shared" si="46"/>
        <v>206</v>
      </c>
      <c r="K413" t="str">
        <f t="shared" si="47"/>
        <v>20601</v>
      </c>
      <c r="L413" t="str">
        <f t="shared" si="48"/>
        <v>20601</v>
      </c>
    </row>
    <row r="414" ht="21" customHeight="1" spans="1:12">
      <c r="A414" s="350">
        <v>2060101</v>
      </c>
      <c r="B414" s="337" t="s">
        <v>140</v>
      </c>
      <c r="C414" s="284">
        <v>294</v>
      </c>
      <c r="D414" s="284">
        <f>SUMIFS([2]执行月报!$F$5:$F$1335,[2]执行月报!$D$5:$D$1335,A414)</f>
        <v>156</v>
      </c>
      <c r="E414" s="284">
        <v>199</v>
      </c>
      <c r="F414" s="351">
        <f t="shared" si="42"/>
        <v>-0.21608040201005</v>
      </c>
      <c r="G414" s="351">
        <f t="shared" si="43"/>
        <v>0.530612244897959</v>
      </c>
      <c r="H414" s="270" t="str">
        <f t="shared" si="44"/>
        <v>是</v>
      </c>
      <c r="I414" s="271" t="str">
        <f t="shared" si="45"/>
        <v>项</v>
      </c>
      <c r="J414" s="272" t="str">
        <f t="shared" si="46"/>
        <v>206</v>
      </c>
      <c r="K414" t="str">
        <f t="shared" si="47"/>
        <v>20601</v>
      </c>
      <c r="L414" t="str">
        <f t="shared" si="48"/>
        <v>2060101</v>
      </c>
    </row>
    <row r="415" ht="21" hidden="1" customHeight="1" spans="1:12">
      <c r="A415" s="350">
        <v>2060102</v>
      </c>
      <c r="B415" s="337" t="s">
        <v>141</v>
      </c>
      <c r="C415" s="284">
        <v>0</v>
      </c>
      <c r="D415" s="284">
        <f>SUMIFS([2]执行月报!$F$5:$F$1335,[2]执行月报!$D$5:$D$1335,A415)</f>
        <v>0</v>
      </c>
      <c r="E415" s="284">
        <v>0</v>
      </c>
      <c r="F415" s="351" t="str">
        <f t="shared" si="42"/>
        <v>-</v>
      </c>
      <c r="G415" s="351" t="str">
        <f t="shared" si="43"/>
        <v>-</v>
      </c>
      <c r="H415" s="270" t="str">
        <f t="shared" si="44"/>
        <v>否</v>
      </c>
      <c r="I415" s="271" t="str">
        <f t="shared" si="45"/>
        <v>项</v>
      </c>
      <c r="J415" s="272" t="str">
        <f t="shared" si="46"/>
        <v>206</v>
      </c>
      <c r="K415" t="str">
        <f t="shared" si="47"/>
        <v>20601</v>
      </c>
      <c r="L415" t="str">
        <f t="shared" si="48"/>
        <v>2060102</v>
      </c>
    </row>
    <row r="416" ht="21" customHeight="1" spans="1:12">
      <c r="A416" s="350">
        <v>2060103</v>
      </c>
      <c r="B416" s="337" t="s">
        <v>142</v>
      </c>
      <c r="C416" s="284">
        <v>224</v>
      </c>
      <c r="D416" s="284">
        <f>SUMIFS([2]执行月报!$F$5:$F$1335,[2]执行月报!$D$5:$D$1335,A416)</f>
        <v>157</v>
      </c>
      <c r="E416" s="284">
        <v>121</v>
      </c>
      <c r="F416" s="351">
        <f t="shared" si="42"/>
        <v>0.297520661157025</v>
      </c>
      <c r="G416" s="351">
        <f t="shared" si="43"/>
        <v>0.700892857142857</v>
      </c>
      <c r="H416" s="270" t="str">
        <f t="shared" si="44"/>
        <v>是</v>
      </c>
      <c r="I416" s="271" t="str">
        <f t="shared" si="45"/>
        <v>项</v>
      </c>
      <c r="J416" s="272" t="str">
        <f t="shared" si="46"/>
        <v>206</v>
      </c>
      <c r="K416" t="str">
        <f t="shared" si="47"/>
        <v>20601</v>
      </c>
      <c r="L416" t="str">
        <f t="shared" si="48"/>
        <v>2060103</v>
      </c>
    </row>
    <row r="417" ht="21" hidden="1" customHeight="1" spans="1:12">
      <c r="A417" s="350">
        <v>2060199</v>
      </c>
      <c r="B417" s="337" t="s">
        <v>396</v>
      </c>
      <c r="C417" s="284">
        <v>0</v>
      </c>
      <c r="D417" s="284">
        <f>SUMIFS([2]执行月报!$F$5:$F$1335,[2]执行月报!$D$5:$D$1335,A417)</f>
        <v>0</v>
      </c>
      <c r="E417" s="284">
        <v>0</v>
      </c>
      <c r="F417" s="351" t="str">
        <f t="shared" si="42"/>
        <v>-</v>
      </c>
      <c r="G417" s="351" t="str">
        <f t="shared" si="43"/>
        <v>-</v>
      </c>
      <c r="H417" s="270" t="str">
        <f t="shared" si="44"/>
        <v>否</v>
      </c>
      <c r="I417" s="271" t="str">
        <f t="shared" si="45"/>
        <v>项</v>
      </c>
      <c r="J417" s="272" t="str">
        <f t="shared" si="46"/>
        <v>206</v>
      </c>
      <c r="K417" t="str">
        <f t="shared" si="47"/>
        <v>20601</v>
      </c>
      <c r="L417" t="str">
        <f t="shared" si="48"/>
        <v>2060199</v>
      </c>
    </row>
    <row r="418" ht="21" hidden="1" customHeight="1" spans="1:12">
      <c r="A418" s="348">
        <v>20602</v>
      </c>
      <c r="B418" s="336" t="s">
        <v>397</v>
      </c>
      <c r="C418" s="268">
        <f>SUMIFS(C419:C$1298,$I419:$I$1298,"项",$K419:$K$1298,$A418)</f>
        <v>0</v>
      </c>
      <c r="D418" s="268">
        <f>SUMIFS(D419:D$1298,$I419:$I$1298,"项",$K419:$K$1298,$A418)</f>
        <v>0</v>
      </c>
      <c r="E418" s="268">
        <f>SUMIFS(E419:E$1298,$I419:$I$1298,"项",$K419:$K$1298,$A418)</f>
        <v>0</v>
      </c>
      <c r="F418" s="349" t="str">
        <f t="shared" si="42"/>
        <v>-</v>
      </c>
      <c r="G418" s="349" t="str">
        <f t="shared" si="43"/>
        <v>-</v>
      </c>
      <c r="H418" s="270" t="str">
        <f t="shared" si="44"/>
        <v>否</v>
      </c>
      <c r="I418" s="271" t="str">
        <f t="shared" si="45"/>
        <v>款</v>
      </c>
      <c r="J418" s="272" t="str">
        <f t="shared" si="46"/>
        <v>206</v>
      </c>
      <c r="K418" t="str">
        <f t="shared" si="47"/>
        <v>20602</v>
      </c>
      <c r="L418" t="str">
        <f t="shared" si="48"/>
        <v>20602</v>
      </c>
    </row>
    <row r="419" ht="21" hidden="1" customHeight="1" spans="1:12">
      <c r="A419" s="350">
        <v>2060201</v>
      </c>
      <c r="B419" s="337" t="s">
        <v>398</v>
      </c>
      <c r="C419" s="284">
        <v>0</v>
      </c>
      <c r="D419" s="284">
        <f>SUMIFS([2]执行月报!$F$5:$F$1335,[2]执行月报!$D$5:$D$1335,A419)</f>
        <v>0</v>
      </c>
      <c r="E419" s="284">
        <v>0</v>
      </c>
      <c r="F419" s="351" t="str">
        <f t="shared" si="42"/>
        <v>-</v>
      </c>
      <c r="G419" s="351" t="str">
        <f t="shared" si="43"/>
        <v>-</v>
      </c>
      <c r="H419" s="270" t="str">
        <f t="shared" si="44"/>
        <v>否</v>
      </c>
      <c r="I419" s="271" t="str">
        <f t="shared" si="45"/>
        <v>项</v>
      </c>
      <c r="J419" s="272" t="str">
        <f t="shared" si="46"/>
        <v>206</v>
      </c>
      <c r="K419" t="str">
        <f t="shared" si="47"/>
        <v>20602</v>
      </c>
      <c r="L419" t="str">
        <f t="shared" si="48"/>
        <v>2060201</v>
      </c>
    </row>
    <row r="420" ht="21" hidden="1" customHeight="1" spans="1:12">
      <c r="A420" s="350">
        <v>2060203</v>
      </c>
      <c r="B420" s="337" t="s">
        <v>399</v>
      </c>
      <c r="C420" s="284">
        <v>0</v>
      </c>
      <c r="D420" s="284">
        <f>SUMIFS([2]执行月报!$F$5:$F$1335,[2]执行月报!$D$5:$D$1335,A420)</f>
        <v>0</v>
      </c>
      <c r="E420" s="284">
        <v>0</v>
      </c>
      <c r="F420" s="351" t="str">
        <f t="shared" si="42"/>
        <v>-</v>
      </c>
      <c r="G420" s="351" t="str">
        <f t="shared" si="43"/>
        <v>-</v>
      </c>
      <c r="H420" s="270" t="str">
        <f t="shared" si="44"/>
        <v>否</v>
      </c>
      <c r="I420" s="271" t="str">
        <f t="shared" si="45"/>
        <v>项</v>
      </c>
      <c r="J420" s="272" t="str">
        <f t="shared" si="46"/>
        <v>206</v>
      </c>
      <c r="K420" t="str">
        <f t="shared" si="47"/>
        <v>20602</v>
      </c>
      <c r="L420" t="str">
        <f t="shared" si="48"/>
        <v>2060203</v>
      </c>
    </row>
    <row r="421" ht="21" hidden="1" customHeight="1" spans="1:12">
      <c r="A421" s="350">
        <v>2060204</v>
      </c>
      <c r="B421" s="337" t="s">
        <v>400</v>
      </c>
      <c r="C421" s="284">
        <v>0</v>
      </c>
      <c r="D421" s="284">
        <f>SUMIFS([2]执行月报!$F$5:$F$1335,[2]执行月报!$D$5:$D$1335,A421)</f>
        <v>0</v>
      </c>
      <c r="E421" s="284">
        <v>0</v>
      </c>
      <c r="F421" s="351" t="str">
        <f t="shared" si="42"/>
        <v>-</v>
      </c>
      <c r="G421" s="351" t="str">
        <f t="shared" si="43"/>
        <v>-</v>
      </c>
      <c r="H421" s="270" t="str">
        <f t="shared" si="44"/>
        <v>否</v>
      </c>
      <c r="I421" s="271" t="str">
        <f t="shared" si="45"/>
        <v>项</v>
      </c>
      <c r="J421" s="272" t="str">
        <f t="shared" si="46"/>
        <v>206</v>
      </c>
      <c r="K421" t="str">
        <f t="shared" si="47"/>
        <v>20602</v>
      </c>
      <c r="L421" t="str">
        <f t="shared" si="48"/>
        <v>2060204</v>
      </c>
    </row>
    <row r="422" ht="21" hidden="1" customHeight="1" spans="1:12">
      <c r="A422" s="350">
        <v>2060205</v>
      </c>
      <c r="B422" s="337" t="s">
        <v>401</v>
      </c>
      <c r="C422" s="284">
        <v>0</v>
      </c>
      <c r="D422" s="284">
        <f>SUMIFS([2]执行月报!$F$5:$F$1335,[2]执行月报!$D$5:$D$1335,A422)</f>
        <v>0</v>
      </c>
      <c r="E422" s="284">
        <v>0</v>
      </c>
      <c r="F422" s="351" t="str">
        <f t="shared" si="42"/>
        <v>-</v>
      </c>
      <c r="G422" s="351" t="str">
        <f t="shared" si="43"/>
        <v>-</v>
      </c>
      <c r="H422" s="270" t="str">
        <f t="shared" si="44"/>
        <v>否</v>
      </c>
      <c r="I422" s="271" t="str">
        <f t="shared" si="45"/>
        <v>项</v>
      </c>
      <c r="J422" s="272" t="str">
        <f t="shared" si="46"/>
        <v>206</v>
      </c>
      <c r="K422" t="str">
        <f t="shared" si="47"/>
        <v>20602</v>
      </c>
      <c r="L422" t="str">
        <f t="shared" si="48"/>
        <v>2060205</v>
      </c>
    </row>
    <row r="423" ht="21" hidden="1" customHeight="1" spans="1:12">
      <c r="A423" s="350">
        <v>2060206</v>
      </c>
      <c r="B423" s="337" t="s">
        <v>402</v>
      </c>
      <c r="C423" s="284">
        <v>0</v>
      </c>
      <c r="D423" s="284">
        <f>SUMIFS([2]执行月报!$F$5:$F$1335,[2]执行月报!$D$5:$D$1335,A423)</f>
        <v>0</v>
      </c>
      <c r="E423" s="284">
        <v>0</v>
      </c>
      <c r="F423" s="351" t="str">
        <f t="shared" si="42"/>
        <v>-</v>
      </c>
      <c r="G423" s="351" t="str">
        <f t="shared" si="43"/>
        <v>-</v>
      </c>
      <c r="H423" s="270" t="str">
        <f t="shared" si="44"/>
        <v>否</v>
      </c>
      <c r="I423" s="271" t="str">
        <f t="shared" si="45"/>
        <v>项</v>
      </c>
      <c r="J423" s="272" t="str">
        <f t="shared" si="46"/>
        <v>206</v>
      </c>
      <c r="K423" t="str">
        <f t="shared" si="47"/>
        <v>20602</v>
      </c>
      <c r="L423" t="str">
        <f t="shared" si="48"/>
        <v>2060206</v>
      </c>
    </row>
    <row r="424" ht="21" hidden="1" customHeight="1" spans="1:12">
      <c r="A424" s="350">
        <v>2060207</v>
      </c>
      <c r="B424" s="337" t="s">
        <v>403</v>
      </c>
      <c r="C424" s="284">
        <v>0</v>
      </c>
      <c r="D424" s="284">
        <f>SUMIFS([2]执行月报!$F$5:$F$1335,[2]执行月报!$D$5:$D$1335,A424)</f>
        <v>0</v>
      </c>
      <c r="E424" s="284">
        <v>0</v>
      </c>
      <c r="F424" s="351" t="str">
        <f t="shared" si="42"/>
        <v>-</v>
      </c>
      <c r="G424" s="351" t="str">
        <f t="shared" si="43"/>
        <v>-</v>
      </c>
      <c r="H424" s="270" t="str">
        <f t="shared" si="44"/>
        <v>否</v>
      </c>
      <c r="I424" s="271" t="str">
        <f t="shared" si="45"/>
        <v>项</v>
      </c>
      <c r="J424" s="272" t="str">
        <f t="shared" si="46"/>
        <v>206</v>
      </c>
      <c r="K424" t="str">
        <f t="shared" si="47"/>
        <v>20602</v>
      </c>
      <c r="L424" t="str">
        <f t="shared" si="48"/>
        <v>2060207</v>
      </c>
    </row>
    <row r="425" ht="21" hidden="1" customHeight="1" spans="1:12">
      <c r="A425" s="350">
        <v>2060208</v>
      </c>
      <c r="B425" s="337" t="s">
        <v>404</v>
      </c>
      <c r="C425" s="284">
        <v>0</v>
      </c>
      <c r="D425" s="284">
        <f>SUMIFS([2]执行月报!$F$5:$F$1335,[2]执行月报!$D$5:$D$1335,A425)</f>
        <v>0</v>
      </c>
      <c r="E425" s="284">
        <v>0</v>
      </c>
      <c r="F425" s="351" t="str">
        <f t="shared" si="42"/>
        <v>-</v>
      </c>
      <c r="G425" s="351" t="str">
        <f t="shared" si="43"/>
        <v>-</v>
      </c>
      <c r="H425" s="270" t="str">
        <f t="shared" si="44"/>
        <v>否</v>
      </c>
      <c r="I425" s="271" t="str">
        <f t="shared" si="45"/>
        <v>项</v>
      </c>
      <c r="J425" s="272" t="str">
        <f t="shared" si="46"/>
        <v>206</v>
      </c>
      <c r="K425" t="str">
        <f t="shared" si="47"/>
        <v>20602</v>
      </c>
      <c r="L425" t="str">
        <f t="shared" si="48"/>
        <v>2060208</v>
      </c>
    </row>
    <row r="426" ht="21" hidden="1" customHeight="1" spans="1:12">
      <c r="A426" s="350">
        <v>2060299</v>
      </c>
      <c r="B426" s="337" t="s">
        <v>405</v>
      </c>
      <c r="C426" s="284">
        <v>0</v>
      </c>
      <c r="D426" s="284">
        <f>SUMIFS([2]执行月报!$F$5:$F$1335,[2]执行月报!$D$5:$D$1335,A426)</f>
        <v>0</v>
      </c>
      <c r="E426" s="284">
        <v>0</v>
      </c>
      <c r="F426" s="351" t="str">
        <f t="shared" si="42"/>
        <v>-</v>
      </c>
      <c r="G426" s="351" t="str">
        <f t="shared" si="43"/>
        <v>-</v>
      </c>
      <c r="H426" s="270" t="str">
        <f t="shared" si="44"/>
        <v>否</v>
      </c>
      <c r="I426" s="271" t="str">
        <f t="shared" si="45"/>
        <v>项</v>
      </c>
      <c r="J426" s="272" t="str">
        <f t="shared" si="46"/>
        <v>206</v>
      </c>
      <c r="K426" t="str">
        <f t="shared" si="47"/>
        <v>20602</v>
      </c>
      <c r="L426" t="str">
        <f t="shared" si="48"/>
        <v>2060299</v>
      </c>
    </row>
    <row r="427" ht="21" hidden="1" customHeight="1" spans="1:12">
      <c r="A427" s="348">
        <v>20603</v>
      </c>
      <c r="B427" s="336" t="s">
        <v>406</v>
      </c>
      <c r="C427" s="268">
        <f>SUMIFS(C428:C$1298,$I428:$I$1298,"项",$K428:$K$1298,$A427)</f>
        <v>0</v>
      </c>
      <c r="D427" s="268">
        <f>SUMIFS(D428:D$1298,$I428:$I$1298,"项",$K428:$K$1298,$A427)</f>
        <v>0</v>
      </c>
      <c r="E427" s="268">
        <f>SUMIFS(E428:E$1298,$I428:$I$1298,"项",$K428:$K$1298,$A427)</f>
        <v>0</v>
      </c>
      <c r="F427" s="349" t="str">
        <f t="shared" si="42"/>
        <v>-</v>
      </c>
      <c r="G427" s="349" t="str">
        <f t="shared" si="43"/>
        <v>-</v>
      </c>
      <c r="H427" s="270" t="str">
        <f t="shared" si="44"/>
        <v>否</v>
      </c>
      <c r="I427" s="271" t="str">
        <f t="shared" si="45"/>
        <v>款</v>
      </c>
      <c r="J427" s="272" t="str">
        <f t="shared" si="46"/>
        <v>206</v>
      </c>
      <c r="K427" t="str">
        <f t="shared" si="47"/>
        <v>20603</v>
      </c>
      <c r="L427" t="str">
        <f t="shared" si="48"/>
        <v>20603</v>
      </c>
    </row>
    <row r="428" ht="21" hidden="1" customHeight="1" spans="1:12">
      <c r="A428" s="350">
        <v>2060301</v>
      </c>
      <c r="B428" s="337" t="s">
        <v>398</v>
      </c>
      <c r="C428" s="284">
        <v>0</v>
      </c>
      <c r="D428" s="284">
        <f>SUMIFS([2]执行月报!$F$5:$F$1335,[2]执行月报!$D$5:$D$1335,A428)</f>
        <v>0</v>
      </c>
      <c r="E428" s="284">
        <v>0</v>
      </c>
      <c r="F428" s="351" t="str">
        <f t="shared" si="42"/>
        <v>-</v>
      </c>
      <c r="G428" s="351" t="str">
        <f t="shared" si="43"/>
        <v>-</v>
      </c>
      <c r="H428" s="270" t="str">
        <f t="shared" si="44"/>
        <v>否</v>
      </c>
      <c r="I428" s="271" t="str">
        <f t="shared" si="45"/>
        <v>项</v>
      </c>
      <c r="J428" s="272" t="str">
        <f t="shared" si="46"/>
        <v>206</v>
      </c>
      <c r="K428" t="str">
        <f t="shared" si="47"/>
        <v>20603</v>
      </c>
      <c r="L428" t="str">
        <f t="shared" si="48"/>
        <v>2060301</v>
      </c>
    </row>
    <row r="429" ht="21" hidden="1" customHeight="1" spans="1:12">
      <c r="A429" s="350">
        <v>2060302</v>
      </c>
      <c r="B429" s="337" t="s">
        <v>407</v>
      </c>
      <c r="C429" s="284">
        <v>0</v>
      </c>
      <c r="D429" s="284">
        <f>SUMIFS([2]执行月报!$F$5:$F$1335,[2]执行月报!$D$5:$D$1335,A429)</f>
        <v>0</v>
      </c>
      <c r="E429" s="284">
        <v>0</v>
      </c>
      <c r="F429" s="351" t="str">
        <f t="shared" si="42"/>
        <v>-</v>
      </c>
      <c r="G429" s="351" t="str">
        <f t="shared" si="43"/>
        <v>-</v>
      </c>
      <c r="H429" s="270" t="str">
        <f t="shared" si="44"/>
        <v>否</v>
      </c>
      <c r="I429" s="271" t="str">
        <f t="shared" si="45"/>
        <v>项</v>
      </c>
      <c r="J429" s="272" t="str">
        <f t="shared" si="46"/>
        <v>206</v>
      </c>
      <c r="K429" t="str">
        <f t="shared" si="47"/>
        <v>20603</v>
      </c>
      <c r="L429" t="str">
        <f t="shared" si="48"/>
        <v>2060302</v>
      </c>
    </row>
    <row r="430" ht="21" hidden="1" customHeight="1" spans="1:12">
      <c r="A430" s="350">
        <v>2060303</v>
      </c>
      <c r="B430" s="337" t="s">
        <v>408</v>
      </c>
      <c r="C430" s="284">
        <v>0</v>
      </c>
      <c r="D430" s="284">
        <f>SUMIFS([2]执行月报!$F$5:$F$1335,[2]执行月报!$D$5:$D$1335,A430)</f>
        <v>0</v>
      </c>
      <c r="E430" s="284">
        <v>0</v>
      </c>
      <c r="F430" s="351" t="str">
        <f t="shared" si="42"/>
        <v>-</v>
      </c>
      <c r="G430" s="351" t="str">
        <f t="shared" si="43"/>
        <v>-</v>
      </c>
      <c r="H430" s="270" t="str">
        <f t="shared" si="44"/>
        <v>否</v>
      </c>
      <c r="I430" s="271" t="str">
        <f t="shared" si="45"/>
        <v>项</v>
      </c>
      <c r="J430" s="272" t="str">
        <f t="shared" si="46"/>
        <v>206</v>
      </c>
      <c r="K430" t="str">
        <f t="shared" si="47"/>
        <v>20603</v>
      </c>
      <c r="L430" t="str">
        <f t="shared" si="48"/>
        <v>2060303</v>
      </c>
    </row>
    <row r="431" ht="21" hidden="1" customHeight="1" spans="1:12">
      <c r="A431" s="350">
        <v>2060304</v>
      </c>
      <c r="B431" s="337" t="s">
        <v>409</v>
      </c>
      <c r="C431" s="284">
        <v>0</v>
      </c>
      <c r="D431" s="284">
        <f>SUMIFS([2]执行月报!$F$5:$F$1335,[2]执行月报!$D$5:$D$1335,A431)</f>
        <v>0</v>
      </c>
      <c r="E431" s="284">
        <v>0</v>
      </c>
      <c r="F431" s="351" t="str">
        <f t="shared" si="42"/>
        <v>-</v>
      </c>
      <c r="G431" s="351" t="str">
        <f t="shared" si="43"/>
        <v>-</v>
      </c>
      <c r="H431" s="270" t="str">
        <f t="shared" si="44"/>
        <v>否</v>
      </c>
      <c r="I431" s="271" t="str">
        <f t="shared" si="45"/>
        <v>项</v>
      </c>
      <c r="J431" s="272" t="str">
        <f t="shared" si="46"/>
        <v>206</v>
      </c>
      <c r="K431" t="str">
        <f t="shared" si="47"/>
        <v>20603</v>
      </c>
      <c r="L431" t="str">
        <f t="shared" si="48"/>
        <v>2060304</v>
      </c>
    </row>
    <row r="432" ht="21" hidden="1" customHeight="1" spans="1:12">
      <c r="A432" s="350">
        <v>2060399</v>
      </c>
      <c r="B432" s="337" t="s">
        <v>410</v>
      </c>
      <c r="C432" s="284">
        <v>0</v>
      </c>
      <c r="D432" s="284">
        <f>SUMIFS([2]执行月报!$F$5:$F$1335,[2]执行月报!$D$5:$D$1335,A432)</f>
        <v>0</v>
      </c>
      <c r="E432" s="284">
        <v>0</v>
      </c>
      <c r="F432" s="351" t="str">
        <f t="shared" si="42"/>
        <v>-</v>
      </c>
      <c r="G432" s="351" t="str">
        <f t="shared" si="43"/>
        <v>-</v>
      </c>
      <c r="H432" s="270" t="str">
        <f t="shared" si="44"/>
        <v>否</v>
      </c>
      <c r="I432" s="271" t="str">
        <f t="shared" si="45"/>
        <v>项</v>
      </c>
      <c r="J432" s="272" t="str">
        <f t="shared" si="46"/>
        <v>206</v>
      </c>
      <c r="K432" t="str">
        <f t="shared" si="47"/>
        <v>20603</v>
      </c>
      <c r="L432" t="str">
        <f t="shared" si="48"/>
        <v>2060399</v>
      </c>
    </row>
    <row r="433" ht="21" hidden="1" customHeight="1" spans="1:12">
      <c r="A433" s="348">
        <v>20604</v>
      </c>
      <c r="B433" s="336" t="s">
        <v>411</v>
      </c>
      <c r="C433" s="268">
        <f>SUMIFS(C434:C$1298,$I434:$I$1298,"项",$K434:$K$1298,$A433)</f>
        <v>0</v>
      </c>
      <c r="D433" s="268">
        <f>SUMIFS(D434:D$1298,$I434:$I$1298,"项",$K434:$K$1298,$A433)</f>
        <v>0</v>
      </c>
      <c r="E433" s="268">
        <f>SUMIFS(E434:E$1298,$I434:$I$1298,"项",$K434:$K$1298,$A433)</f>
        <v>0</v>
      </c>
      <c r="F433" s="349" t="str">
        <f t="shared" si="42"/>
        <v>-</v>
      </c>
      <c r="G433" s="349" t="str">
        <f t="shared" si="43"/>
        <v>-</v>
      </c>
      <c r="H433" s="270" t="str">
        <f t="shared" si="44"/>
        <v>否</v>
      </c>
      <c r="I433" s="271" t="str">
        <f t="shared" si="45"/>
        <v>款</v>
      </c>
      <c r="J433" s="272" t="str">
        <f t="shared" si="46"/>
        <v>206</v>
      </c>
      <c r="K433" t="str">
        <f t="shared" si="47"/>
        <v>20604</v>
      </c>
      <c r="L433" t="str">
        <f t="shared" si="48"/>
        <v>20604</v>
      </c>
    </row>
    <row r="434" ht="21" hidden="1" customHeight="1" spans="1:12">
      <c r="A434" s="350">
        <v>2060401</v>
      </c>
      <c r="B434" s="337" t="s">
        <v>398</v>
      </c>
      <c r="C434" s="284">
        <v>0</v>
      </c>
      <c r="D434" s="284">
        <f>SUMIFS([2]执行月报!$F$5:$F$1335,[2]执行月报!$D$5:$D$1335,A434)</f>
        <v>0</v>
      </c>
      <c r="E434" s="284">
        <v>0</v>
      </c>
      <c r="F434" s="351" t="str">
        <f t="shared" si="42"/>
        <v>-</v>
      </c>
      <c r="G434" s="351" t="str">
        <f t="shared" si="43"/>
        <v>-</v>
      </c>
      <c r="H434" s="270" t="str">
        <f t="shared" si="44"/>
        <v>否</v>
      </c>
      <c r="I434" s="271" t="str">
        <f t="shared" si="45"/>
        <v>项</v>
      </c>
      <c r="J434" s="272" t="str">
        <f t="shared" si="46"/>
        <v>206</v>
      </c>
      <c r="K434" t="str">
        <f t="shared" si="47"/>
        <v>20604</v>
      </c>
      <c r="L434" t="str">
        <f t="shared" si="48"/>
        <v>2060401</v>
      </c>
    </row>
    <row r="435" ht="21" hidden="1" customHeight="1" spans="1:12">
      <c r="A435" s="350">
        <v>2060404</v>
      </c>
      <c r="B435" s="337" t="s">
        <v>412</v>
      </c>
      <c r="C435" s="284">
        <v>0</v>
      </c>
      <c r="D435" s="284">
        <f>SUMIFS([2]执行月报!$F$5:$F$1335,[2]执行月报!$D$5:$D$1335,A435)</f>
        <v>0</v>
      </c>
      <c r="E435" s="284">
        <v>0</v>
      </c>
      <c r="F435" s="351" t="str">
        <f t="shared" si="42"/>
        <v>-</v>
      </c>
      <c r="G435" s="351" t="str">
        <f t="shared" si="43"/>
        <v>-</v>
      </c>
      <c r="H435" s="270" t="str">
        <f t="shared" si="44"/>
        <v>否</v>
      </c>
      <c r="I435" s="271" t="str">
        <f t="shared" si="45"/>
        <v>项</v>
      </c>
      <c r="J435" s="272" t="str">
        <f t="shared" si="46"/>
        <v>206</v>
      </c>
      <c r="K435" t="str">
        <f t="shared" si="47"/>
        <v>20604</v>
      </c>
      <c r="L435" t="str">
        <f t="shared" si="48"/>
        <v>2060404</v>
      </c>
    </row>
    <row r="436" ht="21" hidden="1" customHeight="1" spans="1:12">
      <c r="A436" s="350">
        <v>2060405</v>
      </c>
      <c r="B436" s="337" t="s">
        <v>413</v>
      </c>
      <c r="C436" s="284">
        <v>0</v>
      </c>
      <c r="D436" s="284">
        <f>SUMIFS([2]执行月报!$F$5:$F$1335,[2]执行月报!$D$5:$D$1335,A436)</f>
        <v>0</v>
      </c>
      <c r="E436" s="284">
        <v>0</v>
      </c>
      <c r="F436" s="351" t="str">
        <f t="shared" si="42"/>
        <v>-</v>
      </c>
      <c r="G436" s="351" t="str">
        <f t="shared" si="43"/>
        <v>-</v>
      </c>
      <c r="H436" s="270" t="str">
        <f t="shared" si="44"/>
        <v>否</v>
      </c>
      <c r="I436" s="271" t="str">
        <f t="shared" si="45"/>
        <v>项</v>
      </c>
      <c r="J436" s="272" t="str">
        <f t="shared" si="46"/>
        <v>206</v>
      </c>
      <c r="K436" t="str">
        <f t="shared" si="47"/>
        <v>20604</v>
      </c>
      <c r="L436" t="str">
        <f t="shared" si="48"/>
        <v>2060405</v>
      </c>
    </row>
    <row r="437" ht="21" hidden="1" customHeight="1" spans="1:12">
      <c r="A437" s="350">
        <v>2060499</v>
      </c>
      <c r="B437" s="337" t="s">
        <v>414</v>
      </c>
      <c r="C437" s="284">
        <v>0</v>
      </c>
      <c r="D437" s="284">
        <f>SUMIFS([2]执行月报!$F$5:$F$1335,[2]执行月报!$D$5:$D$1335,A437)</f>
        <v>0</v>
      </c>
      <c r="E437" s="284">
        <v>0</v>
      </c>
      <c r="F437" s="351" t="str">
        <f t="shared" si="42"/>
        <v>-</v>
      </c>
      <c r="G437" s="351" t="str">
        <f t="shared" si="43"/>
        <v>-</v>
      </c>
      <c r="H437" s="270" t="str">
        <f t="shared" si="44"/>
        <v>否</v>
      </c>
      <c r="I437" s="271" t="str">
        <f t="shared" si="45"/>
        <v>项</v>
      </c>
      <c r="J437" s="272" t="str">
        <f t="shared" si="46"/>
        <v>206</v>
      </c>
      <c r="K437" t="str">
        <f t="shared" si="47"/>
        <v>20604</v>
      </c>
      <c r="L437" t="str">
        <f t="shared" si="48"/>
        <v>2060499</v>
      </c>
    </row>
    <row r="438" ht="21" hidden="1" customHeight="1" spans="1:12">
      <c r="A438" s="348">
        <v>20605</v>
      </c>
      <c r="B438" s="336" t="s">
        <v>415</v>
      </c>
      <c r="C438" s="268">
        <f>SUMIFS(C439:C$1298,$I439:$I$1298,"项",$K439:$K$1298,$A438)</f>
        <v>0</v>
      </c>
      <c r="D438" s="268">
        <f>SUMIFS(D439:D$1298,$I439:$I$1298,"项",$K439:$K$1298,$A438)</f>
        <v>0</v>
      </c>
      <c r="E438" s="268">
        <f>SUMIFS(E439:E$1298,$I439:$I$1298,"项",$K439:$K$1298,$A438)</f>
        <v>0</v>
      </c>
      <c r="F438" s="349" t="str">
        <f t="shared" si="42"/>
        <v>-</v>
      </c>
      <c r="G438" s="349" t="str">
        <f t="shared" si="43"/>
        <v>-</v>
      </c>
      <c r="H438" s="270" t="str">
        <f t="shared" si="44"/>
        <v>否</v>
      </c>
      <c r="I438" s="271" t="str">
        <f t="shared" si="45"/>
        <v>款</v>
      </c>
      <c r="J438" s="272" t="str">
        <f t="shared" si="46"/>
        <v>206</v>
      </c>
      <c r="K438" t="str">
        <f t="shared" si="47"/>
        <v>20605</v>
      </c>
      <c r="L438" t="str">
        <f t="shared" si="48"/>
        <v>20605</v>
      </c>
    </row>
    <row r="439" ht="21" hidden="1" customHeight="1" spans="1:12">
      <c r="A439" s="350">
        <v>2060501</v>
      </c>
      <c r="B439" s="337" t="s">
        <v>398</v>
      </c>
      <c r="C439" s="284">
        <v>0</v>
      </c>
      <c r="D439" s="284">
        <f>SUMIFS([2]执行月报!$F$5:$F$1335,[2]执行月报!$D$5:$D$1335,A439)</f>
        <v>0</v>
      </c>
      <c r="E439" s="284">
        <v>0</v>
      </c>
      <c r="F439" s="351" t="str">
        <f t="shared" si="42"/>
        <v>-</v>
      </c>
      <c r="G439" s="351" t="str">
        <f t="shared" si="43"/>
        <v>-</v>
      </c>
      <c r="H439" s="270" t="str">
        <f t="shared" si="44"/>
        <v>否</v>
      </c>
      <c r="I439" s="271" t="str">
        <f t="shared" si="45"/>
        <v>项</v>
      </c>
      <c r="J439" s="272" t="str">
        <f t="shared" si="46"/>
        <v>206</v>
      </c>
      <c r="K439" t="str">
        <f t="shared" si="47"/>
        <v>20605</v>
      </c>
      <c r="L439" t="str">
        <f t="shared" si="48"/>
        <v>2060501</v>
      </c>
    </row>
    <row r="440" ht="21" hidden="1" customHeight="1" spans="1:12">
      <c r="A440" s="350">
        <v>2060502</v>
      </c>
      <c r="B440" s="337" t="s">
        <v>416</v>
      </c>
      <c r="C440" s="284">
        <v>0</v>
      </c>
      <c r="D440" s="284">
        <f>SUMIFS([2]执行月报!$F$5:$F$1335,[2]执行月报!$D$5:$D$1335,A440)</f>
        <v>0</v>
      </c>
      <c r="E440" s="284">
        <v>0</v>
      </c>
      <c r="F440" s="351" t="str">
        <f t="shared" si="42"/>
        <v>-</v>
      </c>
      <c r="G440" s="351" t="str">
        <f t="shared" si="43"/>
        <v>-</v>
      </c>
      <c r="H440" s="270" t="str">
        <f t="shared" si="44"/>
        <v>否</v>
      </c>
      <c r="I440" s="271" t="str">
        <f t="shared" si="45"/>
        <v>项</v>
      </c>
      <c r="J440" s="272" t="str">
        <f t="shared" si="46"/>
        <v>206</v>
      </c>
      <c r="K440" t="str">
        <f t="shared" si="47"/>
        <v>20605</v>
      </c>
      <c r="L440" t="str">
        <f t="shared" si="48"/>
        <v>2060502</v>
      </c>
    </row>
    <row r="441" ht="21" hidden="1" customHeight="1" spans="1:12">
      <c r="A441" s="350">
        <v>2060503</v>
      </c>
      <c r="B441" s="337" t="s">
        <v>417</v>
      </c>
      <c r="C441" s="284">
        <v>0</v>
      </c>
      <c r="D441" s="284">
        <f>SUMIFS([2]执行月报!$F$5:$F$1335,[2]执行月报!$D$5:$D$1335,A441)</f>
        <v>0</v>
      </c>
      <c r="E441" s="284">
        <v>0</v>
      </c>
      <c r="F441" s="351" t="str">
        <f t="shared" si="42"/>
        <v>-</v>
      </c>
      <c r="G441" s="351" t="str">
        <f t="shared" si="43"/>
        <v>-</v>
      </c>
      <c r="H441" s="270" t="str">
        <f t="shared" si="44"/>
        <v>否</v>
      </c>
      <c r="I441" s="271" t="str">
        <f t="shared" si="45"/>
        <v>项</v>
      </c>
      <c r="J441" s="272" t="str">
        <f t="shared" si="46"/>
        <v>206</v>
      </c>
      <c r="K441" t="str">
        <f t="shared" si="47"/>
        <v>20605</v>
      </c>
      <c r="L441" t="str">
        <f t="shared" si="48"/>
        <v>2060503</v>
      </c>
    </row>
    <row r="442" ht="21" hidden="1" customHeight="1" spans="1:12">
      <c r="A442" s="350">
        <v>2060599</v>
      </c>
      <c r="B442" s="337" t="s">
        <v>418</v>
      </c>
      <c r="C442" s="284">
        <v>0</v>
      </c>
      <c r="D442" s="284">
        <f>SUMIFS([2]执行月报!$F$5:$F$1335,[2]执行月报!$D$5:$D$1335,A442)</f>
        <v>0</v>
      </c>
      <c r="E442" s="284">
        <v>0</v>
      </c>
      <c r="F442" s="351" t="str">
        <f t="shared" si="42"/>
        <v>-</v>
      </c>
      <c r="G442" s="351" t="str">
        <f t="shared" si="43"/>
        <v>-</v>
      </c>
      <c r="H442" s="270" t="str">
        <f t="shared" si="44"/>
        <v>否</v>
      </c>
      <c r="I442" s="271" t="str">
        <f t="shared" si="45"/>
        <v>项</v>
      </c>
      <c r="J442" s="272" t="str">
        <f t="shared" si="46"/>
        <v>206</v>
      </c>
      <c r="K442" t="str">
        <f t="shared" si="47"/>
        <v>20605</v>
      </c>
      <c r="L442" t="str">
        <f t="shared" si="48"/>
        <v>2060599</v>
      </c>
    </row>
    <row r="443" ht="21" hidden="1" customHeight="1" spans="1:12">
      <c r="A443" s="348">
        <v>20606</v>
      </c>
      <c r="B443" s="336" t="s">
        <v>419</v>
      </c>
      <c r="C443" s="268">
        <f>SUMIFS(C444:C$1298,$I444:$I$1298,"项",$K444:$K$1298,$A443)</f>
        <v>0</v>
      </c>
      <c r="D443" s="268">
        <f>SUMIFS(D444:D$1298,$I444:$I$1298,"项",$K444:$K$1298,$A443)</f>
        <v>0</v>
      </c>
      <c r="E443" s="268">
        <f>SUMIFS(E444:E$1298,$I444:$I$1298,"项",$K444:$K$1298,$A443)</f>
        <v>0</v>
      </c>
      <c r="F443" s="349" t="str">
        <f t="shared" si="42"/>
        <v>-</v>
      </c>
      <c r="G443" s="349" t="str">
        <f t="shared" si="43"/>
        <v>-</v>
      </c>
      <c r="H443" s="270" t="str">
        <f t="shared" si="44"/>
        <v>否</v>
      </c>
      <c r="I443" s="271" t="str">
        <f t="shared" si="45"/>
        <v>款</v>
      </c>
      <c r="J443" s="272" t="str">
        <f t="shared" si="46"/>
        <v>206</v>
      </c>
      <c r="K443" t="str">
        <f t="shared" si="47"/>
        <v>20606</v>
      </c>
      <c r="L443" t="str">
        <f t="shared" si="48"/>
        <v>20606</v>
      </c>
    </row>
    <row r="444" ht="21" hidden="1" customHeight="1" spans="1:12">
      <c r="A444" s="350">
        <v>2060601</v>
      </c>
      <c r="B444" s="337" t="s">
        <v>420</v>
      </c>
      <c r="C444" s="284">
        <v>0</v>
      </c>
      <c r="D444" s="284">
        <f>SUMIFS([2]执行月报!$F$5:$F$1335,[2]执行月报!$D$5:$D$1335,A444)</f>
        <v>0</v>
      </c>
      <c r="E444" s="284">
        <v>0</v>
      </c>
      <c r="F444" s="351" t="str">
        <f t="shared" si="42"/>
        <v>-</v>
      </c>
      <c r="G444" s="351" t="str">
        <f t="shared" si="43"/>
        <v>-</v>
      </c>
      <c r="H444" s="270" t="str">
        <f t="shared" si="44"/>
        <v>否</v>
      </c>
      <c r="I444" s="271" t="str">
        <f t="shared" si="45"/>
        <v>项</v>
      </c>
      <c r="J444" s="272" t="str">
        <f t="shared" si="46"/>
        <v>206</v>
      </c>
      <c r="K444" t="str">
        <f t="shared" si="47"/>
        <v>20606</v>
      </c>
      <c r="L444" t="str">
        <f t="shared" si="48"/>
        <v>2060601</v>
      </c>
    </row>
    <row r="445" ht="21" hidden="1" customHeight="1" spans="1:12">
      <c r="A445" s="350">
        <v>2060602</v>
      </c>
      <c r="B445" s="337" t="s">
        <v>421</v>
      </c>
      <c r="C445" s="284">
        <v>0</v>
      </c>
      <c r="D445" s="284">
        <f>SUMIFS([2]执行月报!$F$5:$F$1335,[2]执行月报!$D$5:$D$1335,A445)</f>
        <v>0</v>
      </c>
      <c r="E445" s="284">
        <v>0</v>
      </c>
      <c r="F445" s="351" t="str">
        <f t="shared" si="42"/>
        <v>-</v>
      </c>
      <c r="G445" s="351" t="str">
        <f t="shared" si="43"/>
        <v>-</v>
      </c>
      <c r="H445" s="270" t="str">
        <f t="shared" si="44"/>
        <v>否</v>
      </c>
      <c r="I445" s="271" t="str">
        <f t="shared" si="45"/>
        <v>项</v>
      </c>
      <c r="J445" s="272" t="str">
        <f t="shared" si="46"/>
        <v>206</v>
      </c>
      <c r="K445" t="str">
        <f t="shared" si="47"/>
        <v>20606</v>
      </c>
      <c r="L445" t="str">
        <f t="shared" si="48"/>
        <v>2060602</v>
      </c>
    </row>
    <row r="446" ht="21" hidden="1" customHeight="1" spans="1:12">
      <c r="A446" s="350">
        <v>2060603</v>
      </c>
      <c r="B446" s="337" t="s">
        <v>422</v>
      </c>
      <c r="C446" s="284">
        <v>0</v>
      </c>
      <c r="D446" s="284">
        <f>SUMIFS([2]执行月报!$F$5:$F$1335,[2]执行月报!$D$5:$D$1335,A446)</f>
        <v>0</v>
      </c>
      <c r="E446" s="284">
        <v>0</v>
      </c>
      <c r="F446" s="351" t="str">
        <f t="shared" si="42"/>
        <v>-</v>
      </c>
      <c r="G446" s="351" t="str">
        <f t="shared" si="43"/>
        <v>-</v>
      </c>
      <c r="H446" s="270" t="str">
        <f t="shared" si="44"/>
        <v>否</v>
      </c>
      <c r="I446" s="271" t="str">
        <f t="shared" si="45"/>
        <v>项</v>
      </c>
      <c r="J446" s="272" t="str">
        <f t="shared" si="46"/>
        <v>206</v>
      </c>
      <c r="K446" t="str">
        <f t="shared" si="47"/>
        <v>20606</v>
      </c>
      <c r="L446" t="str">
        <f t="shared" si="48"/>
        <v>2060603</v>
      </c>
    </row>
    <row r="447" ht="21" hidden="1" customHeight="1" spans="1:12">
      <c r="A447" s="350">
        <v>2060699</v>
      </c>
      <c r="B447" s="337" t="s">
        <v>423</v>
      </c>
      <c r="C447" s="284">
        <v>0</v>
      </c>
      <c r="D447" s="284">
        <f>SUMIFS([2]执行月报!$F$5:$F$1335,[2]执行月报!$D$5:$D$1335,A447)</f>
        <v>0</v>
      </c>
      <c r="E447" s="284">
        <v>0</v>
      </c>
      <c r="F447" s="351" t="str">
        <f t="shared" si="42"/>
        <v>-</v>
      </c>
      <c r="G447" s="351" t="str">
        <f t="shared" si="43"/>
        <v>-</v>
      </c>
      <c r="H447" s="270" t="str">
        <f t="shared" si="44"/>
        <v>否</v>
      </c>
      <c r="I447" s="271" t="str">
        <f t="shared" si="45"/>
        <v>项</v>
      </c>
      <c r="J447" s="272" t="str">
        <f t="shared" si="46"/>
        <v>206</v>
      </c>
      <c r="K447" t="str">
        <f t="shared" si="47"/>
        <v>20606</v>
      </c>
      <c r="L447" t="str">
        <f t="shared" si="48"/>
        <v>2060699</v>
      </c>
    </row>
    <row r="448" ht="21" customHeight="1" spans="1:12">
      <c r="A448" s="348">
        <v>20607</v>
      </c>
      <c r="B448" s="336" t="s">
        <v>424</v>
      </c>
      <c r="C448" s="268">
        <f>SUMIFS(C449:C$1298,$I449:$I$1298,"项",$K449:$K$1298,$A448)</f>
        <v>187</v>
      </c>
      <c r="D448" s="268">
        <f>SUMIFS(D449:D$1298,$I449:$I$1298,"项",$K449:$K$1298,$A448)</f>
        <v>51</v>
      </c>
      <c r="E448" s="268">
        <f>SUMIFS(E449:E$1298,$I449:$I$1298,"项",$K449:$K$1298,$A448)</f>
        <v>51</v>
      </c>
      <c r="F448" s="349">
        <f t="shared" si="42"/>
        <v>0</v>
      </c>
      <c r="G448" s="349">
        <f t="shared" si="43"/>
        <v>0.272727272727273</v>
      </c>
      <c r="H448" s="270" t="str">
        <f t="shared" si="44"/>
        <v>是</v>
      </c>
      <c r="I448" s="271" t="str">
        <f t="shared" si="45"/>
        <v>款</v>
      </c>
      <c r="J448" s="272" t="str">
        <f t="shared" si="46"/>
        <v>206</v>
      </c>
      <c r="K448" t="str">
        <f t="shared" si="47"/>
        <v>20607</v>
      </c>
      <c r="L448" t="str">
        <f t="shared" si="48"/>
        <v>20607</v>
      </c>
    </row>
    <row r="449" ht="21" customHeight="1" spans="1:12">
      <c r="A449" s="350">
        <v>2060701</v>
      </c>
      <c r="B449" s="337" t="s">
        <v>398</v>
      </c>
      <c r="C449" s="284">
        <v>77</v>
      </c>
      <c r="D449" s="284">
        <f>SUMIFS([2]执行月报!$F$5:$F$1335,[2]执行月报!$D$5:$D$1335,A449)</f>
        <v>47</v>
      </c>
      <c r="E449" s="284">
        <v>45</v>
      </c>
      <c r="F449" s="351">
        <f t="shared" si="42"/>
        <v>0.0444444444444445</v>
      </c>
      <c r="G449" s="351">
        <f t="shared" si="43"/>
        <v>0.61038961038961</v>
      </c>
      <c r="H449" s="270" t="str">
        <f t="shared" si="44"/>
        <v>是</v>
      </c>
      <c r="I449" s="271" t="str">
        <f t="shared" si="45"/>
        <v>项</v>
      </c>
      <c r="J449" s="272" t="str">
        <f t="shared" si="46"/>
        <v>206</v>
      </c>
      <c r="K449" t="str">
        <f t="shared" si="47"/>
        <v>20607</v>
      </c>
      <c r="L449" t="str">
        <f t="shared" si="48"/>
        <v>2060701</v>
      </c>
    </row>
    <row r="450" ht="21" customHeight="1" spans="1:12">
      <c r="A450" s="350">
        <v>2060702</v>
      </c>
      <c r="B450" s="337" t="s">
        <v>425</v>
      </c>
      <c r="C450" s="284">
        <v>48</v>
      </c>
      <c r="D450" s="284">
        <f>SUMIFS([2]执行月报!$F$5:$F$1335,[2]执行月报!$D$5:$D$1335,A450)</f>
        <v>0</v>
      </c>
      <c r="E450" s="284">
        <v>2</v>
      </c>
      <c r="F450" s="351">
        <f t="shared" si="42"/>
        <v>-1</v>
      </c>
      <c r="G450" s="351">
        <f t="shared" si="43"/>
        <v>0</v>
      </c>
      <c r="H450" s="270" t="str">
        <f t="shared" si="44"/>
        <v>是</v>
      </c>
      <c r="I450" s="271" t="str">
        <f t="shared" si="45"/>
        <v>项</v>
      </c>
      <c r="J450" s="272" t="str">
        <f t="shared" si="46"/>
        <v>206</v>
      </c>
      <c r="K450" t="str">
        <f t="shared" si="47"/>
        <v>20607</v>
      </c>
      <c r="L450" t="str">
        <f t="shared" si="48"/>
        <v>2060702</v>
      </c>
    </row>
    <row r="451" ht="21" hidden="1" customHeight="1" spans="1:12">
      <c r="A451" s="350">
        <v>2060703</v>
      </c>
      <c r="B451" s="337" t="s">
        <v>426</v>
      </c>
      <c r="C451" s="284">
        <v>0</v>
      </c>
      <c r="D451" s="284">
        <f>SUMIFS([2]执行月报!$F$5:$F$1335,[2]执行月报!$D$5:$D$1335,A451)</f>
        <v>0</v>
      </c>
      <c r="E451" s="284">
        <v>0</v>
      </c>
      <c r="F451" s="351" t="str">
        <f t="shared" si="42"/>
        <v>-</v>
      </c>
      <c r="G451" s="351" t="str">
        <f t="shared" si="43"/>
        <v>-</v>
      </c>
      <c r="H451" s="270" t="str">
        <f t="shared" si="44"/>
        <v>否</v>
      </c>
      <c r="I451" s="271" t="str">
        <f t="shared" si="45"/>
        <v>项</v>
      </c>
      <c r="J451" s="272" t="str">
        <f t="shared" si="46"/>
        <v>206</v>
      </c>
      <c r="K451" t="str">
        <f t="shared" si="47"/>
        <v>20607</v>
      </c>
      <c r="L451" t="str">
        <f t="shared" si="48"/>
        <v>2060703</v>
      </c>
    </row>
    <row r="452" ht="21" hidden="1" customHeight="1" spans="1:12">
      <c r="A452" s="350">
        <v>2060704</v>
      </c>
      <c r="B452" s="337" t="s">
        <v>427</v>
      </c>
      <c r="C452" s="284">
        <v>0</v>
      </c>
      <c r="D452" s="284">
        <f>SUMIFS([2]执行月报!$F$5:$F$1335,[2]执行月报!$D$5:$D$1335,A452)</f>
        <v>0</v>
      </c>
      <c r="E452" s="284">
        <v>0</v>
      </c>
      <c r="F452" s="351" t="str">
        <f t="shared" si="42"/>
        <v>-</v>
      </c>
      <c r="G452" s="351" t="str">
        <f t="shared" si="43"/>
        <v>-</v>
      </c>
      <c r="H452" s="270" t="str">
        <f t="shared" si="44"/>
        <v>否</v>
      </c>
      <c r="I452" s="271" t="str">
        <f t="shared" si="45"/>
        <v>项</v>
      </c>
      <c r="J452" s="272" t="str">
        <f t="shared" si="46"/>
        <v>206</v>
      </c>
      <c r="K452" t="str">
        <f t="shared" si="47"/>
        <v>20607</v>
      </c>
      <c r="L452" t="str">
        <f t="shared" si="48"/>
        <v>2060704</v>
      </c>
    </row>
    <row r="453" ht="21" customHeight="1" spans="1:12">
      <c r="A453" s="350">
        <v>2060705</v>
      </c>
      <c r="B453" s="337" t="s">
        <v>428</v>
      </c>
      <c r="C453" s="284">
        <v>62</v>
      </c>
      <c r="D453" s="284">
        <f>SUMIFS([2]执行月报!$F$5:$F$1335,[2]执行月报!$D$5:$D$1335,A453)</f>
        <v>4</v>
      </c>
      <c r="E453" s="284">
        <v>4</v>
      </c>
      <c r="F453" s="351">
        <f t="shared" si="42"/>
        <v>0</v>
      </c>
      <c r="G453" s="351">
        <f t="shared" si="43"/>
        <v>0.0645161290322581</v>
      </c>
      <c r="H453" s="270" t="str">
        <f t="shared" si="44"/>
        <v>是</v>
      </c>
      <c r="I453" s="271" t="str">
        <f t="shared" si="45"/>
        <v>项</v>
      </c>
      <c r="J453" s="272" t="str">
        <f t="shared" si="46"/>
        <v>206</v>
      </c>
      <c r="K453" t="str">
        <f t="shared" si="47"/>
        <v>20607</v>
      </c>
      <c r="L453" t="str">
        <f t="shared" si="48"/>
        <v>2060705</v>
      </c>
    </row>
    <row r="454" ht="21" hidden="1" customHeight="1" spans="1:12">
      <c r="A454" s="350">
        <v>2060799</v>
      </c>
      <c r="B454" s="337" t="s">
        <v>429</v>
      </c>
      <c r="C454" s="284">
        <v>0</v>
      </c>
      <c r="D454" s="284">
        <f>SUMIFS([2]执行月报!$F$5:$F$1335,[2]执行月报!$D$5:$D$1335,A454)</f>
        <v>0</v>
      </c>
      <c r="E454" s="284">
        <v>0</v>
      </c>
      <c r="F454" s="351" t="str">
        <f t="shared" ref="F454:F517" si="49">IF(E454&lt;&gt;0,D454/E454-1,"-")</f>
        <v>-</v>
      </c>
      <c r="G454" s="351" t="str">
        <f t="shared" ref="G454:G517" si="50">IF(C454&lt;&gt;0,D454/C454,"-")</f>
        <v>-</v>
      </c>
      <c r="H454" s="270" t="str">
        <f t="shared" ref="H454:H517" si="51">IF(LEN(A454)=3,"是",IF(OR(C454&lt;&gt;0,D454&lt;&gt;0,E454&lt;&gt;0),"是","否"))</f>
        <v>否</v>
      </c>
      <c r="I454" s="271" t="str">
        <f t="shared" ref="I454:I517" si="52">_xlfn.IFS(LEN(A454)=3,"类",LEN(A454)=5,"款",LEN(A454)=7,"项")</f>
        <v>项</v>
      </c>
      <c r="J454" s="272" t="str">
        <f t="shared" ref="J454:J517" si="53">LEFT(A454,3)</f>
        <v>206</v>
      </c>
      <c r="K454" t="str">
        <f t="shared" ref="K454:K517" si="54">LEFT(A454,5)</f>
        <v>20607</v>
      </c>
      <c r="L454" t="str">
        <f t="shared" ref="L454:L517" si="55">LEFT(A454,7)</f>
        <v>2060799</v>
      </c>
    </row>
    <row r="455" ht="21" hidden="1" customHeight="1" spans="1:12">
      <c r="A455" s="348">
        <v>20608</v>
      </c>
      <c r="B455" s="336" t="s">
        <v>430</v>
      </c>
      <c r="C455" s="268">
        <f>SUMIFS(C456:C$1298,$I456:$I$1298,"项",$K456:$K$1298,$A455)</f>
        <v>0</v>
      </c>
      <c r="D455" s="268">
        <f>SUMIFS(D456:D$1298,$I456:$I$1298,"项",$K456:$K$1298,$A455)</f>
        <v>0</v>
      </c>
      <c r="E455" s="268">
        <f>SUMIFS(E456:E$1298,$I456:$I$1298,"项",$K456:$K$1298,$A455)</f>
        <v>0</v>
      </c>
      <c r="F455" s="349" t="str">
        <f t="shared" si="49"/>
        <v>-</v>
      </c>
      <c r="G455" s="349" t="str">
        <f t="shared" si="50"/>
        <v>-</v>
      </c>
      <c r="H455" s="270" t="str">
        <f t="shared" si="51"/>
        <v>否</v>
      </c>
      <c r="I455" s="271" t="str">
        <f t="shared" si="52"/>
        <v>款</v>
      </c>
      <c r="J455" s="272" t="str">
        <f t="shared" si="53"/>
        <v>206</v>
      </c>
      <c r="K455" t="str">
        <f t="shared" si="54"/>
        <v>20608</v>
      </c>
      <c r="L455" t="str">
        <f t="shared" si="55"/>
        <v>20608</v>
      </c>
    </row>
    <row r="456" ht="21" hidden="1" customHeight="1" spans="1:12">
      <c r="A456" s="350">
        <v>2060801</v>
      </c>
      <c r="B456" s="337" t="s">
        <v>431</v>
      </c>
      <c r="C456" s="284">
        <v>0</v>
      </c>
      <c r="D456" s="284">
        <f>SUMIFS([2]执行月报!$F$5:$F$1335,[2]执行月报!$D$5:$D$1335,A456)</f>
        <v>0</v>
      </c>
      <c r="E456" s="284">
        <v>0</v>
      </c>
      <c r="F456" s="351" t="str">
        <f t="shared" si="49"/>
        <v>-</v>
      </c>
      <c r="G456" s="351" t="str">
        <f t="shared" si="50"/>
        <v>-</v>
      </c>
      <c r="H456" s="270" t="str">
        <f t="shared" si="51"/>
        <v>否</v>
      </c>
      <c r="I456" s="271" t="str">
        <f t="shared" si="52"/>
        <v>项</v>
      </c>
      <c r="J456" s="272" t="str">
        <f t="shared" si="53"/>
        <v>206</v>
      </c>
      <c r="K456" t="str">
        <f t="shared" si="54"/>
        <v>20608</v>
      </c>
      <c r="L456" t="str">
        <f t="shared" si="55"/>
        <v>2060801</v>
      </c>
    </row>
    <row r="457" ht="21" hidden="1" customHeight="1" spans="1:12">
      <c r="A457" s="350">
        <v>2060802</v>
      </c>
      <c r="B457" s="337" t="s">
        <v>432</v>
      </c>
      <c r="C457" s="284">
        <v>0</v>
      </c>
      <c r="D457" s="284">
        <f>SUMIFS([2]执行月报!$F$5:$F$1335,[2]执行月报!$D$5:$D$1335,A457)</f>
        <v>0</v>
      </c>
      <c r="E457" s="284">
        <v>0</v>
      </c>
      <c r="F457" s="351" t="str">
        <f t="shared" si="49"/>
        <v>-</v>
      </c>
      <c r="G457" s="351" t="str">
        <f t="shared" si="50"/>
        <v>-</v>
      </c>
      <c r="H457" s="270" t="str">
        <f t="shared" si="51"/>
        <v>否</v>
      </c>
      <c r="I457" s="271" t="str">
        <f t="shared" si="52"/>
        <v>项</v>
      </c>
      <c r="J457" s="272" t="str">
        <f t="shared" si="53"/>
        <v>206</v>
      </c>
      <c r="K457" t="str">
        <f t="shared" si="54"/>
        <v>20608</v>
      </c>
      <c r="L457" t="str">
        <f t="shared" si="55"/>
        <v>2060802</v>
      </c>
    </row>
    <row r="458" ht="21" hidden="1" customHeight="1" spans="1:12">
      <c r="A458" s="350">
        <v>2060899</v>
      </c>
      <c r="B458" s="337" t="s">
        <v>433</v>
      </c>
      <c r="C458" s="284">
        <v>0</v>
      </c>
      <c r="D458" s="284">
        <f>SUMIFS([2]执行月报!$F$5:$F$1335,[2]执行月报!$D$5:$D$1335,A458)</f>
        <v>0</v>
      </c>
      <c r="E458" s="284">
        <v>0</v>
      </c>
      <c r="F458" s="351" t="str">
        <f t="shared" si="49"/>
        <v>-</v>
      </c>
      <c r="G458" s="351" t="str">
        <f t="shared" si="50"/>
        <v>-</v>
      </c>
      <c r="H458" s="270" t="str">
        <f t="shared" si="51"/>
        <v>否</v>
      </c>
      <c r="I458" s="271" t="str">
        <f t="shared" si="52"/>
        <v>项</v>
      </c>
      <c r="J458" s="272" t="str">
        <f t="shared" si="53"/>
        <v>206</v>
      </c>
      <c r="K458" t="str">
        <f t="shared" si="54"/>
        <v>20608</v>
      </c>
      <c r="L458" t="str">
        <f t="shared" si="55"/>
        <v>2060899</v>
      </c>
    </row>
    <row r="459" ht="21" hidden="1" customHeight="1" spans="1:12">
      <c r="A459" s="348">
        <v>20609</v>
      </c>
      <c r="B459" s="336" t="s">
        <v>434</v>
      </c>
      <c r="C459" s="268">
        <f>SUMIFS(C460:C$1298,$I460:$I$1298,"项",$K460:$K$1298,$A459)</f>
        <v>0</v>
      </c>
      <c r="D459" s="268">
        <f>SUMIFS(D460:D$1298,$I460:$I$1298,"项",$K460:$K$1298,$A459)</f>
        <v>0</v>
      </c>
      <c r="E459" s="268">
        <f>SUMIFS(E460:E$1298,$I460:$I$1298,"项",$K460:$K$1298,$A459)</f>
        <v>0</v>
      </c>
      <c r="F459" s="349" t="str">
        <f t="shared" si="49"/>
        <v>-</v>
      </c>
      <c r="G459" s="349" t="str">
        <f t="shared" si="50"/>
        <v>-</v>
      </c>
      <c r="H459" s="270" t="str">
        <f t="shared" si="51"/>
        <v>否</v>
      </c>
      <c r="I459" s="271" t="str">
        <f t="shared" si="52"/>
        <v>款</v>
      </c>
      <c r="J459" s="272" t="str">
        <f t="shared" si="53"/>
        <v>206</v>
      </c>
      <c r="K459" t="str">
        <f t="shared" si="54"/>
        <v>20609</v>
      </c>
      <c r="L459" t="str">
        <f t="shared" si="55"/>
        <v>20609</v>
      </c>
    </row>
    <row r="460" ht="21" hidden="1" customHeight="1" spans="1:12">
      <c r="A460" s="350">
        <v>2060901</v>
      </c>
      <c r="B460" s="337" t="s">
        <v>435</v>
      </c>
      <c r="C460" s="284">
        <v>0</v>
      </c>
      <c r="D460" s="284">
        <f>SUMIFS([2]执行月报!$F$5:$F$1335,[2]执行月报!$D$5:$D$1335,A460)</f>
        <v>0</v>
      </c>
      <c r="E460" s="284">
        <v>0</v>
      </c>
      <c r="F460" s="351" t="str">
        <f t="shared" si="49"/>
        <v>-</v>
      </c>
      <c r="G460" s="351" t="str">
        <f t="shared" si="50"/>
        <v>-</v>
      </c>
      <c r="H460" s="270" t="str">
        <f t="shared" si="51"/>
        <v>否</v>
      </c>
      <c r="I460" s="271" t="str">
        <f t="shared" si="52"/>
        <v>项</v>
      </c>
      <c r="J460" s="272" t="str">
        <f t="shared" si="53"/>
        <v>206</v>
      </c>
      <c r="K460" t="str">
        <f t="shared" si="54"/>
        <v>20609</v>
      </c>
      <c r="L460" t="str">
        <f t="shared" si="55"/>
        <v>2060901</v>
      </c>
    </row>
    <row r="461" ht="21" hidden="1" customHeight="1" spans="1:12">
      <c r="A461" s="350">
        <v>2060902</v>
      </c>
      <c r="B461" s="337" t="s">
        <v>436</v>
      </c>
      <c r="C461" s="284">
        <v>0</v>
      </c>
      <c r="D461" s="284">
        <f>SUMIFS([2]执行月报!$F$5:$F$1335,[2]执行月报!$D$5:$D$1335,A461)</f>
        <v>0</v>
      </c>
      <c r="E461" s="284">
        <v>0</v>
      </c>
      <c r="F461" s="351" t="str">
        <f t="shared" si="49"/>
        <v>-</v>
      </c>
      <c r="G461" s="351" t="str">
        <f t="shared" si="50"/>
        <v>-</v>
      </c>
      <c r="H461" s="270" t="str">
        <f t="shared" si="51"/>
        <v>否</v>
      </c>
      <c r="I461" s="271" t="str">
        <f t="shared" si="52"/>
        <v>项</v>
      </c>
      <c r="J461" s="272" t="str">
        <f t="shared" si="53"/>
        <v>206</v>
      </c>
      <c r="K461" t="str">
        <f t="shared" si="54"/>
        <v>20609</v>
      </c>
      <c r="L461" t="str">
        <f t="shared" si="55"/>
        <v>2060902</v>
      </c>
    </row>
    <row r="462" ht="21" hidden="1" customHeight="1" spans="1:12">
      <c r="A462" s="350">
        <v>2060999</v>
      </c>
      <c r="B462" s="337" t="s">
        <v>437</v>
      </c>
      <c r="C462" s="284">
        <v>0</v>
      </c>
      <c r="D462" s="284">
        <f>SUMIFS([2]执行月报!$F$5:$F$1335,[2]执行月报!$D$5:$D$1335,A462)</f>
        <v>0</v>
      </c>
      <c r="E462" s="284">
        <v>0</v>
      </c>
      <c r="F462" s="351" t="str">
        <f t="shared" si="49"/>
        <v>-</v>
      </c>
      <c r="G462" s="351" t="str">
        <f t="shared" si="50"/>
        <v>-</v>
      </c>
      <c r="H462" s="270" t="str">
        <f t="shared" si="51"/>
        <v>否</v>
      </c>
      <c r="I462" s="271" t="str">
        <f t="shared" si="52"/>
        <v>项</v>
      </c>
      <c r="J462" s="272" t="str">
        <f t="shared" si="53"/>
        <v>206</v>
      </c>
      <c r="K462" t="str">
        <f t="shared" si="54"/>
        <v>20609</v>
      </c>
      <c r="L462" t="str">
        <f t="shared" si="55"/>
        <v>2060999</v>
      </c>
    </row>
    <row r="463" ht="21" hidden="1" customHeight="1" spans="1:12">
      <c r="A463" s="348">
        <v>20699</v>
      </c>
      <c r="B463" s="336" t="s">
        <v>438</v>
      </c>
      <c r="C463" s="268">
        <f>SUMIFS(C464:C$1298,$I464:$I$1298,"项",$K464:$K$1298,$A463)</f>
        <v>0</v>
      </c>
      <c r="D463" s="268">
        <f>SUMIFS(D464:D$1298,$I464:$I$1298,"项",$K464:$K$1298,$A463)</f>
        <v>0</v>
      </c>
      <c r="E463" s="268">
        <f>SUMIFS(E464:E$1298,$I464:$I$1298,"项",$K464:$K$1298,$A463)</f>
        <v>0</v>
      </c>
      <c r="F463" s="349" t="str">
        <f t="shared" si="49"/>
        <v>-</v>
      </c>
      <c r="G463" s="349" t="str">
        <f t="shared" si="50"/>
        <v>-</v>
      </c>
      <c r="H463" s="270" t="str">
        <f t="shared" si="51"/>
        <v>否</v>
      </c>
      <c r="I463" s="271" t="str">
        <f t="shared" si="52"/>
        <v>款</v>
      </c>
      <c r="J463" s="272" t="str">
        <f t="shared" si="53"/>
        <v>206</v>
      </c>
      <c r="K463" t="str">
        <f t="shared" si="54"/>
        <v>20699</v>
      </c>
      <c r="L463" t="str">
        <f t="shared" si="55"/>
        <v>20699</v>
      </c>
    </row>
    <row r="464" ht="21" hidden="1" customHeight="1" spans="1:12">
      <c r="A464" s="350">
        <v>2069901</v>
      </c>
      <c r="B464" s="337" t="s">
        <v>439</v>
      </c>
      <c r="C464" s="284">
        <v>0</v>
      </c>
      <c r="D464" s="284">
        <f>SUMIFS([2]执行月报!$F$5:$F$1335,[2]执行月报!$D$5:$D$1335,A464)</f>
        <v>0</v>
      </c>
      <c r="E464" s="284">
        <v>0</v>
      </c>
      <c r="F464" s="351" t="str">
        <f t="shared" si="49"/>
        <v>-</v>
      </c>
      <c r="G464" s="351" t="str">
        <f t="shared" si="50"/>
        <v>-</v>
      </c>
      <c r="H464" s="270" t="str">
        <f t="shared" si="51"/>
        <v>否</v>
      </c>
      <c r="I464" s="271" t="str">
        <f t="shared" si="52"/>
        <v>项</v>
      </c>
      <c r="J464" s="272" t="str">
        <f t="shared" si="53"/>
        <v>206</v>
      </c>
      <c r="K464" t="str">
        <f t="shared" si="54"/>
        <v>20699</v>
      </c>
      <c r="L464" t="str">
        <f t="shared" si="55"/>
        <v>2069901</v>
      </c>
    </row>
    <row r="465" ht="21" hidden="1" customHeight="1" spans="1:12">
      <c r="A465" s="350">
        <v>2069902</v>
      </c>
      <c r="B465" s="337" t="s">
        <v>440</v>
      </c>
      <c r="C465" s="284">
        <v>0</v>
      </c>
      <c r="D465" s="284">
        <f>SUMIFS([2]执行月报!$F$5:$F$1335,[2]执行月报!$D$5:$D$1335,A465)</f>
        <v>0</v>
      </c>
      <c r="E465" s="284">
        <v>0</v>
      </c>
      <c r="F465" s="351" t="str">
        <f t="shared" si="49"/>
        <v>-</v>
      </c>
      <c r="G465" s="351" t="str">
        <f t="shared" si="50"/>
        <v>-</v>
      </c>
      <c r="H465" s="270" t="str">
        <f t="shared" si="51"/>
        <v>否</v>
      </c>
      <c r="I465" s="271" t="str">
        <f t="shared" si="52"/>
        <v>项</v>
      </c>
      <c r="J465" s="272" t="str">
        <f t="shared" si="53"/>
        <v>206</v>
      </c>
      <c r="K465" t="str">
        <f t="shared" si="54"/>
        <v>20699</v>
      </c>
      <c r="L465" t="str">
        <f t="shared" si="55"/>
        <v>2069902</v>
      </c>
    </row>
    <row r="466" ht="21" hidden="1" customHeight="1" spans="1:12">
      <c r="A466" s="350">
        <v>2069903</v>
      </c>
      <c r="B466" s="337" t="s">
        <v>441</v>
      </c>
      <c r="C466" s="284">
        <v>0</v>
      </c>
      <c r="D466" s="284">
        <f>SUMIFS([2]执行月报!$F$5:$F$1335,[2]执行月报!$D$5:$D$1335,A466)</f>
        <v>0</v>
      </c>
      <c r="E466" s="284">
        <v>0</v>
      </c>
      <c r="F466" s="351" t="str">
        <f t="shared" si="49"/>
        <v>-</v>
      </c>
      <c r="G466" s="351" t="str">
        <f t="shared" si="50"/>
        <v>-</v>
      </c>
      <c r="H466" s="270" t="str">
        <f t="shared" si="51"/>
        <v>否</v>
      </c>
      <c r="I466" s="271" t="str">
        <f t="shared" si="52"/>
        <v>项</v>
      </c>
      <c r="J466" s="272" t="str">
        <f t="shared" si="53"/>
        <v>206</v>
      </c>
      <c r="K466" t="str">
        <f t="shared" si="54"/>
        <v>20699</v>
      </c>
      <c r="L466" t="str">
        <f t="shared" si="55"/>
        <v>2069903</v>
      </c>
    </row>
    <row r="467" ht="21" hidden="1" customHeight="1" spans="1:12">
      <c r="A467" s="350">
        <v>2069999</v>
      </c>
      <c r="B467" s="337" t="s">
        <v>442</v>
      </c>
      <c r="C467" s="284">
        <v>0</v>
      </c>
      <c r="D467" s="284">
        <f>SUMIFS([2]执行月报!$F$5:$F$1335,[2]执行月报!$D$5:$D$1335,A467)</f>
        <v>0</v>
      </c>
      <c r="E467" s="284">
        <v>0</v>
      </c>
      <c r="F467" s="351" t="str">
        <f t="shared" si="49"/>
        <v>-</v>
      </c>
      <c r="G467" s="351" t="str">
        <f t="shared" si="50"/>
        <v>-</v>
      </c>
      <c r="H467" s="270" t="str">
        <f t="shared" si="51"/>
        <v>否</v>
      </c>
      <c r="I467" s="271" t="str">
        <f t="shared" si="52"/>
        <v>项</v>
      </c>
      <c r="J467" s="272" t="str">
        <f t="shared" si="53"/>
        <v>206</v>
      </c>
      <c r="K467" t="str">
        <f t="shared" si="54"/>
        <v>20699</v>
      </c>
      <c r="L467" t="str">
        <f t="shared" si="55"/>
        <v>2069999</v>
      </c>
    </row>
    <row r="468" ht="21" customHeight="1" spans="1:12">
      <c r="A468" s="348">
        <v>207</v>
      </c>
      <c r="B468" s="336" t="s">
        <v>92</v>
      </c>
      <c r="C468" s="268">
        <f>SUMIFS(C469:C$1298,$I469:$I$1298,"款",$J469:$J$1298,$A468)</f>
        <v>2620</v>
      </c>
      <c r="D468" s="268">
        <f>SUMIFS(D469:D$1298,$I469:$I$1298,"款",$J469:$J$1298,$A468)</f>
        <v>1046</v>
      </c>
      <c r="E468" s="268">
        <f>SUMIFS(E469:E$1298,$I469:$I$1298,"款",$J469:$J$1298,$A468)</f>
        <v>1120</v>
      </c>
      <c r="F468" s="349">
        <f t="shared" si="49"/>
        <v>-0.0660714285714286</v>
      </c>
      <c r="G468" s="349">
        <f t="shared" si="50"/>
        <v>0.399236641221374</v>
      </c>
      <c r="H468" s="270" t="str">
        <f t="shared" si="51"/>
        <v>是</v>
      </c>
      <c r="I468" s="271" t="str">
        <f t="shared" si="52"/>
        <v>类</v>
      </c>
      <c r="J468" s="272" t="str">
        <f t="shared" si="53"/>
        <v>207</v>
      </c>
      <c r="K468" t="str">
        <f t="shared" si="54"/>
        <v>207</v>
      </c>
      <c r="L468" t="str">
        <f t="shared" si="55"/>
        <v>207</v>
      </c>
    </row>
    <row r="469" ht="21" customHeight="1" spans="1:12">
      <c r="A469" s="348">
        <v>20701</v>
      </c>
      <c r="B469" s="336" t="s">
        <v>443</v>
      </c>
      <c r="C469" s="268">
        <f>SUMIFS(C470:C$1298,$I470:$I$1298,"项",$K470:$K$1298,$A469)</f>
        <v>2049</v>
      </c>
      <c r="D469" s="268">
        <f>SUMIFS(D470:D$1298,$I470:$I$1298,"项",$K470:$K$1298,$A469)</f>
        <v>703</v>
      </c>
      <c r="E469" s="268">
        <f>SUMIFS(E470:E$1298,$I470:$I$1298,"项",$K470:$K$1298,$A469)</f>
        <v>631</v>
      </c>
      <c r="F469" s="349">
        <f t="shared" si="49"/>
        <v>0.114104595879556</v>
      </c>
      <c r="G469" s="349">
        <f t="shared" si="50"/>
        <v>0.343094192288921</v>
      </c>
      <c r="H469" s="270" t="str">
        <f t="shared" si="51"/>
        <v>是</v>
      </c>
      <c r="I469" s="271" t="str">
        <f t="shared" si="52"/>
        <v>款</v>
      </c>
      <c r="J469" s="272" t="str">
        <f t="shared" si="53"/>
        <v>207</v>
      </c>
      <c r="K469" t="str">
        <f t="shared" si="54"/>
        <v>20701</v>
      </c>
      <c r="L469" t="str">
        <f t="shared" si="55"/>
        <v>20701</v>
      </c>
    </row>
    <row r="470" ht="21" customHeight="1" spans="1:12">
      <c r="A470" s="350">
        <v>2070101</v>
      </c>
      <c r="B470" s="337" t="s">
        <v>140</v>
      </c>
      <c r="C470" s="284">
        <v>185</v>
      </c>
      <c r="D470" s="284">
        <f>SUMIFS([2]执行月报!$F$5:$F$1335,[2]执行月报!$D$5:$D$1335,A470)</f>
        <v>105</v>
      </c>
      <c r="E470" s="284">
        <v>112</v>
      </c>
      <c r="F470" s="351">
        <f t="shared" si="49"/>
        <v>-0.0625</v>
      </c>
      <c r="G470" s="351">
        <f t="shared" si="50"/>
        <v>0.567567567567568</v>
      </c>
      <c r="H470" s="270" t="str">
        <f t="shared" si="51"/>
        <v>是</v>
      </c>
      <c r="I470" s="271" t="str">
        <f t="shared" si="52"/>
        <v>项</v>
      </c>
      <c r="J470" s="272" t="str">
        <f t="shared" si="53"/>
        <v>207</v>
      </c>
      <c r="K470" t="str">
        <f t="shared" si="54"/>
        <v>20701</v>
      </c>
      <c r="L470" t="str">
        <f t="shared" si="55"/>
        <v>2070101</v>
      </c>
    </row>
    <row r="471" ht="21" hidden="1" customHeight="1" spans="1:12">
      <c r="A471" s="350">
        <v>2070102</v>
      </c>
      <c r="B471" s="337" t="s">
        <v>141</v>
      </c>
      <c r="C471" s="284">
        <v>0</v>
      </c>
      <c r="D471" s="284">
        <f>SUMIFS([2]执行月报!$F$5:$F$1335,[2]执行月报!$D$5:$D$1335,A471)</f>
        <v>0</v>
      </c>
      <c r="E471" s="284">
        <v>0</v>
      </c>
      <c r="F471" s="351" t="str">
        <f t="shared" si="49"/>
        <v>-</v>
      </c>
      <c r="G471" s="351" t="str">
        <f t="shared" si="50"/>
        <v>-</v>
      </c>
      <c r="H471" s="270" t="str">
        <f t="shared" si="51"/>
        <v>否</v>
      </c>
      <c r="I471" s="271" t="str">
        <f t="shared" si="52"/>
        <v>项</v>
      </c>
      <c r="J471" s="272" t="str">
        <f t="shared" si="53"/>
        <v>207</v>
      </c>
      <c r="K471" t="str">
        <f t="shared" si="54"/>
        <v>20701</v>
      </c>
      <c r="L471" t="str">
        <f t="shared" si="55"/>
        <v>2070102</v>
      </c>
    </row>
    <row r="472" ht="21" hidden="1" customHeight="1" spans="1:12">
      <c r="A472" s="350">
        <v>2070103</v>
      </c>
      <c r="B472" s="337" t="s">
        <v>142</v>
      </c>
      <c r="C472" s="284">
        <v>0</v>
      </c>
      <c r="D472" s="284">
        <f>SUMIFS([2]执行月报!$F$5:$F$1335,[2]执行月报!$D$5:$D$1335,A472)</f>
        <v>0</v>
      </c>
      <c r="E472" s="284">
        <v>0</v>
      </c>
      <c r="F472" s="351" t="str">
        <f t="shared" si="49"/>
        <v>-</v>
      </c>
      <c r="G472" s="351" t="str">
        <f t="shared" si="50"/>
        <v>-</v>
      </c>
      <c r="H472" s="270" t="str">
        <f t="shared" si="51"/>
        <v>否</v>
      </c>
      <c r="I472" s="271" t="str">
        <f t="shared" si="52"/>
        <v>项</v>
      </c>
      <c r="J472" s="272" t="str">
        <f t="shared" si="53"/>
        <v>207</v>
      </c>
      <c r="K472" t="str">
        <f t="shared" si="54"/>
        <v>20701</v>
      </c>
      <c r="L472" t="str">
        <f t="shared" si="55"/>
        <v>2070103</v>
      </c>
    </row>
    <row r="473" ht="21" customHeight="1" spans="1:12">
      <c r="A473" s="350">
        <v>2070104</v>
      </c>
      <c r="B473" s="337" t="s">
        <v>444</v>
      </c>
      <c r="C473" s="284">
        <v>164</v>
      </c>
      <c r="D473" s="284">
        <f>SUMIFS([2]执行月报!$F$5:$F$1335,[2]执行月报!$D$5:$D$1335,A473)</f>
        <v>106</v>
      </c>
      <c r="E473" s="284">
        <v>86</v>
      </c>
      <c r="F473" s="351">
        <f t="shared" si="49"/>
        <v>0.232558139534884</v>
      </c>
      <c r="G473" s="351">
        <f t="shared" si="50"/>
        <v>0.646341463414634</v>
      </c>
      <c r="H473" s="270" t="str">
        <f t="shared" si="51"/>
        <v>是</v>
      </c>
      <c r="I473" s="271" t="str">
        <f t="shared" si="52"/>
        <v>项</v>
      </c>
      <c r="J473" s="272" t="str">
        <f t="shared" si="53"/>
        <v>207</v>
      </c>
      <c r="K473" t="str">
        <f t="shared" si="54"/>
        <v>20701</v>
      </c>
      <c r="L473" t="str">
        <f t="shared" si="55"/>
        <v>2070104</v>
      </c>
    </row>
    <row r="474" ht="21" hidden="1" customHeight="1" spans="1:12">
      <c r="A474" s="350">
        <v>2070105</v>
      </c>
      <c r="B474" s="337" t="s">
        <v>445</v>
      </c>
      <c r="C474" s="284">
        <v>0</v>
      </c>
      <c r="D474" s="284">
        <f>SUMIFS([2]执行月报!$F$5:$F$1335,[2]执行月报!$D$5:$D$1335,A474)</f>
        <v>0</v>
      </c>
      <c r="E474" s="284">
        <v>0</v>
      </c>
      <c r="F474" s="351" t="str">
        <f t="shared" si="49"/>
        <v>-</v>
      </c>
      <c r="G474" s="351" t="str">
        <f t="shared" si="50"/>
        <v>-</v>
      </c>
      <c r="H474" s="270" t="str">
        <f t="shared" si="51"/>
        <v>否</v>
      </c>
      <c r="I474" s="271" t="str">
        <f t="shared" si="52"/>
        <v>项</v>
      </c>
      <c r="J474" s="272" t="str">
        <f t="shared" si="53"/>
        <v>207</v>
      </c>
      <c r="K474" t="str">
        <f t="shared" si="54"/>
        <v>20701</v>
      </c>
      <c r="L474" t="str">
        <f t="shared" si="55"/>
        <v>2070105</v>
      </c>
    </row>
    <row r="475" ht="21" hidden="1" customHeight="1" spans="1:12">
      <c r="A475" s="350">
        <v>2070106</v>
      </c>
      <c r="B475" s="337" t="s">
        <v>446</v>
      </c>
      <c r="C475" s="284">
        <v>0</v>
      </c>
      <c r="D475" s="284">
        <f>SUMIFS([2]执行月报!$F$5:$F$1335,[2]执行月报!$D$5:$D$1335,A475)</f>
        <v>0</v>
      </c>
      <c r="E475" s="284">
        <v>0</v>
      </c>
      <c r="F475" s="351" t="str">
        <f t="shared" si="49"/>
        <v>-</v>
      </c>
      <c r="G475" s="351" t="str">
        <f t="shared" si="50"/>
        <v>-</v>
      </c>
      <c r="H475" s="270" t="str">
        <f t="shared" si="51"/>
        <v>否</v>
      </c>
      <c r="I475" s="271" t="str">
        <f t="shared" si="52"/>
        <v>项</v>
      </c>
      <c r="J475" s="272" t="str">
        <f t="shared" si="53"/>
        <v>207</v>
      </c>
      <c r="K475" t="str">
        <f t="shared" si="54"/>
        <v>20701</v>
      </c>
      <c r="L475" t="str">
        <f t="shared" si="55"/>
        <v>2070106</v>
      </c>
    </row>
    <row r="476" ht="21" hidden="1" customHeight="1" spans="1:12">
      <c r="A476" s="350">
        <v>2070107</v>
      </c>
      <c r="B476" s="337" t="s">
        <v>447</v>
      </c>
      <c r="C476" s="284">
        <v>0</v>
      </c>
      <c r="D476" s="284">
        <f>SUMIFS([2]执行月报!$F$5:$F$1335,[2]执行月报!$D$5:$D$1335,A476)</f>
        <v>0</v>
      </c>
      <c r="E476" s="284">
        <v>0</v>
      </c>
      <c r="F476" s="351" t="str">
        <f t="shared" si="49"/>
        <v>-</v>
      </c>
      <c r="G476" s="351" t="str">
        <f t="shared" si="50"/>
        <v>-</v>
      </c>
      <c r="H476" s="270" t="str">
        <f t="shared" si="51"/>
        <v>否</v>
      </c>
      <c r="I476" s="271" t="str">
        <f t="shared" si="52"/>
        <v>项</v>
      </c>
      <c r="J476" s="272" t="str">
        <f t="shared" si="53"/>
        <v>207</v>
      </c>
      <c r="K476" t="str">
        <f t="shared" si="54"/>
        <v>20701</v>
      </c>
      <c r="L476" t="str">
        <f t="shared" si="55"/>
        <v>2070107</v>
      </c>
    </row>
    <row r="477" ht="21" hidden="1" customHeight="1" spans="1:12">
      <c r="A477" s="350">
        <v>2070108</v>
      </c>
      <c r="B477" s="337" t="s">
        <v>448</v>
      </c>
      <c r="C477" s="284">
        <v>0</v>
      </c>
      <c r="D477" s="284">
        <f>SUMIFS([2]执行月报!$F$5:$F$1335,[2]执行月报!$D$5:$D$1335,A477)</f>
        <v>0</v>
      </c>
      <c r="E477" s="284">
        <v>0</v>
      </c>
      <c r="F477" s="351" t="str">
        <f t="shared" si="49"/>
        <v>-</v>
      </c>
      <c r="G477" s="351" t="str">
        <f t="shared" si="50"/>
        <v>-</v>
      </c>
      <c r="H477" s="270" t="str">
        <f t="shared" si="51"/>
        <v>否</v>
      </c>
      <c r="I477" s="271" t="str">
        <f t="shared" si="52"/>
        <v>项</v>
      </c>
      <c r="J477" s="272" t="str">
        <f t="shared" si="53"/>
        <v>207</v>
      </c>
      <c r="K477" t="str">
        <f t="shared" si="54"/>
        <v>20701</v>
      </c>
      <c r="L477" t="str">
        <f t="shared" si="55"/>
        <v>2070108</v>
      </c>
    </row>
    <row r="478" ht="21" customHeight="1" spans="1:12">
      <c r="A478" s="350">
        <v>2070109</v>
      </c>
      <c r="B478" s="337" t="s">
        <v>449</v>
      </c>
      <c r="C478" s="284">
        <v>1156</v>
      </c>
      <c r="D478" s="284">
        <f>SUMIFS([2]执行月报!$F$5:$F$1335,[2]执行月报!$D$5:$D$1335,A478)</f>
        <v>326</v>
      </c>
      <c r="E478" s="284">
        <v>267</v>
      </c>
      <c r="F478" s="351">
        <f t="shared" si="49"/>
        <v>0.220973782771536</v>
      </c>
      <c r="G478" s="351">
        <f t="shared" si="50"/>
        <v>0.282006920415225</v>
      </c>
      <c r="H478" s="270" t="str">
        <f t="shared" si="51"/>
        <v>是</v>
      </c>
      <c r="I478" s="271" t="str">
        <f t="shared" si="52"/>
        <v>项</v>
      </c>
      <c r="J478" s="272" t="str">
        <f t="shared" si="53"/>
        <v>207</v>
      </c>
      <c r="K478" t="str">
        <f t="shared" si="54"/>
        <v>20701</v>
      </c>
      <c r="L478" t="str">
        <f t="shared" si="55"/>
        <v>2070109</v>
      </c>
    </row>
    <row r="479" ht="21" hidden="1" customHeight="1" spans="1:12">
      <c r="A479" s="350">
        <v>2070110</v>
      </c>
      <c r="B479" s="337" t="s">
        <v>450</v>
      </c>
      <c r="C479" s="284">
        <v>0</v>
      </c>
      <c r="D479" s="284">
        <f>SUMIFS([2]执行月报!$F$5:$F$1335,[2]执行月报!$D$5:$D$1335,A479)</f>
        <v>0</v>
      </c>
      <c r="E479" s="284">
        <v>0</v>
      </c>
      <c r="F479" s="351" t="str">
        <f t="shared" si="49"/>
        <v>-</v>
      </c>
      <c r="G479" s="351" t="str">
        <f t="shared" si="50"/>
        <v>-</v>
      </c>
      <c r="H479" s="270" t="str">
        <f t="shared" si="51"/>
        <v>否</v>
      </c>
      <c r="I479" s="271" t="str">
        <f t="shared" si="52"/>
        <v>项</v>
      </c>
      <c r="J479" s="272" t="str">
        <f t="shared" si="53"/>
        <v>207</v>
      </c>
      <c r="K479" t="str">
        <f t="shared" si="54"/>
        <v>20701</v>
      </c>
      <c r="L479" t="str">
        <f t="shared" si="55"/>
        <v>2070110</v>
      </c>
    </row>
    <row r="480" ht="21" customHeight="1" spans="1:12">
      <c r="A480" s="350">
        <v>2070111</v>
      </c>
      <c r="B480" s="337" t="s">
        <v>451</v>
      </c>
      <c r="C480" s="284">
        <v>9</v>
      </c>
      <c r="D480" s="284">
        <f>SUMIFS([2]执行月报!$F$5:$F$1335,[2]执行月报!$D$5:$D$1335,A480)</f>
        <v>1</v>
      </c>
      <c r="E480" s="284">
        <v>0</v>
      </c>
      <c r="F480" s="351" t="str">
        <f t="shared" si="49"/>
        <v>-</v>
      </c>
      <c r="G480" s="351">
        <f t="shared" si="50"/>
        <v>0.111111111111111</v>
      </c>
      <c r="H480" s="270" t="str">
        <f t="shared" si="51"/>
        <v>是</v>
      </c>
      <c r="I480" s="271" t="str">
        <f t="shared" si="52"/>
        <v>项</v>
      </c>
      <c r="J480" s="272" t="str">
        <f t="shared" si="53"/>
        <v>207</v>
      </c>
      <c r="K480" t="str">
        <f t="shared" si="54"/>
        <v>20701</v>
      </c>
      <c r="L480" t="str">
        <f t="shared" si="55"/>
        <v>2070111</v>
      </c>
    </row>
    <row r="481" ht="21" customHeight="1" spans="1:12">
      <c r="A481" s="350">
        <v>2070112</v>
      </c>
      <c r="B481" s="337" t="s">
        <v>452</v>
      </c>
      <c r="C481" s="284">
        <v>81</v>
      </c>
      <c r="D481" s="284">
        <f>SUMIFS([2]执行月报!$F$5:$F$1335,[2]执行月报!$D$5:$D$1335,A481)</f>
        <v>45</v>
      </c>
      <c r="E481" s="284">
        <v>25</v>
      </c>
      <c r="F481" s="351">
        <f t="shared" si="49"/>
        <v>0.8</v>
      </c>
      <c r="G481" s="351">
        <f t="shared" si="50"/>
        <v>0.555555555555556</v>
      </c>
      <c r="H481" s="270" t="str">
        <f t="shared" si="51"/>
        <v>是</v>
      </c>
      <c r="I481" s="271" t="str">
        <f t="shared" si="52"/>
        <v>项</v>
      </c>
      <c r="J481" s="272" t="str">
        <f t="shared" si="53"/>
        <v>207</v>
      </c>
      <c r="K481" t="str">
        <f t="shared" si="54"/>
        <v>20701</v>
      </c>
      <c r="L481" t="str">
        <f t="shared" si="55"/>
        <v>2070112</v>
      </c>
    </row>
    <row r="482" ht="21" hidden="1" customHeight="1" spans="1:12">
      <c r="A482" s="350">
        <v>2070113</v>
      </c>
      <c r="B482" s="337" t="s">
        <v>453</v>
      </c>
      <c r="C482" s="284">
        <v>0</v>
      </c>
      <c r="D482" s="284">
        <f>SUMIFS([2]执行月报!$F$5:$F$1335,[2]执行月报!$D$5:$D$1335,A482)</f>
        <v>0</v>
      </c>
      <c r="E482" s="284">
        <v>0</v>
      </c>
      <c r="F482" s="351" t="str">
        <f t="shared" si="49"/>
        <v>-</v>
      </c>
      <c r="G482" s="351" t="str">
        <f t="shared" si="50"/>
        <v>-</v>
      </c>
      <c r="H482" s="270" t="str">
        <f t="shared" si="51"/>
        <v>否</v>
      </c>
      <c r="I482" s="271" t="str">
        <f t="shared" si="52"/>
        <v>项</v>
      </c>
      <c r="J482" s="272" t="str">
        <f t="shared" si="53"/>
        <v>207</v>
      </c>
      <c r="K482" t="str">
        <f t="shared" si="54"/>
        <v>20701</v>
      </c>
      <c r="L482" t="str">
        <f t="shared" si="55"/>
        <v>2070113</v>
      </c>
    </row>
    <row r="483" ht="21" customHeight="1" spans="1:12">
      <c r="A483" s="350">
        <v>2070114</v>
      </c>
      <c r="B483" s="337" t="s">
        <v>454</v>
      </c>
      <c r="C483" s="284">
        <v>191</v>
      </c>
      <c r="D483" s="284">
        <f>SUMIFS([2]执行月报!$F$5:$F$1335,[2]执行月报!$D$5:$D$1335,A483)</f>
        <v>120</v>
      </c>
      <c r="E483" s="284">
        <v>96</v>
      </c>
      <c r="F483" s="351">
        <f t="shared" si="49"/>
        <v>0.25</v>
      </c>
      <c r="G483" s="351">
        <f t="shared" si="50"/>
        <v>0.628272251308901</v>
      </c>
      <c r="H483" s="270" t="str">
        <f t="shared" si="51"/>
        <v>是</v>
      </c>
      <c r="I483" s="271" t="str">
        <f t="shared" si="52"/>
        <v>项</v>
      </c>
      <c r="J483" s="272" t="str">
        <f t="shared" si="53"/>
        <v>207</v>
      </c>
      <c r="K483" t="str">
        <f t="shared" si="54"/>
        <v>20701</v>
      </c>
      <c r="L483" t="str">
        <f t="shared" si="55"/>
        <v>2070114</v>
      </c>
    </row>
    <row r="484" ht="21" customHeight="1" spans="1:12">
      <c r="A484" s="350">
        <v>2070199</v>
      </c>
      <c r="B484" s="337" t="s">
        <v>455</v>
      </c>
      <c r="C484" s="284">
        <v>263</v>
      </c>
      <c r="D484" s="284">
        <f>SUMIFS([2]执行月报!$F$5:$F$1335,[2]执行月报!$D$5:$D$1335,A484)</f>
        <v>0</v>
      </c>
      <c r="E484" s="284">
        <v>45</v>
      </c>
      <c r="F484" s="351">
        <f t="shared" si="49"/>
        <v>-1</v>
      </c>
      <c r="G484" s="351">
        <f t="shared" si="50"/>
        <v>0</v>
      </c>
      <c r="H484" s="270" t="str">
        <f t="shared" si="51"/>
        <v>是</v>
      </c>
      <c r="I484" s="271" t="str">
        <f t="shared" si="52"/>
        <v>项</v>
      </c>
      <c r="J484" s="272" t="str">
        <f t="shared" si="53"/>
        <v>207</v>
      </c>
      <c r="K484" t="str">
        <f t="shared" si="54"/>
        <v>20701</v>
      </c>
      <c r="L484" t="str">
        <f t="shared" si="55"/>
        <v>2070199</v>
      </c>
    </row>
    <row r="485" ht="21" customHeight="1" spans="1:12">
      <c r="A485" s="348">
        <v>20702</v>
      </c>
      <c r="B485" s="336" t="s">
        <v>456</v>
      </c>
      <c r="C485" s="268">
        <f>SUMIFS(C486:C$1298,$I486:$I$1298,"项",$K486:$K$1298,$A485)</f>
        <v>79</v>
      </c>
      <c r="D485" s="268">
        <f>SUMIFS(D486:D$1298,$I486:$I$1298,"项",$K486:$K$1298,$A485)</f>
        <v>48</v>
      </c>
      <c r="E485" s="268">
        <f>SUMIFS(E486:E$1298,$I486:$I$1298,"项",$K486:$K$1298,$A485)</f>
        <v>40</v>
      </c>
      <c r="F485" s="349">
        <f t="shared" si="49"/>
        <v>0.2</v>
      </c>
      <c r="G485" s="349">
        <f t="shared" si="50"/>
        <v>0.607594936708861</v>
      </c>
      <c r="H485" s="270" t="str">
        <f t="shared" si="51"/>
        <v>是</v>
      </c>
      <c r="I485" s="271" t="str">
        <f t="shared" si="52"/>
        <v>款</v>
      </c>
      <c r="J485" s="272" t="str">
        <f t="shared" si="53"/>
        <v>207</v>
      </c>
      <c r="K485" t="str">
        <f t="shared" si="54"/>
        <v>20702</v>
      </c>
      <c r="L485" t="str">
        <f t="shared" si="55"/>
        <v>20702</v>
      </c>
    </row>
    <row r="486" ht="21" customHeight="1" spans="1:12">
      <c r="A486" s="350">
        <v>2070201</v>
      </c>
      <c r="B486" s="337" t="s">
        <v>140</v>
      </c>
      <c r="C486" s="284">
        <v>79</v>
      </c>
      <c r="D486" s="284">
        <f>SUMIFS([2]执行月报!$F$5:$F$1335,[2]执行月报!$D$5:$D$1335,A486)</f>
        <v>48</v>
      </c>
      <c r="E486" s="284">
        <v>39</v>
      </c>
      <c r="F486" s="351">
        <f t="shared" si="49"/>
        <v>0.230769230769231</v>
      </c>
      <c r="G486" s="351">
        <f t="shared" si="50"/>
        <v>0.607594936708861</v>
      </c>
      <c r="H486" s="270" t="str">
        <f t="shared" si="51"/>
        <v>是</v>
      </c>
      <c r="I486" s="271" t="str">
        <f t="shared" si="52"/>
        <v>项</v>
      </c>
      <c r="J486" s="272" t="str">
        <f t="shared" si="53"/>
        <v>207</v>
      </c>
      <c r="K486" t="str">
        <f t="shared" si="54"/>
        <v>20702</v>
      </c>
      <c r="L486" t="str">
        <f t="shared" si="55"/>
        <v>2070201</v>
      </c>
    </row>
    <row r="487" ht="21" hidden="1" customHeight="1" spans="1:12">
      <c r="A487" s="350">
        <v>2070202</v>
      </c>
      <c r="B487" s="337" t="s">
        <v>141</v>
      </c>
      <c r="C487" s="284">
        <v>0</v>
      </c>
      <c r="D487" s="284">
        <f>SUMIFS([2]执行月报!$F$5:$F$1335,[2]执行月报!$D$5:$D$1335,A487)</f>
        <v>0</v>
      </c>
      <c r="E487" s="284">
        <v>0</v>
      </c>
      <c r="F487" s="351" t="str">
        <f t="shared" si="49"/>
        <v>-</v>
      </c>
      <c r="G487" s="351" t="str">
        <f t="shared" si="50"/>
        <v>-</v>
      </c>
      <c r="H487" s="270" t="str">
        <f t="shared" si="51"/>
        <v>否</v>
      </c>
      <c r="I487" s="271" t="str">
        <f t="shared" si="52"/>
        <v>项</v>
      </c>
      <c r="J487" s="272" t="str">
        <f t="shared" si="53"/>
        <v>207</v>
      </c>
      <c r="K487" t="str">
        <f t="shared" si="54"/>
        <v>20702</v>
      </c>
      <c r="L487" t="str">
        <f t="shared" si="55"/>
        <v>2070202</v>
      </c>
    </row>
    <row r="488" ht="21" hidden="1" customHeight="1" spans="1:12">
      <c r="A488" s="350">
        <v>2070203</v>
      </c>
      <c r="B488" s="337" t="s">
        <v>142</v>
      </c>
      <c r="C488" s="284">
        <v>0</v>
      </c>
      <c r="D488" s="284">
        <f>SUMIFS([2]执行月报!$F$5:$F$1335,[2]执行月报!$D$5:$D$1335,A488)</f>
        <v>0</v>
      </c>
      <c r="E488" s="284">
        <v>0</v>
      </c>
      <c r="F488" s="351" t="str">
        <f t="shared" si="49"/>
        <v>-</v>
      </c>
      <c r="G488" s="351" t="str">
        <f t="shared" si="50"/>
        <v>-</v>
      </c>
      <c r="H488" s="270" t="str">
        <f t="shared" si="51"/>
        <v>否</v>
      </c>
      <c r="I488" s="271" t="str">
        <f t="shared" si="52"/>
        <v>项</v>
      </c>
      <c r="J488" s="272" t="str">
        <f t="shared" si="53"/>
        <v>207</v>
      </c>
      <c r="K488" t="str">
        <f t="shared" si="54"/>
        <v>20702</v>
      </c>
      <c r="L488" t="str">
        <f t="shared" si="55"/>
        <v>2070203</v>
      </c>
    </row>
    <row r="489" ht="21" customHeight="1" spans="1:12">
      <c r="A489" s="350">
        <v>2070204</v>
      </c>
      <c r="B489" s="337" t="s">
        <v>457</v>
      </c>
      <c r="C489" s="284">
        <v>0</v>
      </c>
      <c r="D489" s="284">
        <f>SUMIFS([2]执行月报!$F$5:$F$1335,[2]执行月报!$D$5:$D$1335,A489)</f>
        <v>0</v>
      </c>
      <c r="E489" s="284">
        <v>1</v>
      </c>
      <c r="F489" s="351">
        <f t="shared" si="49"/>
        <v>-1</v>
      </c>
      <c r="G489" s="351" t="str">
        <f t="shared" si="50"/>
        <v>-</v>
      </c>
      <c r="H489" s="270" t="str">
        <f t="shared" si="51"/>
        <v>是</v>
      </c>
      <c r="I489" s="271" t="str">
        <f t="shared" si="52"/>
        <v>项</v>
      </c>
      <c r="J489" s="272" t="str">
        <f t="shared" si="53"/>
        <v>207</v>
      </c>
      <c r="K489" t="str">
        <f t="shared" si="54"/>
        <v>20702</v>
      </c>
      <c r="L489" t="str">
        <f t="shared" si="55"/>
        <v>2070204</v>
      </c>
    </row>
    <row r="490" ht="21" hidden="1" customHeight="1" spans="1:12">
      <c r="A490" s="350">
        <v>2070205</v>
      </c>
      <c r="B490" s="337" t="s">
        <v>458</v>
      </c>
      <c r="C490" s="284">
        <v>0</v>
      </c>
      <c r="D490" s="284">
        <f>SUMIFS([2]执行月报!$F$5:$F$1335,[2]执行月报!$D$5:$D$1335,A490)</f>
        <v>0</v>
      </c>
      <c r="E490" s="284">
        <v>0</v>
      </c>
      <c r="F490" s="351" t="str">
        <f t="shared" si="49"/>
        <v>-</v>
      </c>
      <c r="G490" s="351" t="str">
        <f t="shared" si="50"/>
        <v>-</v>
      </c>
      <c r="H490" s="270" t="str">
        <f t="shared" si="51"/>
        <v>否</v>
      </c>
      <c r="I490" s="271" t="str">
        <f t="shared" si="52"/>
        <v>项</v>
      </c>
      <c r="J490" s="272" t="str">
        <f t="shared" si="53"/>
        <v>207</v>
      </c>
      <c r="K490" t="str">
        <f t="shared" si="54"/>
        <v>20702</v>
      </c>
      <c r="L490" t="str">
        <f t="shared" si="55"/>
        <v>2070205</v>
      </c>
    </row>
    <row r="491" ht="21" hidden="1" customHeight="1" spans="1:12">
      <c r="A491" s="350">
        <v>2070206</v>
      </c>
      <c r="B491" s="337" t="s">
        <v>459</v>
      </c>
      <c r="C491" s="284">
        <v>0</v>
      </c>
      <c r="D491" s="284">
        <f>SUMIFS([2]执行月报!$F$5:$F$1335,[2]执行月报!$D$5:$D$1335,A491)</f>
        <v>0</v>
      </c>
      <c r="E491" s="284">
        <v>0</v>
      </c>
      <c r="F491" s="351" t="str">
        <f t="shared" si="49"/>
        <v>-</v>
      </c>
      <c r="G491" s="351" t="str">
        <f t="shared" si="50"/>
        <v>-</v>
      </c>
      <c r="H491" s="270" t="str">
        <f t="shared" si="51"/>
        <v>否</v>
      </c>
      <c r="I491" s="271" t="str">
        <f t="shared" si="52"/>
        <v>项</v>
      </c>
      <c r="J491" s="272" t="str">
        <f t="shared" si="53"/>
        <v>207</v>
      </c>
      <c r="K491" t="str">
        <f t="shared" si="54"/>
        <v>20702</v>
      </c>
      <c r="L491" t="str">
        <f t="shared" si="55"/>
        <v>2070206</v>
      </c>
    </row>
    <row r="492" ht="21" hidden="1" customHeight="1" spans="1:12">
      <c r="A492" s="350">
        <v>2070299</v>
      </c>
      <c r="B492" s="337" t="s">
        <v>460</v>
      </c>
      <c r="C492" s="284">
        <v>0</v>
      </c>
      <c r="D492" s="284">
        <f>SUMIFS([2]执行月报!$F$5:$F$1335,[2]执行月报!$D$5:$D$1335,A492)</f>
        <v>0</v>
      </c>
      <c r="E492" s="284">
        <v>0</v>
      </c>
      <c r="F492" s="351" t="str">
        <f t="shared" si="49"/>
        <v>-</v>
      </c>
      <c r="G492" s="351" t="str">
        <f t="shared" si="50"/>
        <v>-</v>
      </c>
      <c r="H492" s="270" t="str">
        <f t="shared" si="51"/>
        <v>否</v>
      </c>
      <c r="I492" s="271" t="str">
        <f t="shared" si="52"/>
        <v>项</v>
      </c>
      <c r="J492" s="272" t="str">
        <f t="shared" si="53"/>
        <v>207</v>
      </c>
      <c r="K492" t="str">
        <f t="shared" si="54"/>
        <v>20702</v>
      </c>
      <c r="L492" t="str">
        <f t="shared" si="55"/>
        <v>2070299</v>
      </c>
    </row>
    <row r="493" ht="21" customHeight="1" spans="1:12">
      <c r="A493" s="348">
        <v>20703</v>
      </c>
      <c r="B493" s="336" t="s">
        <v>461</v>
      </c>
      <c r="C493" s="268">
        <f>SUMIFS(C494:C$1298,$I494:$I$1298,"项",$K494:$K$1298,$A493)</f>
        <v>281</v>
      </c>
      <c r="D493" s="268">
        <f>SUMIFS(D494:D$1298,$I494:$I$1298,"项",$K494:$K$1298,$A493)</f>
        <v>262</v>
      </c>
      <c r="E493" s="268">
        <f>SUMIFS(E494:E$1298,$I494:$I$1298,"项",$K494:$K$1298,$A493)</f>
        <v>28</v>
      </c>
      <c r="F493" s="349">
        <f t="shared" si="49"/>
        <v>8.35714285714286</v>
      </c>
      <c r="G493" s="349">
        <f t="shared" si="50"/>
        <v>0.932384341637011</v>
      </c>
      <c r="H493" s="270" t="str">
        <f t="shared" si="51"/>
        <v>是</v>
      </c>
      <c r="I493" s="271" t="str">
        <f t="shared" si="52"/>
        <v>款</v>
      </c>
      <c r="J493" s="272" t="str">
        <f t="shared" si="53"/>
        <v>207</v>
      </c>
      <c r="K493" t="str">
        <f t="shared" si="54"/>
        <v>20703</v>
      </c>
      <c r="L493" t="str">
        <f t="shared" si="55"/>
        <v>20703</v>
      </c>
    </row>
    <row r="494" ht="21" hidden="1" customHeight="1" spans="1:12">
      <c r="A494" s="350">
        <v>2070301</v>
      </c>
      <c r="B494" s="337" t="s">
        <v>140</v>
      </c>
      <c r="C494" s="284">
        <v>0</v>
      </c>
      <c r="D494" s="284">
        <f>SUMIFS([2]执行月报!$F$5:$F$1335,[2]执行月报!$D$5:$D$1335,A494)</f>
        <v>0</v>
      </c>
      <c r="E494" s="284">
        <v>0</v>
      </c>
      <c r="F494" s="351" t="str">
        <f t="shared" si="49"/>
        <v>-</v>
      </c>
      <c r="G494" s="351" t="str">
        <f t="shared" si="50"/>
        <v>-</v>
      </c>
      <c r="H494" s="270" t="str">
        <f t="shared" si="51"/>
        <v>否</v>
      </c>
      <c r="I494" s="271" t="str">
        <f t="shared" si="52"/>
        <v>项</v>
      </c>
      <c r="J494" s="272" t="str">
        <f t="shared" si="53"/>
        <v>207</v>
      </c>
      <c r="K494" t="str">
        <f t="shared" si="54"/>
        <v>20703</v>
      </c>
      <c r="L494" t="str">
        <f t="shared" si="55"/>
        <v>2070301</v>
      </c>
    </row>
    <row r="495" ht="21" hidden="1" customHeight="1" spans="1:12">
      <c r="A495" s="350">
        <v>2070302</v>
      </c>
      <c r="B495" s="337" t="s">
        <v>141</v>
      </c>
      <c r="C495" s="284">
        <v>0</v>
      </c>
      <c r="D495" s="284">
        <f>SUMIFS([2]执行月报!$F$5:$F$1335,[2]执行月报!$D$5:$D$1335,A495)</f>
        <v>0</v>
      </c>
      <c r="E495" s="284">
        <v>0</v>
      </c>
      <c r="F495" s="351" t="str">
        <f t="shared" si="49"/>
        <v>-</v>
      </c>
      <c r="G495" s="351" t="str">
        <f t="shared" si="50"/>
        <v>-</v>
      </c>
      <c r="H495" s="270" t="str">
        <f t="shared" si="51"/>
        <v>否</v>
      </c>
      <c r="I495" s="271" t="str">
        <f t="shared" si="52"/>
        <v>项</v>
      </c>
      <c r="J495" s="272" t="str">
        <f t="shared" si="53"/>
        <v>207</v>
      </c>
      <c r="K495" t="str">
        <f t="shared" si="54"/>
        <v>20703</v>
      </c>
      <c r="L495" t="str">
        <f t="shared" si="55"/>
        <v>2070302</v>
      </c>
    </row>
    <row r="496" ht="21" hidden="1" customHeight="1" spans="1:12">
      <c r="A496" s="350">
        <v>2070303</v>
      </c>
      <c r="B496" s="337" t="s">
        <v>142</v>
      </c>
      <c r="C496" s="284">
        <v>0</v>
      </c>
      <c r="D496" s="284">
        <f>SUMIFS([2]执行月报!$F$5:$F$1335,[2]执行月报!$D$5:$D$1335,A496)</f>
        <v>0</v>
      </c>
      <c r="E496" s="284">
        <v>0</v>
      </c>
      <c r="F496" s="351" t="str">
        <f t="shared" si="49"/>
        <v>-</v>
      </c>
      <c r="G496" s="351" t="str">
        <f t="shared" si="50"/>
        <v>-</v>
      </c>
      <c r="H496" s="270" t="str">
        <f t="shared" si="51"/>
        <v>否</v>
      </c>
      <c r="I496" s="271" t="str">
        <f t="shared" si="52"/>
        <v>项</v>
      </c>
      <c r="J496" s="272" t="str">
        <f t="shared" si="53"/>
        <v>207</v>
      </c>
      <c r="K496" t="str">
        <f t="shared" si="54"/>
        <v>20703</v>
      </c>
      <c r="L496" t="str">
        <f t="shared" si="55"/>
        <v>2070303</v>
      </c>
    </row>
    <row r="497" ht="21" hidden="1" customHeight="1" spans="1:12">
      <c r="A497" s="350">
        <v>2070304</v>
      </c>
      <c r="B497" s="337" t="s">
        <v>462</v>
      </c>
      <c r="C497" s="284">
        <v>0</v>
      </c>
      <c r="D497" s="284">
        <f>SUMIFS([2]执行月报!$F$5:$F$1335,[2]执行月报!$D$5:$D$1335,A497)</f>
        <v>0</v>
      </c>
      <c r="E497" s="284">
        <v>0</v>
      </c>
      <c r="F497" s="351" t="str">
        <f t="shared" si="49"/>
        <v>-</v>
      </c>
      <c r="G497" s="351" t="str">
        <f t="shared" si="50"/>
        <v>-</v>
      </c>
      <c r="H497" s="270" t="str">
        <f t="shared" si="51"/>
        <v>否</v>
      </c>
      <c r="I497" s="271" t="str">
        <f t="shared" si="52"/>
        <v>项</v>
      </c>
      <c r="J497" s="272" t="str">
        <f t="shared" si="53"/>
        <v>207</v>
      </c>
      <c r="K497" t="str">
        <f t="shared" si="54"/>
        <v>20703</v>
      </c>
      <c r="L497" t="str">
        <f t="shared" si="55"/>
        <v>2070304</v>
      </c>
    </row>
    <row r="498" ht="21" customHeight="1" spans="1:12">
      <c r="A498" s="350">
        <v>2070305</v>
      </c>
      <c r="B498" s="337" t="s">
        <v>463</v>
      </c>
      <c r="C498" s="284">
        <v>22</v>
      </c>
      <c r="D498" s="284">
        <f>SUMIFS([2]执行月报!$F$5:$F$1335,[2]执行月报!$D$5:$D$1335,A498)</f>
        <v>22</v>
      </c>
      <c r="E498" s="284">
        <v>28</v>
      </c>
      <c r="F498" s="351">
        <f t="shared" si="49"/>
        <v>-0.214285714285714</v>
      </c>
      <c r="G498" s="351">
        <f t="shared" si="50"/>
        <v>1</v>
      </c>
      <c r="H498" s="270" t="str">
        <f t="shared" si="51"/>
        <v>是</v>
      </c>
      <c r="I498" s="271" t="str">
        <f t="shared" si="52"/>
        <v>项</v>
      </c>
      <c r="J498" s="272" t="str">
        <f t="shared" si="53"/>
        <v>207</v>
      </c>
      <c r="K498" t="str">
        <f t="shared" si="54"/>
        <v>20703</v>
      </c>
      <c r="L498" t="str">
        <f t="shared" si="55"/>
        <v>2070305</v>
      </c>
    </row>
    <row r="499" ht="21" hidden="1" customHeight="1" spans="1:12">
      <c r="A499" s="350">
        <v>2070306</v>
      </c>
      <c r="B499" s="337" t="s">
        <v>464</v>
      </c>
      <c r="C499" s="284">
        <v>0</v>
      </c>
      <c r="D499" s="284">
        <f>SUMIFS([2]执行月报!$F$5:$F$1335,[2]执行月报!$D$5:$D$1335,A499)</f>
        <v>0</v>
      </c>
      <c r="E499" s="284">
        <v>0</v>
      </c>
      <c r="F499" s="351" t="str">
        <f t="shared" si="49"/>
        <v>-</v>
      </c>
      <c r="G499" s="351" t="str">
        <f t="shared" si="50"/>
        <v>-</v>
      </c>
      <c r="H499" s="270" t="str">
        <f t="shared" si="51"/>
        <v>否</v>
      </c>
      <c r="I499" s="271" t="str">
        <f t="shared" si="52"/>
        <v>项</v>
      </c>
      <c r="J499" s="272" t="str">
        <f t="shared" si="53"/>
        <v>207</v>
      </c>
      <c r="K499" t="str">
        <f t="shared" si="54"/>
        <v>20703</v>
      </c>
      <c r="L499" t="str">
        <f t="shared" si="55"/>
        <v>2070306</v>
      </c>
    </row>
    <row r="500" ht="21" customHeight="1" spans="1:12">
      <c r="A500" s="350">
        <v>2070307</v>
      </c>
      <c r="B500" s="337" t="s">
        <v>465</v>
      </c>
      <c r="C500" s="284">
        <v>19</v>
      </c>
      <c r="D500" s="284">
        <f>SUMIFS([2]执行月报!$F$5:$F$1335,[2]执行月报!$D$5:$D$1335,A500)</f>
        <v>0</v>
      </c>
      <c r="E500" s="284">
        <v>0</v>
      </c>
      <c r="F500" s="351" t="str">
        <f t="shared" si="49"/>
        <v>-</v>
      </c>
      <c r="G500" s="351">
        <f t="shared" si="50"/>
        <v>0</v>
      </c>
      <c r="H500" s="270" t="str">
        <f t="shared" si="51"/>
        <v>是</v>
      </c>
      <c r="I500" s="271" t="str">
        <f t="shared" si="52"/>
        <v>项</v>
      </c>
      <c r="J500" s="272" t="str">
        <f t="shared" si="53"/>
        <v>207</v>
      </c>
      <c r="K500" t="str">
        <f t="shared" si="54"/>
        <v>20703</v>
      </c>
      <c r="L500" t="str">
        <f t="shared" si="55"/>
        <v>2070307</v>
      </c>
    </row>
    <row r="501" ht="21" customHeight="1" spans="1:12">
      <c r="A501" s="350">
        <v>2070308</v>
      </c>
      <c r="B501" s="337" t="s">
        <v>466</v>
      </c>
      <c r="C501" s="284">
        <v>240</v>
      </c>
      <c r="D501" s="284">
        <f>SUMIFS([2]执行月报!$F$5:$F$1335,[2]执行月报!$D$5:$D$1335,A501)</f>
        <v>240</v>
      </c>
      <c r="E501" s="284">
        <v>0</v>
      </c>
      <c r="F501" s="351" t="str">
        <f t="shared" si="49"/>
        <v>-</v>
      </c>
      <c r="G501" s="351">
        <f t="shared" si="50"/>
        <v>1</v>
      </c>
      <c r="H501" s="270" t="str">
        <f t="shared" si="51"/>
        <v>是</v>
      </c>
      <c r="I501" s="271" t="str">
        <f t="shared" si="52"/>
        <v>项</v>
      </c>
      <c r="J501" s="272" t="str">
        <f t="shared" si="53"/>
        <v>207</v>
      </c>
      <c r="K501" t="str">
        <f t="shared" si="54"/>
        <v>20703</v>
      </c>
      <c r="L501" t="str">
        <f t="shared" si="55"/>
        <v>2070308</v>
      </c>
    </row>
    <row r="502" ht="21" hidden="1" customHeight="1" spans="1:12">
      <c r="A502" s="350">
        <v>2070309</v>
      </c>
      <c r="B502" s="337" t="s">
        <v>467</v>
      </c>
      <c r="C502" s="284">
        <v>0</v>
      </c>
      <c r="D502" s="284">
        <f>SUMIFS([2]执行月报!$F$5:$F$1335,[2]执行月报!$D$5:$D$1335,A502)</f>
        <v>0</v>
      </c>
      <c r="E502" s="284">
        <v>0</v>
      </c>
      <c r="F502" s="351" t="str">
        <f t="shared" si="49"/>
        <v>-</v>
      </c>
      <c r="G502" s="351" t="str">
        <f t="shared" si="50"/>
        <v>-</v>
      </c>
      <c r="H502" s="270" t="str">
        <f t="shared" si="51"/>
        <v>否</v>
      </c>
      <c r="I502" s="271" t="str">
        <f t="shared" si="52"/>
        <v>项</v>
      </c>
      <c r="J502" s="272" t="str">
        <f t="shared" si="53"/>
        <v>207</v>
      </c>
      <c r="K502" t="str">
        <f t="shared" si="54"/>
        <v>20703</v>
      </c>
      <c r="L502" t="str">
        <f t="shared" si="55"/>
        <v>2070309</v>
      </c>
    </row>
    <row r="503" ht="21" hidden="1" customHeight="1" spans="1:12">
      <c r="A503" s="350">
        <v>2070399</v>
      </c>
      <c r="B503" s="337" t="s">
        <v>468</v>
      </c>
      <c r="C503" s="284">
        <v>0</v>
      </c>
      <c r="D503" s="284">
        <f>SUMIFS([2]执行月报!$F$5:$F$1335,[2]执行月报!$D$5:$D$1335,A503)</f>
        <v>0</v>
      </c>
      <c r="E503" s="284">
        <v>0</v>
      </c>
      <c r="F503" s="351" t="str">
        <f t="shared" si="49"/>
        <v>-</v>
      </c>
      <c r="G503" s="351" t="str">
        <f t="shared" si="50"/>
        <v>-</v>
      </c>
      <c r="H503" s="270" t="str">
        <f t="shared" si="51"/>
        <v>否</v>
      </c>
      <c r="I503" s="271" t="str">
        <f t="shared" si="52"/>
        <v>项</v>
      </c>
      <c r="J503" s="272" t="str">
        <f t="shared" si="53"/>
        <v>207</v>
      </c>
      <c r="K503" t="str">
        <f t="shared" si="54"/>
        <v>20703</v>
      </c>
      <c r="L503" t="str">
        <f t="shared" si="55"/>
        <v>2070399</v>
      </c>
    </row>
    <row r="504" ht="21" hidden="1" customHeight="1" spans="1:12">
      <c r="A504" s="348">
        <v>20706</v>
      </c>
      <c r="B504" s="336" t="s">
        <v>469</v>
      </c>
      <c r="C504" s="268">
        <f>SUMIFS(C505:C$1298,$I505:$I$1298,"项",$K505:$K$1298,$A504)</f>
        <v>0</v>
      </c>
      <c r="D504" s="268">
        <f>SUMIFS(D505:D$1298,$I505:$I$1298,"项",$K505:$K$1298,$A504)</f>
        <v>0</v>
      </c>
      <c r="E504" s="268">
        <f>SUMIFS(E505:E$1298,$I505:$I$1298,"项",$K505:$K$1298,$A504)</f>
        <v>0</v>
      </c>
      <c r="F504" s="349" t="str">
        <f t="shared" si="49"/>
        <v>-</v>
      </c>
      <c r="G504" s="349" t="str">
        <f t="shared" si="50"/>
        <v>-</v>
      </c>
      <c r="H504" s="270" t="str">
        <f t="shared" si="51"/>
        <v>否</v>
      </c>
      <c r="I504" s="271" t="str">
        <f t="shared" si="52"/>
        <v>款</v>
      </c>
      <c r="J504" s="272" t="str">
        <f t="shared" si="53"/>
        <v>207</v>
      </c>
      <c r="K504" t="str">
        <f t="shared" si="54"/>
        <v>20706</v>
      </c>
      <c r="L504" t="str">
        <f t="shared" si="55"/>
        <v>20706</v>
      </c>
    </row>
    <row r="505" ht="21" hidden="1" customHeight="1" spans="1:12">
      <c r="A505" s="350">
        <v>2070601</v>
      </c>
      <c r="B505" s="337" t="s">
        <v>140</v>
      </c>
      <c r="C505" s="284">
        <v>0</v>
      </c>
      <c r="D505" s="284">
        <f>SUMIFS([2]执行月报!$F$5:$F$1335,[2]执行月报!$D$5:$D$1335,A505)</f>
        <v>0</v>
      </c>
      <c r="E505" s="284">
        <v>0</v>
      </c>
      <c r="F505" s="351" t="str">
        <f t="shared" si="49"/>
        <v>-</v>
      </c>
      <c r="G505" s="351" t="str">
        <f t="shared" si="50"/>
        <v>-</v>
      </c>
      <c r="H505" s="270" t="str">
        <f t="shared" si="51"/>
        <v>否</v>
      </c>
      <c r="I505" s="271" t="str">
        <f t="shared" si="52"/>
        <v>项</v>
      </c>
      <c r="J505" s="272" t="str">
        <f t="shared" si="53"/>
        <v>207</v>
      </c>
      <c r="K505" t="str">
        <f t="shared" si="54"/>
        <v>20706</v>
      </c>
      <c r="L505" t="str">
        <f t="shared" si="55"/>
        <v>2070601</v>
      </c>
    </row>
    <row r="506" ht="21" hidden="1" customHeight="1" spans="1:12">
      <c r="A506" s="350">
        <v>2070602</v>
      </c>
      <c r="B506" s="337" t="s">
        <v>141</v>
      </c>
      <c r="C506" s="284">
        <v>0</v>
      </c>
      <c r="D506" s="284">
        <f>SUMIFS([2]执行月报!$F$5:$F$1335,[2]执行月报!$D$5:$D$1335,A506)</f>
        <v>0</v>
      </c>
      <c r="E506" s="284">
        <v>0</v>
      </c>
      <c r="F506" s="351" t="str">
        <f t="shared" si="49"/>
        <v>-</v>
      </c>
      <c r="G506" s="351" t="str">
        <f t="shared" si="50"/>
        <v>-</v>
      </c>
      <c r="H506" s="270" t="str">
        <f t="shared" si="51"/>
        <v>否</v>
      </c>
      <c r="I506" s="271" t="str">
        <f t="shared" si="52"/>
        <v>项</v>
      </c>
      <c r="J506" s="272" t="str">
        <f t="shared" si="53"/>
        <v>207</v>
      </c>
      <c r="K506" t="str">
        <f t="shared" si="54"/>
        <v>20706</v>
      </c>
      <c r="L506" t="str">
        <f t="shared" si="55"/>
        <v>2070602</v>
      </c>
    </row>
    <row r="507" ht="21" hidden="1" customHeight="1" spans="1:12">
      <c r="A507" s="350">
        <v>2070603</v>
      </c>
      <c r="B507" s="337" t="s">
        <v>142</v>
      </c>
      <c r="C507" s="284">
        <v>0</v>
      </c>
      <c r="D507" s="284">
        <f>SUMIFS([2]执行月报!$F$5:$F$1335,[2]执行月报!$D$5:$D$1335,A507)</f>
        <v>0</v>
      </c>
      <c r="E507" s="284">
        <v>0</v>
      </c>
      <c r="F507" s="351" t="str">
        <f t="shared" si="49"/>
        <v>-</v>
      </c>
      <c r="G507" s="351" t="str">
        <f t="shared" si="50"/>
        <v>-</v>
      </c>
      <c r="H507" s="270" t="str">
        <f t="shared" si="51"/>
        <v>否</v>
      </c>
      <c r="I507" s="271" t="str">
        <f t="shared" si="52"/>
        <v>项</v>
      </c>
      <c r="J507" s="272" t="str">
        <f t="shared" si="53"/>
        <v>207</v>
      </c>
      <c r="K507" t="str">
        <f t="shared" si="54"/>
        <v>20706</v>
      </c>
      <c r="L507" t="str">
        <f t="shared" si="55"/>
        <v>2070603</v>
      </c>
    </row>
    <row r="508" ht="21" hidden="1" customHeight="1" spans="1:12">
      <c r="A508" s="350">
        <v>2070604</v>
      </c>
      <c r="B508" s="337" t="s">
        <v>470</v>
      </c>
      <c r="C508" s="284">
        <v>0</v>
      </c>
      <c r="D508" s="284">
        <f>SUMIFS([2]执行月报!$F$5:$F$1335,[2]执行月报!$D$5:$D$1335,A508)</f>
        <v>0</v>
      </c>
      <c r="E508" s="284">
        <v>0</v>
      </c>
      <c r="F508" s="351" t="str">
        <f t="shared" si="49"/>
        <v>-</v>
      </c>
      <c r="G508" s="351" t="str">
        <f t="shared" si="50"/>
        <v>-</v>
      </c>
      <c r="H508" s="270" t="str">
        <f t="shared" si="51"/>
        <v>否</v>
      </c>
      <c r="I508" s="271" t="str">
        <f t="shared" si="52"/>
        <v>项</v>
      </c>
      <c r="J508" s="272" t="str">
        <f t="shared" si="53"/>
        <v>207</v>
      </c>
      <c r="K508" t="str">
        <f t="shared" si="54"/>
        <v>20706</v>
      </c>
      <c r="L508" t="str">
        <f t="shared" si="55"/>
        <v>2070604</v>
      </c>
    </row>
    <row r="509" ht="21" hidden="1" customHeight="1" spans="1:12">
      <c r="A509" s="350">
        <v>2070605</v>
      </c>
      <c r="B509" s="337" t="s">
        <v>471</v>
      </c>
      <c r="C509" s="284">
        <v>0</v>
      </c>
      <c r="D509" s="284">
        <f>SUMIFS([2]执行月报!$F$5:$F$1335,[2]执行月报!$D$5:$D$1335,A509)</f>
        <v>0</v>
      </c>
      <c r="E509" s="284">
        <v>0</v>
      </c>
      <c r="F509" s="351" t="str">
        <f t="shared" si="49"/>
        <v>-</v>
      </c>
      <c r="G509" s="351" t="str">
        <f t="shared" si="50"/>
        <v>-</v>
      </c>
      <c r="H509" s="270" t="str">
        <f t="shared" si="51"/>
        <v>否</v>
      </c>
      <c r="I509" s="271" t="str">
        <f t="shared" si="52"/>
        <v>项</v>
      </c>
      <c r="J509" s="272" t="str">
        <f t="shared" si="53"/>
        <v>207</v>
      </c>
      <c r="K509" t="str">
        <f t="shared" si="54"/>
        <v>20706</v>
      </c>
      <c r="L509" t="str">
        <f t="shared" si="55"/>
        <v>2070605</v>
      </c>
    </row>
    <row r="510" ht="21" hidden="1" customHeight="1" spans="1:12">
      <c r="A510" s="350">
        <v>2070606</v>
      </c>
      <c r="B510" s="337" t="s">
        <v>472</v>
      </c>
      <c r="C510" s="284">
        <v>0</v>
      </c>
      <c r="D510" s="284">
        <f>SUMIFS([2]执行月报!$F$5:$F$1335,[2]执行月报!$D$5:$D$1335,A510)</f>
        <v>0</v>
      </c>
      <c r="E510" s="284">
        <v>0</v>
      </c>
      <c r="F510" s="351" t="str">
        <f t="shared" si="49"/>
        <v>-</v>
      </c>
      <c r="G510" s="351" t="str">
        <f t="shared" si="50"/>
        <v>-</v>
      </c>
      <c r="H510" s="270" t="str">
        <f t="shared" si="51"/>
        <v>否</v>
      </c>
      <c r="I510" s="271" t="str">
        <f t="shared" si="52"/>
        <v>项</v>
      </c>
      <c r="J510" s="272" t="str">
        <f t="shared" si="53"/>
        <v>207</v>
      </c>
      <c r="K510" t="str">
        <f t="shared" si="54"/>
        <v>20706</v>
      </c>
      <c r="L510" t="str">
        <f t="shared" si="55"/>
        <v>2070606</v>
      </c>
    </row>
    <row r="511" ht="21" hidden="1" customHeight="1" spans="1:12">
      <c r="A511" s="350">
        <v>2070607</v>
      </c>
      <c r="B511" s="337" t="s">
        <v>473</v>
      </c>
      <c r="C511" s="284">
        <v>0</v>
      </c>
      <c r="D511" s="284">
        <f>SUMIFS([2]执行月报!$F$5:$F$1335,[2]执行月报!$D$5:$D$1335,A511)</f>
        <v>0</v>
      </c>
      <c r="E511" s="284">
        <v>0</v>
      </c>
      <c r="F511" s="351" t="str">
        <f t="shared" si="49"/>
        <v>-</v>
      </c>
      <c r="G511" s="351" t="str">
        <f t="shared" si="50"/>
        <v>-</v>
      </c>
      <c r="H511" s="270" t="str">
        <f t="shared" si="51"/>
        <v>否</v>
      </c>
      <c r="I511" s="271" t="str">
        <f t="shared" si="52"/>
        <v>项</v>
      </c>
      <c r="J511" s="272" t="str">
        <f t="shared" si="53"/>
        <v>207</v>
      </c>
      <c r="K511" t="str">
        <f t="shared" si="54"/>
        <v>20706</v>
      </c>
      <c r="L511" t="str">
        <f t="shared" si="55"/>
        <v>2070607</v>
      </c>
    </row>
    <row r="512" ht="21" hidden="1" customHeight="1" spans="1:12">
      <c r="A512" s="350">
        <v>2070699</v>
      </c>
      <c r="B512" s="337" t="s">
        <v>474</v>
      </c>
      <c r="C512" s="284">
        <v>0</v>
      </c>
      <c r="D512" s="284">
        <f>SUMIFS([2]执行月报!$F$5:$F$1335,[2]执行月报!$D$5:$D$1335,A512)</f>
        <v>0</v>
      </c>
      <c r="E512" s="284">
        <v>0</v>
      </c>
      <c r="F512" s="351" t="str">
        <f t="shared" si="49"/>
        <v>-</v>
      </c>
      <c r="G512" s="351" t="str">
        <f t="shared" si="50"/>
        <v>-</v>
      </c>
      <c r="H512" s="270" t="str">
        <f t="shared" si="51"/>
        <v>否</v>
      </c>
      <c r="I512" s="271" t="str">
        <f t="shared" si="52"/>
        <v>项</v>
      </c>
      <c r="J512" s="272" t="str">
        <f t="shared" si="53"/>
        <v>207</v>
      </c>
      <c r="K512" t="str">
        <f t="shared" si="54"/>
        <v>20706</v>
      </c>
      <c r="L512" t="str">
        <f t="shared" si="55"/>
        <v>2070699</v>
      </c>
    </row>
    <row r="513" ht="21" customHeight="1" spans="1:12">
      <c r="A513" s="348">
        <v>20708</v>
      </c>
      <c r="B513" s="336" t="s">
        <v>475</v>
      </c>
      <c r="C513" s="268">
        <f>SUMIFS(C514:C$1298,$I514:$I$1298,"项",$K514:$K$1298,$A513)</f>
        <v>171</v>
      </c>
      <c r="D513" s="268">
        <f>SUMIFS(D514:D$1298,$I514:$I$1298,"项",$K514:$K$1298,$A513)</f>
        <v>33</v>
      </c>
      <c r="E513" s="268">
        <f>SUMIFS(E514:E$1298,$I514:$I$1298,"项",$K514:$K$1298,$A513)</f>
        <v>7</v>
      </c>
      <c r="F513" s="349">
        <f t="shared" si="49"/>
        <v>3.71428571428571</v>
      </c>
      <c r="G513" s="349">
        <f t="shared" si="50"/>
        <v>0.192982456140351</v>
      </c>
      <c r="H513" s="270" t="str">
        <f t="shared" si="51"/>
        <v>是</v>
      </c>
      <c r="I513" s="271" t="str">
        <f t="shared" si="52"/>
        <v>款</v>
      </c>
      <c r="J513" s="272" t="str">
        <f t="shared" si="53"/>
        <v>207</v>
      </c>
      <c r="K513" t="str">
        <f t="shared" si="54"/>
        <v>20708</v>
      </c>
      <c r="L513" t="str">
        <f t="shared" si="55"/>
        <v>20708</v>
      </c>
    </row>
    <row r="514" ht="21" hidden="1" customHeight="1" spans="1:12">
      <c r="A514" s="350">
        <v>2070801</v>
      </c>
      <c r="B514" s="337" t="s">
        <v>140</v>
      </c>
      <c r="C514" s="284">
        <v>0</v>
      </c>
      <c r="D514" s="284">
        <f>SUMIFS([2]执行月报!$F$5:$F$1335,[2]执行月报!$D$5:$D$1335,A514)</f>
        <v>0</v>
      </c>
      <c r="E514" s="284">
        <v>0</v>
      </c>
      <c r="F514" s="351" t="str">
        <f t="shared" si="49"/>
        <v>-</v>
      </c>
      <c r="G514" s="351" t="str">
        <f t="shared" si="50"/>
        <v>-</v>
      </c>
      <c r="H514" s="270" t="str">
        <f t="shared" si="51"/>
        <v>否</v>
      </c>
      <c r="I514" s="271" t="str">
        <f t="shared" si="52"/>
        <v>项</v>
      </c>
      <c r="J514" s="272" t="str">
        <f t="shared" si="53"/>
        <v>207</v>
      </c>
      <c r="K514" t="str">
        <f t="shared" si="54"/>
        <v>20708</v>
      </c>
      <c r="L514" t="str">
        <f t="shared" si="55"/>
        <v>2070801</v>
      </c>
    </row>
    <row r="515" ht="21" hidden="1" customHeight="1" spans="1:12">
      <c r="A515" s="350">
        <v>2070802</v>
      </c>
      <c r="B515" s="337" t="s">
        <v>141</v>
      </c>
      <c r="C515" s="284">
        <v>0</v>
      </c>
      <c r="D515" s="284">
        <f>SUMIFS([2]执行月报!$F$5:$F$1335,[2]执行月报!$D$5:$D$1335,A515)</f>
        <v>0</v>
      </c>
      <c r="E515" s="284">
        <v>0</v>
      </c>
      <c r="F515" s="351" t="str">
        <f t="shared" si="49"/>
        <v>-</v>
      </c>
      <c r="G515" s="351" t="str">
        <f t="shared" si="50"/>
        <v>-</v>
      </c>
      <c r="H515" s="270" t="str">
        <f t="shared" si="51"/>
        <v>否</v>
      </c>
      <c r="I515" s="271" t="str">
        <f t="shared" si="52"/>
        <v>项</v>
      </c>
      <c r="J515" s="272" t="str">
        <f t="shared" si="53"/>
        <v>207</v>
      </c>
      <c r="K515" t="str">
        <f t="shared" si="54"/>
        <v>20708</v>
      </c>
      <c r="L515" t="str">
        <f t="shared" si="55"/>
        <v>2070802</v>
      </c>
    </row>
    <row r="516" ht="21" hidden="1" customHeight="1" spans="1:12">
      <c r="A516" s="350">
        <v>2070803</v>
      </c>
      <c r="B516" s="337" t="s">
        <v>142</v>
      </c>
      <c r="C516" s="284">
        <v>0</v>
      </c>
      <c r="D516" s="284">
        <f>SUMIFS([2]执行月报!$F$5:$F$1335,[2]执行月报!$D$5:$D$1335,A516)</f>
        <v>0</v>
      </c>
      <c r="E516" s="284">
        <v>0</v>
      </c>
      <c r="F516" s="351" t="str">
        <f t="shared" si="49"/>
        <v>-</v>
      </c>
      <c r="G516" s="351" t="str">
        <f t="shared" si="50"/>
        <v>-</v>
      </c>
      <c r="H516" s="270" t="str">
        <f t="shared" si="51"/>
        <v>否</v>
      </c>
      <c r="I516" s="271" t="str">
        <f t="shared" si="52"/>
        <v>项</v>
      </c>
      <c r="J516" s="272" t="str">
        <f t="shared" si="53"/>
        <v>207</v>
      </c>
      <c r="K516" t="str">
        <f t="shared" si="54"/>
        <v>20708</v>
      </c>
      <c r="L516" t="str">
        <f t="shared" si="55"/>
        <v>2070803</v>
      </c>
    </row>
    <row r="517" ht="21" hidden="1" customHeight="1" spans="1:12">
      <c r="A517" s="350">
        <v>2070806</v>
      </c>
      <c r="B517" s="337" t="s">
        <v>476</v>
      </c>
      <c r="C517" s="284">
        <v>0</v>
      </c>
      <c r="D517" s="284">
        <f>SUMIFS([2]执行月报!$F$5:$F$1335,[2]执行月报!$D$5:$D$1335,A517)</f>
        <v>0</v>
      </c>
      <c r="E517" s="284">
        <v>0</v>
      </c>
      <c r="F517" s="351" t="str">
        <f t="shared" si="49"/>
        <v>-</v>
      </c>
      <c r="G517" s="351" t="str">
        <f t="shared" si="50"/>
        <v>-</v>
      </c>
      <c r="H517" s="270" t="str">
        <f t="shared" si="51"/>
        <v>否</v>
      </c>
      <c r="I517" s="271" t="str">
        <f t="shared" si="52"/>
        <v>项</v>
      </c>
      <c r="J517" s="272" t="str">
        <f t="shared" si="53"/>
        <v>207</v>
      </c>
      <c r="K517" t="str">
        <f t="shared" si="54"/>
        <v>20708</v>
      </c>
      <c r="L517" t="str">
        <f t="shared" si="55"/>
        <v>2070806</v>
      </c>
    </row>
    <row r="518" ht="21" hidden="1" customHeight="1" spans="1:12">
      <c r="A518" s="350">
        <v>2070807</v>
      </c>
      <c r="B518" s="337" t="s">
        <v>477</v>
      </c>
      <c r="C518" s="284">
        <v>0</v>
      </c>
      <c r="D518" s="284">
        <f>SUMIFS([2]执行月报!$F$5:$F$1335,[2]执行月报!$D$5:$D$1335,A518)</f>
        <v>0</v>
      </c>
      <c r="E518" s="284">
        <v>0</v>
      </c>
      <c r="F518" s="351" t="str">
        <f t="shared" ref="F518:F581" si="56">IF(E518&lt;&gt;0,D518/E518-1,"-")</f>
        <v>-</v>
      </c>
      <c r="G518" s="351" t="str">
        <f t="shared" ref="G518:G581" si="57">IF(C518&lt;&gt;0,D518/C518,"-")</f>
        <v>-</v>
      </c>
      <c r="H518" s="270" t="str">
        <f t="shared" ref="H518:H581" si="58">IF(LEN(A518)=3,"是",IF(OR(C518&lt;&gt;0,D518&lt;&gt;0,E518&lt;&gt;0),"是","否"))</f>
        <v>否</v>
      </c>
      <c r="I518" s="271" t="str">
        <f t="shared" ref="I518:I581" si="59">_xlfn.IFS(LEN(A518)=3,"类",LEN(A518)=5,"款",LEN(A518)=7,"项")</f>
        <v>项</v>
      </c>
      <c r="J518" s="272" t="str">
        <f t="shared" ref="J518:J581" si="60">LEFT(A518,3)</f>
        <v>207</v>
      </c>
      <c r="K518" t="str">
        <f t="shared" ref="K518:K581" si="61">LEFT(A518,5)</f>
        <v>20708</v>
      </c>
      <c r="L518" t="str">
        <f t="shared" ref="L518:L581" si="62">LEFT(A518,7)</f>
        <v>2070807</v>
      </c>
    </row>
    <row r="519" ht="21" hidden="1" customHeight="1" spans="1:12">
      <c r="A519" s="350">
        <v>2070808</v>
      </c>
      <c r="B519" s="337" t="s">
        <v>478</v>
      </c>
      <c r="C519" s="284">
        <v>0</v>
      </c>
      <c r="D519" s="284">
        <f>SUMIFS([2]执行月报!$F$5:$F$1335,[2]执行月报!$D$5:$D$1335,A519)</f>
        <v>0</v>
      </c>
      <c r="E519" s="284">
        <v>0</v>
      </c>
      <c r="F519" s="351" t="str">
        <f t="shared" si="56"/>
        <v>-</v>
      </c>
      <c r="G519" s="351" t="str">
        <f t="shared" si="57"/>
        <v>-</v>
      </c>
      <c r="H519" s="270" t="str">
        <f t="shared" si="58"/>
        <v>否</v>
      </c>
      <c r="I519" s="271" t="str">
        <f t="shared" si="59"/>
        <v>项</v>
      </c>
      <c r="J519" s="272" t="str">
        <f t="shared" si="60"/>
        <v>207</v>
      </c>
      <c r="K519" t="str">
        <f t="shared" si="61"/>
        <v>20708</v>
      </c>
      <c r="L519" t="str">
        <f t="shared" si="62"/>
        <v>2070808</v>
      </c>
    </row>
    <row r="520" ht="21" customHeight="1" spans="1:12">
      <c r="A520" s="350">
        <v>2070899</v>
      </c>
      <c r="B520" s="337" t="s">
        <v>479</v>
      </c>
      <c r="C520" s="284">
        <v>171</v>
      </c>
      <c r="D520" s="284">
        <f>SUMIFS([2]执行月报!$F$5:$F$1335,[2]执行月报!$D$5:$D$1335,A520)</f>
        <v>33</v>
      </c>
      <c r="E520" s="284">
        <v>7</v>
      </c>
      <c r="F520" s="351">
        <f t="shared" si="56"/>
        <v>3.71428571428571</v>
      </c>
      <c r="G520" s="351">
        <f t="shared" si="57"/>
        <v>0.192982456140351</v>
      </c>
      <c r="H520" s="270" t="str">
        <f t="shared" si="58"/>
        <v>是</v>
      </c>
      <c r="I520" s="271" t="str">
        <f t="shared" si="59"/>
        <v>项</v>
      </c>
      <c r="J520" s="272" t="str">
        <f t="shared" si="60"/>
        <v>207</v>
      </c>
      <c r="K520" t="str">
        <f t="shared" si="61"/>
        <v>20708</v>
      </c>
      <c r="L520" t="str">
        <f t="shared" si="62"/>
        <v>2070899</v>
      </c>
    </row>
    <row r="521" ht="21" customHeight="1" spans="1:12">
      <c r="A521" s="348">
        <v>20799</v>
      </c>
      <c r="B521" s="336" t="s">
        <v>480</v>
      </c>
      <c r="C521" s="268">
        <f>SUMIFS(C522:C$1298,$I522:$I$1298,"项",$K522:$K$1298,$A521)</f>
        <v>40</v>
      </c>
      <c r="D521" s="268">
        <f>SUMIFS(D522:D$1298,$I522:$I$1298,"项",$K522:$K$1298,$A521)</f>
        <v>0</v>
      </c>
      <c r="E521" s="268">
        <f>SUMIFS(E522:E$1298,$I522:$I$1298,"项",$K522:$K$1298,$A521)</f>
        <v>414</v>
      </c>
      <c r="F521" s="349">
        <f t="shared" si="56"/>
        <v>-1</v>
      </c>
      <c r="G521" s="349">
        <f t="shared" si="57"/>
        <v>0</v>
      </c>
      <c r="H521" s="270" t="str">
        <f t="shared" si="58"/>
        <v>是</v>
      </c>
      <c r="I521" s="271" t="str">
        <f t="shared" si="59"/>
        <v>款</v>
      </c>
      <c r="J521" s="272" t="str">
        <f t="shared" si="60"/>
        <v>207</v>
      </c>
      <c r="K521" t="str">
        <f t="shared" si="61"/>
        <v>20799</v>
      </c>
      <c r="L521" t="str">
        <f t="shared" si="62"/>
        <v>20799</v>
      </c>
    </row>
    <row r="522" ht="21" hidden="1" customHeight="1" spans="1:12">
      <c r="A522" s="350">
        <v>2079902</v>
      </c>
      <c r="B522" s="337" t="s">
        <v>481</v>
      </c>
      <c r="C522" s="284">
        <v>0</v>
      </c>
      <c r="D522" s="284">
        <f>SUMIFS([2]执行月报!$F$5:$F$1335,[2]执行月报!$D$5:$D$1335,A522)</f>
        <v>0</v>
      </c>
      <c r="E522" s="284">
        <v>0</v>
      </c>
      <c r="F522" s="351" t="str">
        <f t="shared" si="56"/>
        <v>-</v>
      </c>
      <c r="G522" s="351" t="str">
        <f t="shared" si="57"/>
        <v>-</v>
      </c>
      <c r="H522" s="270" t="str">
        <f t="shared" si="58"/>
        <v>否</v>
      </c>
      <c r="I522" s="271" t="str">
        <f t="shared" si="59"/>
        <v>项</v>
      </c>
      <c r="J522" s="272" t="str">
        <f t="shared" si="60"/>
        <v>207</v>
      </c>
      <c r="K522" t="str">
        <f t="shared" si="61"/>
        <v>20799</v>
      </c>
      <c r="L522" t="str">
        <f t="shared" si="62"/>
        <v>2079902</v>
      </c>
    </row>
    <row r="523" ht="21" hidden="1" customHeight="1" spans="1:12">
      <c r="A523" s="350">
        <v>2079903</v>
      </c>
      <c r="B523" s="337" t="s">
        <v>482</v>
      </c>
      <c r="C523" s="284">
        <v>0</v>
      </c>
      <c r="D523" s="284">
        <f>SUMIFS([2]执行月报!$F$5:$F$1335,[2]执行月报!$D$5:$D$1335,A523)</f>
        <v>0</v>
      </c>
      <c r="E523" s="284">
        <v>0</v>
      </c>
      <c r="F523" s="351" t="str">
        <f t="shared" si="56"/>
        <v>-</v>
      </c>
      <c r="G523" s="351" t="str">
        <f t="shared" si="57"/>
        <v>-</v>
      </c>
      <c r="H523" s="270" t="str">
        <f t="shared" si="58"/>
        <v>否</v>
      </c>
      <c r="I523" s="271" t="str">
        <f t="shared" si="59"/>
        <v>项</v>
      </c>
      <c r="J523" s="272" t="str">
        <f t="shared" si="60"/>
        <v>207</v>
      </c>
      <c r="K523" t="str">
        <f t="shared" si="61"/>
        <v>20799</v>
      </c>
      <c r="L523" t="str">
        <f t="shared" si="62"/>
        <v>2079903</v>
      </c>
    </row>
    <row r="524" ht="21" customHeight="1" spans="1:12">
      <c r="A524" s="350">
        <v>2079999</v>
      </c>
      <c r="B524" s="337" t="s">
        <v>483</v>
      </c>
      <c r="C524" s="284">
        <v>40</v>
      </c>
      <c r="D524" s="284">
        <f>SUMIFS([2]执行月报!$F$5:$F$1335,[2]执行月报!$D$5:$D$1335,A524)</f>
        <v>0</v>
      </c>
      <c r="E524" s="284">
        <v>414</v>
      </c>
      <c r="F524" s="351">
        <f t="shared" si="56"/>
        <v>-1</v>
      </c>
      <c r="G524" s="351">
        <f t="shared" si="57"/>
        <v>0</v>
      </c>
      <c r="H524" s="270" t="str">
        <f t="shared" si="58"/>
        <v>是</v>
      </c>
      <c r="I524" s="271" t="str">
        <f t="shared" si="59"/>
        <v>项</v>
      </c>
      <c r="J524" s="272" t="str">
        <f t="shared" si="60"/>
        <v>207</v>
      </c>
      <c r="K524" t="str">
        <f t="shared" si="61"/>
        <v>20799</v>
      </c>
      <c r="L524" t="str">
        <f t="shared" si="62"/>
        <v>2079999</v>
      </c>
    </row>
    <row r="525" ht="21" customHeight="1" spans="1:12">
      <c r="A525" s="348">
        <v>208</v>
      </c>
      <c r="B525" s="336" t="s">
        <v>94</v>
      </c>
      <c r="C525" s="268">
        <f>SUMIFS(C526:C$1298,$I526:$I$1298,"款",$J526:$J$1298,$A525)</f>
        <v>97928</v>
      </c>
      <c r="D525" s="268">
        <f>SUMIFS(D526:D$1298,$I526:$I$1298,"款",$J526:$J$1298,$A525)</f>
        <v>38784</v>
      </c>
      <c r="E525" s="268">
        <f>SUMIFS(E526:E$1298,$I526:$I$1298,"款",$J526:$J$1298,$A525)</f>
        <v>40150</v>
      </c>
      <c r="F525" s="349">
        <f t="shared" si="56"/>
        <v>-0.0340224159402241</v>
      </c>
      <c r="G525" s="349">
        <f t="shared" si="57"/>
        <v>0.396046074667102</v>
      </c>
      <c r="H525" s="270" t="str">
        <f t="shared" si="58"/>
        <v>是</v>
      </c>
      <c r="I525" s="271" t="str">
        <f t="shared" si="59"/>
        <v>类</v>
      </c>
      <c r="J525" s="272" t="str">
        <f t="shared" si="60"/>
        <v>208</v>
      </c>
      <c r="K525" t="str">
        <f t="shared" si="61"/>
        <v>208</v>
      </c>
      <c r="L525" t="str">
        <f t="shared" si="62"/>
        <v>208</v>
      </c>
    </row>
    <row r="526" ht="21" customHeight="1" spans="1:12">
      <c r="A526" s="348">
        <v>20801</v>
      </c>
      <c r="B526" s="336" t="s">
        <v>484</v>
      </c>
      <c r="C526" s="268">
        <f>SUMIFS(C527:C$1298,$I527:$I$1298,"项",$K527:$K$1298,$A526)</f>
        <v>1625</v>
      </c>
      <c r="D526" s="268">
        <f>SUMIFS(D527:D$1298,$I527:$I$1298,"项",$K527:$K$1298,$A526)</f>
        <v>865</v>
      </c>
      <c r="E526" s="268">
        <f>SUMIFS(E527:E$1298,$I527:$I$1298,"项",$K527:$K$1298,$A526)</f>
        <v>864</v>
      </c>
      <c r="F526" s="349">
        <f t="shared" si="56"/>
        <v>0.00115740740740744</v>
      </c>
      <c r="G526" s="349">
        <f t="shared" si="57"/>
        <v>0.532307692307692</v>
      </c>
      <c r="H526" s="270" t="str">
        <f t="shared" si="58"/>
        <v>是</v>
      </c>
      <c r="I526" s="271" t="str">
        <f t="shared" si="59"/>
        <v>款</v>
      </c>
      <c r="J526" s="272" t="str">
        <f t="shared" si="60"/>
        <v>208</v>
      </c>
      <c r="K526" t="str">
        <f t="shared" si="61"/>
        <v>20801</v>
      </c>
      <c r="L526" t="str">
        <f t="shared" si="62"/>
        <v>20801</v>
      </c>
    </row>
    <row r="527" ht="21" customHeight="1" spans="1:12">
      <c r="A527" s="350">
        <v>2080101</v>
      </c>
      <c r="B527" s="337" t="s">
        <v>140</v>
      </c>
      <c r="C527" s="284">
        <v>376</v>
      </c>
      <c r="D527" s="284">
        <f>SUMIFS([2]执行月报!$F$5:$F$1335,[2]执行月报!$D$5:$D$1335,A527)</f>
        <v>214</v>
      </c>
      <c r="E527" s="284">
        <v>215</v>
      </c>
      <c r="F527" s="351">
        <f t="shared" si="56"/>
        <v>-0.00465116279069766</v>
      </c>
      <c r="G527" s="351">
        <f t="shared" si="57"/>
        <v>0.569148936170213</v>
      </c>
      <c r="H527" s="270" t="str">
        <f t="shared" si="58"/>
        <v>是</v>
      </c>
      <c r="I527" s="271" t="str">
        <f t="shared" si="59"/>
        <v>项</v>
      </c>
      <c r="J527" s="272" t="str">
        <f t="shared" si="60"/>
        <v>208</v>
      </c>
      <c r="K527" t="str">
        <f t="shared" si="61"/>
        <v>20801</v>
      </c>
      <c r="L527" t="str">
        <f t="shared" si="62"/>
        <v>2080101</v>
      </c>
    </row>
    <row r="528" ht="21" hidden="1" customHeight="1" spans="1:12">
      <c r="A528" s="350">
        <v>2080102</v>
      </c>
      <c r="B528" s="337" t="s">
        <v>141</v>
      </c>
      <c r="C528" s="284">
        <v>0</v>
      </c>
      <c r="D528" s="284">
        <f>SUMIFS([2]执行月报!$F$5:$F$1335,[2]执行月报!$D$5:$D$1335,A528)</f>
        <v>0</v>
      </c>
      <c r="E528" s="284">
        <v>0</v>
      </c>
      <c r="F528" s="351" t="str">
        <f t="shared" si="56"/>
        <v>-</v>
      </c>
      <c r="G528" s="351" t="str">
        <f t="shared" si="57"/>
        <v>-</v>
      </c>
      <c r="H528" s="270" t="str">
        <f t="shared" si="58"/>
        <v>否</v>
      </c>
      <c r="I528" s="271" t="str">
        <f t="shared" si="59"/>
        <v>项</v>
      </c>
      <c r="J528" s="272" t="str">
        <f t="shared" si="60"/>
        <v>208</v>
      </c>
      <c r="K528" t="str">
        <f t="shared" si="61"/>
        <v>20801</v>
      </c>
      <c r="L528" t="str">
        <f t="shared" si="62"/>
        <v>2080102</v>
      </c>
    </row>
    <row r="529" ht="21" hidden="1" customHeight="1" spans="1:12">
      <c r="A529" s="350">
        <v>2080103</v>
      </c>
      <c r="B529" s="337" t="s">
        <v>142</v>
      </c>
      <c r="C529" s="284">
        <v>0</v>
      </c>
      <c r="D529" s="284">
        <f>SUMIFS([2]执行月报!$F$5:$F$1335,[2]执行月报!$D$5:$D$1335,A529)</f>
        <v>0</v>
      </c>
      <c r="E529" s="284">
        <v>0</v>
      </c>
      <c r="F529" s="351" t="str">
        <f t="shared" si="56"/>
        <v>-</v>
      </c>
      <c r="G529" s="351" t="str">
        <f t="shared" si="57"/>
        <v>-</v>
      </c>
      <c r="H529" s="270" t="str">
        <f t="shared" si="58"/>
        <v>否</v>
      </c>
      <c r="I529" s="271" t="str">
        <f t="shared" si="59"/>
        <v>项</v>
      </c>
      <c r="J529" s="272" t="str">
        <f t="shared" si="60"/>
        <v>208</v>
      </c>
      <c r="K529" t="str">
        <f t="shared" si="61"/>
        <v>20801</v>
      </c>
      <c r="L529" t="str">
        <f t="shared" si="62"/>
        <v>2080103</v>
      </c>
    </row>
    <row r="530" ht="21" hidden="1" customHeight="1" spans="1:12">
      <c r="A530" s="350">
        <v>2080104</v>
      </c>
      <c r="B530" s="337" t="s">
        <v>485</v>
      </c>
      <c r="C530" s="284">
        <v>0</v>
      </c>
      <c r="D530" s="284">
        <f>SUMIFS([2]执行月报!$F$5:$F$1335,[2]执行月报!$D$5:$D$1335,A530)</f>
        <v>0</v>
      </c>
      <c r="E530" s="284">
        <v>0</v>
      </c>
      <c r="F530" s="351" t="str">
        <f t="shared" si="56"/>
        <v>-</v>
      </c>
      <c r="G530" s="351" t="str">
        <f t="shared" si="57"/>
        <v>-</v>
      </c>
      <c r="H530" s="270" t="str">
        <f t="shared" si="58"/>
        <v>否</v>
      </c>
      <c r="I530" s="271" t="str">
        <f t="shared" si="59"/>
        <v>项</v>
      </c>
      <c r="J530" s="272" t="str">
        <f t="shared" si="60"/>
        <v>208</v>
      </c>
      <c r="K530" t="str">
        <f t="shared" si="61"/>
        <v>20801</v>
      </c>
      <c r="L530" t="str">
        <f t="shared" si="62"/>
        <v>2080104</v>
      </c>
    </row>
    <row r="531" ht="21" hidden="1" customHeight="1" spans="1:12">
      <c r="A531" s="350">
        <v>2080105</v>
      </c>
      <c r="B531" s="337" t="s">
        <v>486</v>
      </c>
      <c r="C531" s="284">
        <v>0</v>
      </c>
      <c r="D531" s="284">
        <f>SUMIFS([2]执行月报!$F$5:$F$1335,[2]执行月报!$D$5:$D$1335,A531)</f>
        <v>0</v>
      </c>
      <c r="E531" s="284">
        <v>0</v>
      </c>
      <c r="F531" s="351" t="str">
        <f t="shared" si="56"/>
        <v>-</v>
      </c>
      <c r="G531" s="351" t="str">
        <f t="shared" si="57"/>
        <v>-</v>
      </c>
      <c r="H531" s="270" t="str">
        <f t="shared" si="58"/>
        <v>否</v>
      </c>
      <c r="I531" s="271" t="str">
        <f t="shared" si="59"/>
        <v>项</v>
      </c>
      <c r="J531" s="272" t="str">
        <f t="shared" si="60"/>
        <v>208</v>
      </c>
      <c r="K531" t="str">
        <f t="shared" si="61"/>
        <v>20801</v>
      </c>
      <c r="L531" t="str">
        <f t="shared" si="62"/>
        <v>2080105</v>
      </c>
    </row>
    <row r="532" ht="21" hidden="1" customHeight="1" spans="1:12">
      <c r="A532" s="350">
        <v>2080106</v>
      </c>
      <c r="B532" s="337" t="s">
        <v>487</v>
      </c>
      <c r="C532" s="284">
        <v>0</v>
      </c>
      <c r="D532" s="284">
        <f>SUMIFS([2]执行月报!$F$5:$F$1335,[2]执行月报!$D$5:$D$1335,A532)</f>
        <v>0</v>
      </c>
      <c r="E532" s="284">
        <v>0</v>
      </c>
      <c r="F532" s="351" t="str">
        <f t="shared" si="56"/>
        <v>-</v>
      </c>
      <c r="G532" s="351" t="str">
        <f t="shared" si="57"/>
        <v>-</v>
      </c>
      <c r="H532" s="270" t="str">
        <f t="shared" si="58"/>
        <v>否</v>
      </c>
      <c r="I532" s="271" t="str">
        <f t="shared" si="59"/>
        <v>项</v>
      </c>
      <c r="J532" s="272" t="str">
        <f t="shared" si="60"/>
        <v>208</v>
      </c>
      <c r="K532" t="str">
        <f t="shared" si="61"/>
        <v>20801</v>
      </c>
      <c r="L532" t="str">
        <f t="shared" si="62"/>
        <v>2080106</v>
      </c>
    </row>
    <row r="533" ht="21" hidden="1" customHeight="1" spans="1:12">
      <c r="A533" s="350">
        <v>2080107</v>
      </c>
      <c r="B533" s="337" t="s">
        <v>488</v>
      </c>
      <c r="C533" s="284">
        <v>0</v>
      </c>
      <c r="D533" s="284">
        <f>SUMIFS([2]执行月报!$F$5:$F$1335,[2]执行月报!$D$5:$D$1335,A533)</f>
        <v>0</v>
      </c>
      <c r="E533" s="284">
        <v>0</v>
      </c>
      <c r="F533" s="351" t="str">
        <f t="shared" si="56"/>
        <v>-</v>
      </c>
      <c r="G533" s="351" t="str">
        <f t="shared" si="57"/>
        <v>-</v>
      </c>
      <c r="H533" s="270" t="str">
        <f t="shared" si="58"/>
        <v>否</v>
      </c>
      <c r="I533" s="271" t="str">
        <f t="shared" si="59"/>
        <v>项</v>
      </c>
      <c r="J533" s="272" t="str">
        <f t="shared" si="60"/>
        <v>208</v>
      </c>
      <c r="K533" t="str">
        <f t="shared" si="61"/>
        <v>20801</v>
      </c>
      <c r="L533" t="str">
        <f t="shared" si="62"/>
        <v>2080107</v>
      </c>
    </row>
    <row r="534" ht="21" hidden="1" customHeight="1" spans="1:12">
      <c r="A534" s="350">
        <v>2080108</v>
      </c>
      <c r="B534" s="337" t="s">
        <v>181</v>
      </c>
      <c r="C534" s="284">
        <v>0</v>
      </c>
      <c r="D534" s="284">
        <f>SUMIFS([2]执行月报!$F$5:$F$1335,[2]执行月报!$D$5:$D$1335,A534)</f>
        <v>0</v>
      </c>
      <c r="E534" s="284">
        <v>0</v>
      </c>
      <c r="F534" s="351" t="str">
        <f t="shared" si="56"/>
        <v>-</v>
      </c>
      <c r="G534" s="351" t="str">
        <f t="shared" si="57"/>
        <v>-</v>
      </c>
      <c r="H534" s="270" t="str">
        <f t="shared" si="58"/>
        <v>否</v>
      </c>
      <c r="I534" s="271" t="str">
        <f t="shared" si="59"/>
        <v>项</v>
      </c>
      <c r="J534" s="272" t="str">
        <f t="shared" si="60"/>
        <v>208</v>
      </c>
      <c r="K534" t="str">
        <f t="shared" si="61"/>
        <v>20801</v>
      </c>
      <c r="L534" t="str">
        <f t="shared" si="62"/>
        <v>2080108</v>
      </c>
    </row>
    <row r="535" ht="21" customHeight="1" spans="1:12">
      <c r="A535" s="350">
        <v>2080109</v>
      </c>
      <c r="B535" s="337" t="s">
        <v>489</v>
      </c>
      <c r="C535" s="284">
        <v>949</v>
      </c>
      <c r="D535" s="284">
        <f>SUMIFS([2]执行月报!$F$5:$F$1335,[2]执行月报!$D$5:$D$1335,A535)</f>
        <v>615</v>
      </c>
      <c r="E535" s="284">
        <v>487</v>
      </c>
      <c r="F535" s="351">
        <f t="shared" si="56"/>
        <v>0.262833675564682</v>
      </c>
      <c r="G535" s="351">
        <f t="shared" si="57"/>
        <v>0.648050579557429</v>
      </c>
      <c r="H535" s="270" t="str">
        <f t="shared" si="58"/>
        <v>是</v>
      </c>
      <c r="I535" s="271" t="str">
        <f t="shared" si="59"/>
        <v>项</v>
      </c>
      <c r="J535" s="272" t="str">
        <f t="shared" si="60"/>
        <v>208</v>
      </c>
      <c r="K535" t="str">
        <f t="shared" si="61"/>
        <v>20801</v>
      </c>
      <c r="L535" t="str">
        <f t="shared" si="62"/>
        <v>2080109</v>
      </c>
    </row>
    <row r="536" ht="21" hidden="1" customHeight="1" spans="1:12">
      <c r="A536" s="350">
        <v>2080110</v>
      </c>
      <c r="B536" s="337" t="s">
        <v>490</v>
      </c>
      <c r="C536" s="284">
        <v>0</v>
      </c>
      <c r="D536" s="284">
        <f>SUMIFS([2]执行月报!$F$5:$F$1335,[2]执行月报!$D$5:$D$1335,A536)</f>
        <v>0</v>
      </c>
      <c r="E536" s="284">
        <v>0</v>
      </c>
      <c r="F536" s="351" t="str">
        <f t="shared" si="56"/>
        <v>-</v>
      </c>
      <c r="G536" s="351" t="str">
        <f t="shared" si="57"/>
        <v>-</v>
      </c>
      <c r="H536" s="270" t="str">
        <f t="shared" si="58"/>
        <v>否</v>
      </c>
      <c r="I536" s="271" t="str">
        <f t="shared" si="59"/>
        <v>项</v>
      </c>
      <c r="J536" s="272" t="str">
        <f t="shared" si="60"/>
        <v>208</v>
      </c>
      <c r="K536" t="str">
        <f t="shared" si="61"/>
        <v>20801</v>
      </c>
      <c r="L536" t="str">
        <f t="shared" si="62"/>
        <v>2080110</v>
      </c>
    </row>
    <row r="537" ht="21" customHeight="1" spans="1:12">
      <c r="A537" s="350">
        <v>2080111</v>
      </c>
      <c r="B537" s="337" t="s">
        <v>491</v>
      </c>
      <c r="C537" s="284">
        <v>0</v>
      </c>
      <c r="D537" s="284">
        <f>SUMIFS([2]执行月报!$F$5:$F$1335,[2]执行月报!$D$5:$D$1335,A537)</f>
        <v>0</v>
      </c>
      <c r="E537" s="284">
        <v>162</v>
      </c>
      <c r="F537" s="351">
        <f t="shared" si="56"/>
        <v>-1</v>
      </c>
      <c r="G537" s="351" t="str">
        <f t="shared" si="57"/>
        <v>-</v>
      </c>
      <c r="H537" s="270" t="str">
        <f t="shared" si="58"/>
        <v>是</v>
      </c>
      <c r="I537" s="271" t="str">
        <f t="shared" si="59"/>
        <v>项</v>
      </c>
      <c r="J537" s="272" t="str">
        <f t="shared" si="60"/>
        <v>208</v>
      </c>
      <c r="K537" t="str">
        <f t="shared" si="61"/>
        <v>20801</v>
      </c>
      <c r="L537" t="str">
        <f t="shared" si="62"/>
        <v>2080111</v>
      </c>
    </row>
    <row r="538" ht="21" hidden="1" customHeight="1" spans="1:12">
      <c r="A538" s="350">
        <v>2080112</v>
      </c>
      <c r="B538" s="337" t="s">
        <v>492</v>
      </c>
      <c r="C538" s="284">
        <v>0</v>
      </c>
      <c r="D538" s="284">
        <f>SUMIFS([2]执行月报!$F$5:$F$1335,[2]执行月报!$D$5:$D$1335,A538)</f>
        <v>0</v>
      </c>
      <c r="E538" s="284">
        <v>0</v>
      </c>
      <c r="F538" s="351" t="str">
        <f t="shared" si="56"/>
        <v>-</v>
      </c>
      <c r="G538" s="351" t="str">
        <f t="shared" si="57"/>
        <v>-</v>
      </c>
      <c r="H538" s="270" t="str">
        <f t="shared" si="58"/>
        <v>否</v>
      </c>
      <c r="I538" s="271" t="str">
        <f t="shared" si="59"/>
        <v>项</v>
      </c>
      <c r="J538" s="272" t="str">
        <f t="shared" si="60"/>
        <v>208</v>
      </c>
      <c r="K538" t="str">
        <f t="shared" si="61"/>
        <v>20801</v>
      </c>
      <c r="L538" t="str">
        <f t="shared" si="62"/>
        <v>2080112</v>
      </c>
    </row>
    <row r="539" ht="21" hidden="1" customHeight="1" spans="1:12">
      <c r="A539" s="350">
        <v>2080113</v>
      </c>
      <c r="B539" s="337" t="s">
        <v>493</v>
      </c>
      <c r="C539" s="284">
        <v>0</v>
      </c>
      <c r="D539" s="284">
        <f>SUMIFS([2]执行月报!$F$5:$F$1335,[2]执行月报!$D$5:$D$1335,A539)</f>
        <v>0</v>
      </c>
      <c r="E539" s="284">
        <v>0</v>
      </c>
      <c r="F539" s="351" t="str">
        <f t="shared" si="56"/>
        <v>-</v>
      </c>
      <c r="G539" s="351" t="str">
        <f t="shared" si="57"/>
        <v>-</v>
      </c>
      <c r="H539" s="270" t="str">
        <f t="shared" si="58"/>
        <v>否</v>
      </c>
      <c r="I539" s="271" t="str">
        <f t="shared" si="59"/>
        <v>项</v>
      </c>
      <c r="J539" s="272" t="str">
        <f t="shared" si="60"/>
        <v>208</v>
      </c>
      <c r="K539" t="str">
        <f t="shared" si="61"/>
        <v>20801</v>
      </c>
      <c r="L539" t="str">
        <f t="shared" si="62"/>
        <v>2080113</v>
      </c>
    </row>
    <row r="540" ht="21" hidden="1" customHeight="1" spans="1:12">
      <c r="A540" s="350">
        <v>2080114</v>
      </c>
      <c r="B540" s="337" t="s">
        <v>494</v>
      </c>
      <c r="C540" s="284">
        <v>0</v>
      </c>
      <c r="D540" s="284">
        <f>SUMIFS([2]执行月报!$F$5:$F$1335,[2]执行月报!$D$5:$D$1335,A540)</f>
        <v>0</v>
      </c>
      <c r="E540" s="284">
        <v>0</v>
      </c>
      <c r="F540" s="351" t="str">
        <f t="shared" si="56"/>
        <v>-</v>
      </c>
      <c r="G540" s="351" t="str">
        <f t="shared" si="57"/>
        <v>-</v>
      </c>
      <c r="H540" s="270" t="str">
        <f t="shared" si="58"/>
        <v>否</v>
      </c>
      <c r="I540" s="271" t="str">
        <f t="shared" si="59"/>
        <v>项</v>
      </c>
      <c r="J540" s="272" t="str">
        <f t="shared" si="60"/>
        <v>208</v>
      </c>
      <c r="K540" t="str">
        <f t="shared" si="61"/>
        <v>20801</v>
      </c>
      <c r="L540" t="str">
        <f t="shared" si="62"/>
        <v>2080114</v>
      </c>
    </row>
    <row r="541" ht="21" hidden="1" customHeight="1" spans="1:12">
      <c r="A541" s="350">
        <v>2080115</v>
      </c>
      <c r="B541" s="337" t="s">
        <v>495</v>
      </c>
      <c r="C541" s="284">
        <v>0</v>
      </c>
      <c r="D541" s="284">
        <f>SUMIFS([2]执行月报!$F$5:$F$1335,[2]执行月报!$D$5:$D$1335,A541)</f>
        <v>0</v>
      </c>
      <c r="E541" s="284">
        <v>0</v>
      </c>
      <c r="F541" s="351" t="str">
        <f t="shared" si="56"/>
        <v>-</v>
      </c>
      <c r="G541" s="351" t="str">
        <f t="shared" si="57"/>
        <v>-</v>
      </c>
      <c r="H541" s="270" t="str">
        <f t="shared" si="58"/>
        <v>否</v>
      </c>
      <c r="I541" s="271" t="str">
        <f t="shared" si="59"/>
        <v>项</v>
      </c>
      <c r="J541" s="272" t="str">
        <f t="shared" si="60"/>
        <v>208</v>
      </c>
      <c r="K541" t="str">
        <f t="shared" si="61"/>
        <v>20801</v>
      </c>
      <c r="L541" t="str">
        <f t="shared" si="62"/>
        <v>2080115</v>
      </c>
    </row>
    <row r="542" ht="21" hidden="1" customHeight="1" spans="1:12">
      <c r="A542" s="350">
        <v>2080116</v>
      </c>
      <c r="B542" s="337" t="s">
        <v>496</v>
      </c>
      <c r="C542" s="284">
        <v>0</v>
      </c>
      <c r="D542" s="284">
        <f>SUMIFS([2]执行月报!$F$5:$F$1335,[2]执行月报!$D$5:$D$1335,A542)</f>
        <v>0</v>
      </c>
      <c r="E542" s="284">
        <v>0</v>
      </c>
      <c r="F542" s="351" t="str">
        <f t="shared" si="56"/>
        <v>-</v>
      </c>
      <c r="G542" s="351" t="str">
        <f t="shared" si="57"/>
        <v>-</v>
      </c>
      <c r="H542" s="270" t="str">
        <f t="shared" si="58"/>
        <v>否</v>
      </c>
      <c r="I542" s="271" t="str">
        <f t="shared" si="59"/>
        <v>项</v>
      </c>
      <c r="J542" s="272" t="str">
        <f t="shared" si="60"/>
        <v>208</v>
      </c>
      <c r="K542" t="str">
        <f t="shared" si="61"/>
        <v>20801</v>
      </c>
      <c r="L542" t="str">
        <f t="shared" si="62"/>
        <v>2080116</v>
      </c>
    </row>
    <row r="543" ht="21" hidden="1" customHeight="1" spans="1:12">
      <c r="A543" s="350">
        <v>2080150</v>
      </c>
      <c r="B543" s="337" t="s">
        <v>149</v>
      </c>
      <c r="C543" s="284">
        <v>0</v>
      </c>
      <c r="D543" s="284">
        <f>SUMIFS([2]执行月报!$F$5:$F$1335,[2]执行月报!$D$5:$D$1335,A543)</f>
        <v>0</v>
      </c>
      <c r="E543" s="284">
        <v>0</v>
      </c>
      <c r="F543" s="351" t="str">
        <f t="shared" si="56"/>
        <v>-</v>
      </c>
      <c r="G543" s="351" t="str">
        <f t="shared" si="57"/>
        <v>-</v>
      </c>
      <c r="H543" s="270" t="str">
        <f t="shared" si="58"/>
        <v>否</v>
      </c>
      <c r="I543" s="271" t="str">
        <f t="shared" si="59"/>
        <v>项</v>
      </c>
      <c r="J543" s="272" t="str">
        <f t="shared" si="60"/>
        <v>208</v>
      </c>
      <c r="K543" t="str">
        <f t="shared" si="61"/>
        <v>20801</v>
      </c>
      <c r="L543" t="str">
        <f t="shared" si="62"/>
        <v>2080150</v>
      </c>
    </row>
    <row r="544" ht="21" customHeight="1" spans="1:12">
      <c r="A544" s="350">
        <v>2080199</v>
      </c>
      <c r="B544" s="337" t="s">
        <v>497</v>
      </c>
      <c r="C544" s="284">
        <v>300</v>
      </c>
      <c r="D544" s="284">
        <f>SUMIFS([2]执行月报!$F$5:$F$1335,[2]执行月报!$D$5:$D$1335,A544)</f>
        <v>36</v>
      </c>
      <c r="E544" s="284">
        <v>0</v>
      </c>
      <c r="F544" s="351" t="str">
        <f t="shared" si="56"/>
        <v>-</v>
      </c>
      <c r="G544" s="351">
        <f t="shared" si="57"/>
        <v>0.12</v>
      </c>
      <c r="H544" s="270" t="str">
        <f t="shared" si="58"/>
        <v>是</v>
      </c>
      <c r="I544" s="271" t="str">
        <f t="shared" si="59"/>
        <v>项</v>
      </c>
      <c r="J544" s="272" t="str">
        <f t="shared" si="60"/>
        <v>208</v>
      </c>
      <c r="K544" t="str">
        <f t="shared" si="61"/>
        <v>20801</v>
      </c>
      <c r="L544" t="str">
        <f t="shared" si="62"/>
        <v>2080199</v>
      </c>
    </row>
    <row r="545" ht="21" customHeight="1" spans="1:12">
      <c r="A545" s="348">
        <v>20802</v>
      </c>
      <c r="B545" s="336" t="s">
        <v>498</v>
      </c>
      <c r="C545" s="268">
        <f>SUMIFS(C546:C$1298,$I546:$I$1298,"项",$K546:$K$1298,$A545)</f>
        <v>850</v>
      </c>
      <c r="D545" s="268">
        <f>SUMIFS(D546:D$1298,$I546:$I$1298,"项",$K546:$K$1298,$A545)</f>
        <v>232</v>
      </c>
      <c r="E545" s="268">
        <f>SUMIFS(E546:E$1298,$I546:$I$1298,"项",$K546:$K$1298,$A545)</f>
        <v>1283</v>
      </c>
      <c r="F545" s="349">
        <f t="shared" si="56"/>
        <v>-0.819173811379579</v>
      </c>
      <c r="G545" s="349">
        <f t="shared" si="57"/>
        <v>0.272941176470588</v>
      </c>
      <c r="H545" s="270" t="str">
        <f t="shared" si="58"/>
        <v>是</v>
      </c>
      <c r="I545" s="271" t="str">
        <f t="shared" si="59"/>
        <v>款</v>
      </c>
      <c r="J545" s="272" t="str">
        <f t="shared" si="60"/>
        <v>208</v>
      </c>
      <c r="K545" t="str">
        <f t="shared" si="61"/>
        <v>20802</v>
      </c>
      <c r="L545" t="str">
        <f t="shared" si="62"/>
        <v>20802</v>
      </c>
    </row>
    <row r="546" ht="21" customHeight="1" spans="1:12">
      <c r="A546" s="350">
        <v>2080201</v>
      </c>
      <c r="B546" s="337" t="s">
        <v>140</v>
      </c>
      <c r="C546" s="284">
        <v>202</v>
      </c>
      <c r="D546" s="284">
        <f>SUMIFS([2]执行月报!$F$5:$F$1335,[2]执行月报!$D$5:$D$1335,A546)</f>
        <v>120</v>
      </c>
      <c r="E546" s="284">
        <v>145</v>
      </c>
      <c r="F546" s="351">
        <f t="shared" si="56"/>
        <v>-0.172413793103448</v>
      </c>
      <c r="G546" s="351">
        <f t="shared" si="57"/>
        <v>0.594059405940594</v>
      </c>
      <c r="H546" s="270" t="str">
        <f t="shared" si="58"/>
        <v>是</v>
      </c>
      <c r="I546" s="271" t="str">
        <f t="shared" si="59"/>
        <v>项</v>
      </c>
      <c r="J546" s="272" t="str">
        <f t="shared" si="60"/>
        <v>208</v>
      </c>
      <c r="K546" t="str">
        <f t="shared" si="61"/>
        <v>20802</v>
      </c>
      <c r="L546" t="str">
        <f t="shared" si="62"/>
        <v>2080201</v>
      </c>
    </row>
    <row r="547" ht="21" hidden="1" customHeight="1" spans="1:12">
      <c r="A547" s="350">
        <v>2080202</v>
      </c>
      <c r="B547" s="337" t="s">
        <v>141</v>
      </c>
      <c r="C547" s="284">
        <v>0</v>
      </c>
      <c r="D547" s="284">
        <f>SUMIFS([2]执行月报!$F$5:$F$1335,[2]执行月报!$D$5:$D$1335,A547)</f>
        <v>0</v>
      </c>
      <c r="E547" s="284">
        <v>0</v>
      </c>
      <c r="F547" s="351" t="str">
        <f t="shared" si="56"/>
        <v>-</v>
      </c>
      <c r="G547" s="351" t="str">
        <f t="shared" si="57"/>
        <v>-</v>
      </c>
      <c r="H547" s="270" t="str">
        <f t="shared" si="58"/>
        <v>否</v>
      </c>
      <c r="I547" s="271" t="str">
        <f t="shared" si="59"/>
        <v>项</v>
      </c>
      <c r="J547" s="272" t="str">
        <f t="shared" si="60"/>
        <v>208</v>
      </c>
      <c r="K547" t="str">
        <f t="shared" si="61"/>
        <v>20802</v>
      </c>
      <c r="L547" t="str">
        <f t="shared" si="62"/>
        <v>2080202</v>
      </c>
    </row>
    <row r="548" ht="21" hidden="1" customHeight="1" spans="1:12">
      <c r="A548" s="350">
        <v>2080203</v>
      </c>
      <c r="B548" s="337" t="s">
        <v>142</v>
      </c>
      <c r="C548" s="284">
        <v>0</v>
      </c>
      <c r="D548" s="284">
        <f>SUMIFS([2]执行月报!$F$5:$F$1335,[2]执行月报!$D$5:$D$1335,A548)</f>
        <v>0</v>
      </c>
      <c r="E548" s="284">
        <v>0</v>
      </c>
      <c r="F548" s="351" t="str">
        <f t="shared" si="56"/>
        <v>-</v>
      </c>
      <c r="G548" s="351" t="str">
        <f t="shared" si="57"/>
        <v>-</v>
      </c>
      <c r="H548" s="270" t="str">
        <f t="shared" si="58"/>
        <v>否</v>
      </c>
      <c r="I548" s="271" t="str">
        <f t="shared" si="59"/>
        <v>项</v>
      </c>
      <c r="J548" s="272" t="str">
        <f t="shared" si="60"/>
        <v>208</v>
      </c>
      <c r="K548" t="str">
        <f t="shared" si="61"/>
        <v>20802</v>
      </c>
      <c r="L548" t="str">
        <f t="shared" si="62"/>
        <v>2080203</v>
      </c>
    </row>
    <row r="549" ht="21" hidden="1" customHeight="1" spans="1:12">
      <c r="A549" s="350">
        <v>2080206</v>
      </c>
      <c r="B549" s="337" t="s">
        <v>499</v>
      </c>
      <c r="C549" s="284">
        <v>0</v>
      </c>
      <c r="D549" s="284">
        <f>SUMIFS([2]执行月报!$F$5:$F$1335,[2]执行月报!$D$5:$D$1335,A549)</f>
        <v>0</v>
      </c>
      <c r="E549" s="284">
        <v>0</v>
      </c>
      <c r="F549" s="351" t="str">
        <f t="shared" si="56"/>
        <v>-</v>
      </c>
      <c r="G549" s="351" t="str">
        <f t="shared" si="57"/>
        <v>-</v>
      </c>
      <c r="H549" s="270" t="str">
        <f t="shared" si="58"/>
        <v>否</v>
      </c>
      <c r="I549" s="271" t="str">
        <f t="shared" si="59"/>
        <v>项</v>
      </c>
      <c r="J549" s="272" t="str">
        <f t="shared" si="60"/>
        <v>208</v>
      </c>
      <c r="K549" t="str">
        <f t="shared" si="61"/>
        <v>20802</v>
      </c>
      <c r="L549" t="str">
        <f t="shared" si="62"/>
        <v>2080206</v>
      </c>
    </row>
    <row r="550" ht="21" customHeight="1" spans="1:12">
      <c r="A550" s="350">
        <v>2080207</v>
      </c>
      <c r="B550" s="337" t="s">
        <v>500</v>
      </c>
      <c r="C550" s="284">
        <v>5</v>
      </c>
      <c r="D550" s="284">
        <f>SUMIFS([2]执行月报!$F$5:$F$1335,[2]执行月报!$D$5:$D$1335,A550)</f>
        <v>-35</v>
      </c>
      <c r="E550" s="284">
        <v>0</v>
      </c>
      <c r="F550" s="351" t="str">
        <f t="shared" si="56"/>
        <v>-</v>
      </c>
      <c r="G550" s="351">
        <f t="shared" si="57"/>
        <v>-7</v>
      </c>
      <c r="H550" s="270" t="str">
        <f t="shared" si="58"/>
        <v>是</v>
      </c>
      <c r="I550" s="271" t="str">
        <f t="shared" si="59"/>
        <v>项</v>
      </c>
      <c r="J550" s="272" t="str">
        <f t="shared" si="60"/>
        <v>208</v>
      </c>
      <c r="K550" t="str">
        <f t="shared" si="61"/>
        <v>20802</v>
      </c>
      <c r="L550" t="str">
        <f t="shared" si="62"/>
        <v>2080207</v>
      </c>
    </row>
    <row r="551" ht="21" customHeight="1" spans="1:12">
      <c r="A551" s="350">
        <v>2080208</v>
      </c>
      <c r="B551" s="337" t="s">
        <v>501</v>
      </c>
      <c r="C551" s="284">
        <v>0</v>
      </c>
      <c r="D551" s="284">
        <f>SUMIFS([2]执行月报!$F$5:$F$1335,[2]执行月报!$D$5:$D$1335,A551)</f>
        <v>0</v>
      </c>
      <c r="E551" s="284">
        <v>908</v>
      </c>
      <c r="F551" s="351">
        <f t="shared" si="56"/>
        <v>-1</v>
      </c>
      <c r="G551" s="351" t="str">
        <f t="shared" si="57"/>
        <v>-</v>
      </c>
      <c r="H551" s="270" t="str">
        <f t="shared" si="58"/>
        <v>是</v>
      </c>
      <c r="I551" s="271" t="str">
        <f t="shared" si="59"/>
        <v>项</v>
      </c>
      <c r="J551" s="272" t="str">
        <f t="shared" si="60"/>
        <v>208</v>
      </c>
      <c r="K551" t="str">
        <f t="shared" si="61"/>
        <v>20802</v>
      </c>
      <c r="L551" t="str">
        <f t="shared" si="62"/>
        <v>2080208</v>
      </c>
    </row>
    <row r="552" ht="21" customHeight="1" spans="1:12">
      <c r="A552" s="350">
        <v>2080299</v>
      </c>
      <c r="B552" s="337" t="s">
        <v>502</v>
      </c>
      <c r="C552" s="284">
        <v>643</v>
      </c>
      <c r="D552" s="284">
        <f>SUMIFS([2]执行月报!$F$5:$F$1335,[2]执行月报!$D$5:$D$1335,A552)</f>
        <v>147</v>
      </c>
      <c r="E552" s="284">
        <v>230</v>
      </c>
      <c r="F552" s="351">
        <f t="shared" si="56"/>
        <v>-0.360869565217391</v>
      </c>
      <c r="G552" s="351">
        <f t="shared" si="57"/>
        <v>0.228615863141524</v>
      </c>
      <c r="H552" s="270" t="str">
        <f t="shared" si="58"/>
        <v>是</v>
      </c>
      <c r="I552" s="271" t="str">
        <f t="shared" si="59"/>
        <v>项</v>
      </c>
      <c r="J552" s="272" t="str">
        <f t="shared" si="60"/>
        <v>208</v>
      </c>
      <c r="K552" t="str">
        <f t="shared" si="61"/>
        <v>20802</v>
      </c>
      <c r="L552" t="str">
        <f t="shared" si="62"/>
        <v>2080299</v>
      </c>
    </row>
    <row r="553" ht="21" hidden="1" customHeight="1" spans="1:12">
      <c r="A553" s="348">
        <v>20804</v>
      </c>
      <c r="B553" s="336" t="s">
        <v>503</v>
      </c>
      <c r="C553" s="268">
        <f>SUMIFS(C554:C$1298,$I554:$I$1298,"项",$K554:$K$1298,$A553)</f>
        <v>0</v>
      </c>
      <c r="D553" s="268">
        <f>SUMIFS(D554:D$1298,$I554:$I$1298,"项",$K554:$K$1298,$A553)</f>
        <v>0</v>
      </c>
      <c r="E553" s="268">
        <f>SUMIFS(E554:E$1298,$I554:$I$1298,"项",$K554:$K$1298,$A553)</f>
        <v>0</v>
      </c>
      <c r="F553" s="349" t="str">
        <f t="shared" si="56"/>
        <v>-</v>
      </c>
      <c r="G553" s="349" t="str">
        <f t="shared" si="57"/>
        <v>-</v>
      </c>
      <c r="H553" s="270" t="str">
        <f t="shared" si="58"/>
        <v>否</v>
      </c>
      <c r="I553" s="271" t="str">
        <f t="shared" si="59"/>
        <v>款</v>
      </c>
      <c r="J553" s="272" t="str">
        <f t="shared" si="60"/>
        <v>208</v>
      </c>
      <c r="K553" t="str">
        <f t="shared" si="61"/>
        <v>20804</v>
      </c>
      <c r="L553" t="str">
        <f t="shared" si="62"/>
        <v>20804</v>
      </c>
    </row>
    <row r="554" ht="21" hidden="1" customHeight="1" spans="1:12">
      <c r="A554" s="350">
        <v>2080402</v>
      </c>
      <c r="B554" s="337" t="s">
        <v>504</v>
      </c>
      <c r="C554" s="284">
        <v>0</v>
      </c>
      <c r="D554" s="284">
        <f>SUMIFS([2]执行月报!$F$5:$F$1335,[2]执行月报!$D$5:$D$1335,A554)</f>
        <v>0</v>
      </c>
      <c r="E554" s="284">
        <v>0</v>
      </c>
      <c r="F554" s="351" t="str">
        <f t="shared" si="56"/>
        <v>-</v>
      </c>
      <c r="G554" s="351" t="str">
        <f t="shared" si="57"/>
        <v>-</v>
      </c>
      <c r="H554" s="270" t="str">
        <f t="shared" si="58"/>
        <v>否</v>
      </c>
      <c r="I554" s="271" t="str">
        <f t="shared" si="59"/>
        <v>项</v>
      </c>
      <c r="J554" s="272" t="str">
        <f t="shared" si="60"/>
        <v>208</v>
      </c>
      <c r="K554" t="str">
        <f t="shared" si="61"/>
        <v>20804</v>
      </c>
      <c r="L554" t="str">
        <f t="shared" si="62"/>
        <v>2080402</v>
      </c>
    </row>
    <row r="555" ht="21" customHeight="1" spans="1:12">
      <c r="A555" s="348">
        <v>20805</v>
      </c>
      <c r="B555" s="336" t="s">
        <v>505</v>
      </c>
      <c r="C555" s="268">
        <f>SUMIFS(C556:C$1298,$I556:$I$1298,"项",$K556:$K$1298,$A555)</f>
        <v>42078</v>
      </c>
      <c r="D555" s="268">
        <f>SUMIFS(D556:D$1298,$I556:$I$1298,"项",$K556:$K$1298,$A555)</f>
        <v>15301</v>
      </c>
      <c r="E555" s="268">
        <f>SUMIFS(E556:E$1298,$I556:$I$1298,"项",$K556:$K$1298,$A555)</f>
        <v>15956</v>
      </c>
      <c r="F555" s="349">
        <f t="shared" si="56"/>
        <v>-0.0410503885685636</v>
      </c>
      <c r="G555" s="349">
        <f t="shared" si="57"/>
        <v>0.363634203146537</v>
      </c>
      <c r="H555" s="270" t="str">
        <f t="shared" si="58"/>
        <v>是</v>
      </c>
      <c r="I555" s="271" t="str">
        <f t="shared" si="59"/>
        <v>款</v>
      </c>
      <c r="J555" s="272" t="str">
        <f t="shared" si="60"/>
        <v>208</v>
      </c>
      <c r="K555" t="str">
        <f t="shared" si="61"/>
        <v>20805</v>
      </c>
      <c r="L555" t="str">
        <f t="shared" si="62"/>
        <v>20805</v>
      </c>
    </row>
    <row r="556" ht="21" customHeight="1" spans="1:12">
      <c r="A556" s="350">
        <v>2080501</v>
      </c>
      <c r="B556" s="337" t="s">
        <v>506</v>
      </c>
      <c r="C556" s="284">
        <v>2254</v>
      </c>
      <c r="D556" s="284">
        <f>SUMIFS([2]执行月报!$F$5:$F$1335,[2]执行月报!$D$5:$D$1335,A556)</f>
        <v>767</v>
      </c>
      <c r="E556" s="284">
        <v>752</v>
      </c>
      <c r="F556" s="351">
        <f t="shared" si="56"/>
        <v>0.0199468085106382</v>
      </c>
      <c r="G556" s="351">
        <f t="shared" si="57"/>
        <v>0.340283939662822</v>
      </c>
      <c r="H556" s="270" t="str">
        <f t="shared" si="58"/>
        <v>是</v>
      </c>
      <c r="I556" s="271" t="str">
        <f t="shared" si="59"/>
        <v>项</v>
      </c>
      <c r="J556" s="272" t="str">
        <f t="shared" si="60"/>
        <v>208</v>
      </c>
      <c r="K556" t="str">
        <f t="shared" si="61"/>
        <v>20805</v>
      </c>
      <c r="L556" t="str">
        <f t="shared" si="62"/>
        <v>2080501</v>
      </c>
    </row>
    <row r="557" ht="21" customHeight="1" spans="1:12">
      <c r="A557" s="350">
        <v>2080502</v>
      </c>
      <c r="B557" s="337" t="s">
        <v>507</v>
      </c>
      <c r="C557" s="284">
        <v>4688</v>
      </c>
      <c r="D557" s="284">
        <f>SUMIFS([2]执行月报!$F$5:$F$1335,[2]执行月报!$D$5:$D$1335,A557)</f>
        <v>1478</v>
      </c>
      <c r="E557" s="284">
        <v>1470</v>
      </c>
      <c r="F557" s="351">
        <f t="shared" si="56"/>
        <v>0.00544217687074822</v>
      </c>
      <c r="G557" s="351">
        <f t="shared" si="57"/>
        <v>0.315273037542662</v>
      </c>
      <c r="H557" s="270" t="str">
        <f t="shared" si="58"/>
        <v>是</v>
      </c>
      <c r="I557" s="271" t="str">
        <f t="shared" si="59"/>
        <v>项</v>
      </c>
      <c r="J557" s="272" t="str">
        <f t="shared" si="60"/>
        <v>208</v>
      </c>
      <c r="K557" t="str">
        <f t="shared" si="61"/>
        <v>20805</v>
      </c>
      <c r="L557" t="str">
        <f t="shared" si="62"/>
        <v>2080502</v>
      </c>
    </row>
    <row r="558" ht="21" hidden="1" customHeight="1" spans="1:12">
      <c r="A558" s="350">
        <v>2080503</v>
      </c>
      <c r="B558" s="337" t="s">
        <v>508</v>
      </c>
      <c r="C558" s="284">
        <v>0</v>
      </c>
      <c r="D558" s="284">
        <f>SUMIFS([2]执行月报!$F$5:$F$1335,[2]执行月报!$D$5:$D$1335,A558)</f>
        <v>0</v>
      </c>
      <c r="E558" s="284">
        <v>0</v>
      </c>
      <c r="F558" s="351" t="str">
        <f t="shared" si="56"/>
        <v>-</v>
      </c>
      <c r="G558" s="351" t="str">
        <f t="shared" si="57"/>
        <v>-</v>
      </c>
      <c r="H558" s="270" t="str">
        <f t="shared" si="58"/>
        <v>否</v>
      </c>
      <c r="I558" s="271" t="str">
        <f t="shared" si="59"/>
        <v>项</v>
      </c>
      <c r="J558" s="272" t="str">
        <f t="shared" si="60"/>
        <v>208</v>
      </c>
      <c r="K558" t="str">
        <f t="shared" si="61"/>
        <v>20805</v>
      </c>
      <c r="L558" t="str">
        <f t="shared" si="62"/>
        <v>2080503</v>
      </c>
    </row>
    <row r="559" ht="21" customHeight="1" spans="1:12">
      <c r="A559" s="350">
        <v>2080505</v>
      </c>
      <c r="B559" s="337" t="s">
        <v>509</v>
      </c>
      <c r="C559" s="284">
        <v>13148</v>
      </c>
      <c r="D559" s="284">
        <f>SUMIFS([2]执行月报!$F$5:$F$1335,[2]执行月报!$D$5:$D$1335,A559)</f>
        <v>6449</v>
      </c>
      <c r="E559" s="284">
        <v>6306</v>
      </c>
      <c r="F559" s="351">
        <f t="shared" si="56"/>
        <v>0.0226768157310497</v>
      </c>
      <c r="G559" s="351">
        <f t="shared" si="57"/>
        <v>0.490492850623669</v>
      </c>
      <c r="H559" s="270" t="str">
        <f t="shared" si="58"/>
        <v>是</v>
      </c>
      <c r="I559" s="271" t="str">
        <f t="shared" si="59"/>
        <v>项</v>
      </c>
      <c r="J559" s="272" t="str">
        <f t="shared" si="60"/>
        <v>208</v>
      </c>
      <c r="K559" t="str">
        <f t="shared" si="61"/>
        <v>20805</v>
      </c>
      <c r="L559" t="str">
        <f t="shared" si="62"/>
        <v>2080505</v>
      </c>
    </row>
    <row r="560" ht="21" customHeight="1" spans="1:12">
      <c r="A560" s="350">
        <v>2080506</v>
      </c>
      <c r="B560" s="337" t="s">
        <v>510</v>
      </c>
      <c r="C560" s="284">
        <v>3381</v>
      </c>
      <c r="D560" s="284">
        <f>SUMIFS([2]执行月报!$F$5:$F$1335,[2]执行月报!$D$5:$D$1335,A560)</f>
        <v>866</v>
      </c>
      <c r="E560" s="284">
        <v>740</v>
      </c>
      <c r="F560" s="351">
        <f t="shared" si="56"/>
        <v>0.17027027027027</v>
      </c>
      <c r="G560" s="351">
        <f t="shared" si="57"/>
        <v>0.256137237503697</v>
      </c>
      <c r="H560" s="270" t="str">
        <f t="shared" si="58"/>
        <v>是</v>
      </c>
      <c r="I560" s="271" t="str">
        <f t="shared" si="59"/>
        <v>项</v>
      </c>
      <c r="J560" s="272" t="str">
        <f t="shared" si="60"/>
        <v>208</v>
      </c>
      <c r="K560" t="str">
        <f t="shared" si="61"/>
        <v>20805</v>
      </c>
      <c r="L560" t="str">
        <f t="shared" si="62"/>
        <v>2080506</v>
      </c>
    </row>
    <row r="561" ht="21" customHeight="1" spans="1:12">
      <c r="A561" s="350">
        <v>2080507</v>
      </c>
      <c r="B561" s="337" t="s">
        <v>511</v>
      </c>
      <c r="C561" s="284">
        <v>11943</v>
      </c>
      <c r="D561" s="284">
        <f>SUMIFS([2]执行月报!$F$5:$F$1335,[2]执行月报!$D$5:$D$1335,A561)</f>
        <v>2893</v>
      </c>
      <c r="E561" s="284">
        <v>4160</v>
      </c>
      <c r="F561" s="351">
        <f t="shared" si="56"/>
        <v>-0.304567307692308</v>
      </c>
      <c r="G561" s="351">
        <f t="shared" si="57"/>
        <v>0.242233944570041</v>
      </c>
      <c r="H561" s="270" t="str">
        <f t="shared" si="58"/>
        <v>是</v>
      </c>
      <c r="I561" s="271" t="str">
        <f t="shared" si="59"/>
        <v>项</v>
      </c>
      <c r="J561" s="272" t="str">
        <f t="shared" si="60"/>
        <v>208</v>
      </c>
      <c r="K561" t="str">
        <f t="shared" si="61"/>
        <v>20805</v>
      </c>
      <c r="L561" t="str">
        <f t="shared" si="62"/>
        <v>2080507</v>
      </c>
    </row>
    <row r="562" ht="21" hidden="1" customHeight="1" spans="1:12">
      <c r="A562" s="350">
        <v>2080508</v>
      </c>
      <c r="B562" s="337" t="s">
        <v>512</v>
      </c>
      <c r="C562" s="284">
        <v>0</v>
      </c>
      <c r="D562" s="284">
        <f>SUMIFS([2]执行月报!$F$5:$F$1335,[2]执行月报!$D$5:$D$1335,A562)</f>
        <v>0</v>
      </c>
      <c r="E562" s="284">
        <v>0</v>
      </c>
      <c r="F562" s="351" t="str">
        <f t="shared" si="56"/>
        <v>-</v>
      </c>
      <c r="G562" s="351" t="str">
        <f t="shared" si="57"/>
        <v>-</v>
      </c>
      <c r="H562" s="270" t="str">
        <f t="shared" si="58"/>
        <v>否</v>
      </c>
      <c r="I562" s="271" t="str">
        <f t="shared" si="59"/>
        <v>项</v>
      </c>
      <c r="J562" s="272" t="str">
        <f t="shared" si="60"/>
        <v>208</v>
      </c>
      <c r="K562" t="str">
        <f t="shared" si="61"/>
        <v>20805</v>
      </c>
      <c r="L562" t="str">
        <f t="shared" si="62"/>
        <v>2080508</v>
      </c>
    </row>
    <row r="563" ht="21" customHeight="1" spans="1:12">
      <c r="A563" s="350">
        <v>2080599</v>
      </c>
      <c r="B563" s="337" t="s">
        <v>513</v>
      </c>
      <c r="C563" s="284">
        <v>6664</v>
      </c>
      <c r="D563" s="284">
        <f>SUMIFS([2]执行月报!$F$5:$F$1335,[2]执行月报!$D$5:$D$1335,A563)</f>
        <v>2848</v>
      </c>
      <c r="E563" s="284">
        <v>2528</v>
      </c>
      <c r="F563" s="351">
        <f t="shared" si="56"/>
        <v>0.126582278481013</v>
      </c>
      <c r="G563" s="351">
        <f t="shared" si="57"/>
        <v>0.427370948379352</v>
      </c>
      <c r="H563" s="270" t="str">
        <f t="shared" si="58"/>
        <v>是</v>
      </c>
      <c r="I563" s="271" t="str">
        <f t="shared" si="59"/>
        <v>项</v>
      </c>
      <c r="J563" s="272" t="str">
        <f t="shared" si="60"/>
        <v>208</v>
      </c>
      <c r="K563" t="str">
        <f t="shared" si="61"/>
        <v>20805</v>
      </c>
      <c r="L563" t="str">
        <f t="shared" si="62"/>
        <v>2080599</v>
      </c>
    </row>
    <row r="564" ht="21" hidden="1" customHeight="1" spans="1:12">
      <c r="A564" s="348">
        <v>20806</v>
      </c>
      <c r="B564" s="336" t="s">
        <v>514</v>
      </c>
      <c r="C564" s="268">
        <f>SUMIFS(C565:C$1298,$I565:$I$1298,"项",$K565:$K$1298,$A564)</f>
        <v>0</v>
      </c>
      <c r="D564" s="268">
        <f>SUMIFS(D565:D$1298,$I565:$I$1298,"项",$K565:$K$1298,$A564)</f>
        <v>0</v>
      </c>
      <c r="E564" s="268">
        <f>SUMIFS(E565:E$1298,$I565:$I$1298,"项",$K565:$K$1298,$A564)</f>
        <v>0</v>
      </c>
      <c r="F564" s="349" t="str">
        <f t="shared" si="56"/>
        <v>-</v>
      </c>
      <c r="G564" s="349" t="str">
        <f t="shared" si="57"/>
        <v>-</v>
      </c>
      <c r="H564" s="270" t="str">
        <f t="shared" si="58"/>
        <v>否</v>
      </c>
      <c r="I564" s="271" t="str">
        <f t="shared" si="59"/>
        <v>款</v>
      </c>
      <c r="J564" s="272" t="str">
        <f t="shared" si="60"/>
        <v>208</v>
      </c>
      <c r="K564" t="str">
        <f t="shared" si="61"/>
        <v>20806</v>
      </c>
      <c r="L564" t="str">
        <f t="shared" si="62"/>
        <v>20806</v>
      </c>
    </row>
    <row r="565" ht="21" hidden="1" customHeight="1" spans="1:12">
      <c r="A565" s="350">
        <v>2080601</v>
      </c>
      <c r="B565" s="337" t="s">
        <v>515</v>
      </c>
      <c r="C565" s="284">
        <v>0</v>
      </c>
      <c r="D565" s="284">
        <f>SUMIFS([2]执行月报!$F$5:$F$1335,[2]执行月报!$D$5:$D$1335,A565)</f>
        <v>0</v>
      </c>
      <c r="E565" s="284">
        <v>0</v>
      </c>
      <c r="F565" s="351" t="str">
        <f t="shared" si="56"/>
        <v>-</v>
      </c>
      <c r="G565" s="351" t="str">
        <f t="shared" si="57"/>
        <v>-</v>
      </c>
      <c r="H565" s="270" t="str">
        <f t="shared" si="58"/>
        <v>否</v>
      </c>
      <c r="I565" s="271" t="str">
        <f t="shared" si="59"/>
        <v>项</v>
      </c>
      <c r="J565" s="272" t="str">
        <f t="shared" si="60"/>
        <v>208</v>
      </c>
      <c r="K565" t="str">
        <f t="shared" si="61"/>
        <v>20806</v>
      </c>
      <c r="L565" t="str">
        <f t="shared" si="62"/>
        <v>2080601</v>
      </c>
    </row>
    <row r="566" ht="21" hidden="1" customHeight="1" spans="1:12">
      <c r="A566" s="350">
        <v>2080602</v>
      </c>
      <c r="B566" s="337" t="s">
        <v>516</v>
      </c>
      <c r="C566" s="284">
        <v>0</v>
      </c>
      <c r="D566" s="284">
        <f>SUMIFS([2]执行月报!$F$5:$F$1335,[2]执行月报!$D$5:$D$1335,A566)</f>
        <v>0</v>
      </c>
      <c r="E566" s="284">
        <v>0</v>
      </c>
      <c r="F566" s="351" t="str">
        <f t="shared" si="56"/>
        <v>-</v>
      </c>
      <c r="G566" s="351" t="str">
        <f t="shared" si="57"/>
        <v>-</v>
      </c>
      <c r="H566" s="270" t="str">
        <f t="shared" si="58"/>
        <v>否</v>
      </c>
      <c r="I566" s="271" t="str">
        <f t="shared" si="59"/>
        <v>项</v>
      </c>
      <c r="J566" s="272" t="str">
        <f t="shared" si="60"/>
        <v>208</v>
      </c>
      <c r="K566" t="str">
        <f t="shared" si="61"/>
        <v>20806</v>
      </c>
      <c r="L566" t="str">
        <f t="shared" si="62"/>
        <v>2080602</v>
      </c>
    </row>
    <row r="567" ht="21" hidden="1" customHeight="1" spans="1:12">
      <c r="A567" s="350">
        <v>2080699</v>
      </c>
      <c r="B567" s="337" t="s">
        <v>517</v>
      </c>
      <c r="C567" s="284">
        <v>0</v>
      </c>
      <c r="D567" s="284">
        <f>SUMIFS([2]执行月报!$F$5:$F$1335,[2]执行月报!$D$5:$D$1335,A567)</f>
        <v>0</v>
      </c>
      <c r="E567" s="284">
        <v>0</v>
      </c>
      <c r="F567" s="351" t="str">
        <f t="shared" si="56"/>
        <v>-</v>
      </c>
      <c r="G567" s="351" t="str">
        <f t="shared" si="57"/>
        <v>-</v>
      </c>
      <c r="H567" s="270" t="str">
        <f t="shared" si="58"/>
        <v>否</v>
      </c>
      <c r="I567" s="271" t="str">
        <f t="shared" si="59"/>
        <v>项</v>
      </c>
      <c r="J567" s="272" t="str">
        <f t="shared" si="60"/>
        <v>208</v>
      </c>
      <c r="K567" t="str">
        <f t="shared" si="61"/>
        <v>20806</v>
      </c>
      <c r="L567" t="str">
        <f t="shared" si="62"/>
        <v>2080699</v>
      </c>
    </row>
    <row r="568" ht="21" customHeight="1" spans="1:12">
      <c r="A568" s="348">
        <v>20807</v>
      </c>
      <c r="B568" s="336" t="s">
        <v>518</v>
      </c>
      <c r="C568" s="268">
        <f>SUMIFS(C569:C$1298,$I569:$I$1298,"项",$K569:$K$1298,$A568)</f>
        <v>8441</v>
      </c>
      <c r="D568" s="268">
        <f>SUMIFS(D569:D$1298,$I569:$I$1298,"项",$K569:$K$1298,$A568)</f>
        <v>2154</v>
      </c>
      <c r="E568" s="268">
        <f>SUMIFS(E569:E$1298,$I569:$I$1298,"项",$K569:$K$1298,$A568)</f>
        <v>2434</v>
      </c>
      <c r="F568" s="349">
        <f t="shared" si="56"/>
        <v>-0.115036976170912</v>
      </c>
      <c r="G568" s="349">
        <f t="shared" si="57"/>
        <v>0.255183035185405</v>
      </c>
      <c r="H568" s="270" t="str">
        <f t="shared" si="58"/>
        <v>是</v>
      </c>
      <c r="I568" s="271" t="str">
        <f t="shared" si="59"/>
        <v>款</v>
      </c>
      <c r="J568" s="272" t="str">
        <f t="shared" si="60"/>
        <v>208</v>
      </c>
      <c r="K568" t="str">
        <f t="shared" si="61"/>
        <v>20807</v>
      </c>
      <c r="L568" t="str">
        <f t="shared" si="62"/>
        <v>20807</v>
      </c>
    </row>
    <row r="569" ht="21" hidden="1" customHeight="1" spans="1:12">
      <c r="A569" s="350">
        <v>2080701</v>
      </c>
      <c r="B569" s="337" t="s">
        <v>519</v>
      </c>
      <c r="C569" s="284">
        <v>0</v>
      </c>
      <c r="D569" s="284">
        <f>SUMIFS([2]执行月报!$F$5:$F$1335,[2]执行月报!$D$5:$D$1335,A569)</f>
        <v>0</v>
      </c>
      <c r="E569" s="284">
        <v>0</v>
      </c>
      <c r="F569" s="351" t="str">
        <f t="shared" si="56"/>
        <v>-</v>
      </c>
      <c r="G569" s="351" t="str">
        <f t="shared" si="57"/>
        <v>-</v>
      </c>
      <c r="H569" s="270" t="str">
        <f t="shared" si="58"/>
        <v>否</v>
      </c>
      <c r="I569" s="271" t="str">
        <f t="shared" si="59"/>
        <v>项</v>
      </c>
      <c r="J569" s="272" t="str">
        <f t="shared" si="60"/>
        <v>208</v>
      </c>
      <c r="K569" t="str">
        <f t="shared" si="61"/>
        <v>20807</v>
      </c>
      <c r="L569" t="str">
        <f t="shared" si="62"/>
        <v>2080701</v>
      </c>
    </row>
    <row r="570" ht="21" customHeight="1" spans="1:12">
      <c r="A570" s="350">
        <v>2080702</v>
      </c>
      <c r="B570" s="337" t="s">
        <v>520</v>
      </c>
      <c r="C570" s="284">
        <v>91</v>
      </c>
      <c r="D570" s="284">
        <f>SUMIFS([2]执行月报!$F$5:$F$1335,[2]执行月报!$D$5:$D$1335,A570)</f>
        <v>19</v>
      </c>
      <c r="E570" s="284">
        <v>73</v>
      </c>
      <c r="F570" s="351">
        <f t="shared" si="56"/>
        <v>-0.73972602739726</v>
      </c>
      <c r="G570" s="351">
        <f t="shared" si="57"/>
        <v>0.208791208791209</v>
      </c>
      <c r="H570" s="270" t="str">
        <f t="shared" si="58"/>
        <v>是</v>
      </c>
      <c r="I570" s="271" t="str">
        <f t="shared" si="59"/>
        <v>项</v>
      </c>
      <c r="J570" s="272" t="str">
        <f t="shared" si="60"/>
        <v>208</v>
      </c>
      <c r="K570" t="str">
        <f t="shared" si="61"/>
        <v>20807</v>
      </c>
      <c r="L570" t="str">
        <f t="shared" si="62"/>
        <v>2080702</v>
      </c>
    </row>
    <row r="571" ht="21" hidden="1" customHeight="1" spans="1:12">
      <c r="A571" s="350">
        <v>2080704</v>
      </c>
      <c r="B571" s="337" t="s">
        <v>521</v>
      </c>
      <c r="C571" s="284">
        <v>0</v>
      </c>
      <c r="D571" s="284">
        <f>SUMIFS([2]执行月报!$F$5:$F$1335,[2]执行月报!$D$5:$D$1335,A571)</f>
        <v>0</v>
      </c>
      <c r="E571" s="284">
        <v>0</v>
      </c>
      <c r="F571" s="351" t="str">
        <f t="shared" si="56"/>
        <v>-</v>
      </c>
      <c r="G571" s="351" t="str">
        <f t="shared" si="57"/>
        <v>-</v>
      </c>
      <c r="H571" s="270" t="str">
        <f t="shared" si="58"/>
        <v>否</v>
      </c>
      <c r="I571" s="271" t="str">
        <f t="shared" si="59"/>
        <v>项</v>
      </c>
      <c r="J571" s="272" t="str">
        <f t="shared" si="60"/>
        <v>208</v>
      </c>
      <c r="K571" t="str">
        <f t="shared" si="61"/>
        <v>20807</v>
      </c>
      <c r="L571" t="str">
        <f t="shared" si="62"/>
        <v>2080704</v>
      </c>
    </row>
    <row r="572" ht="21" customHeight="1" spans="1:12">
      <c r="A572" s="350">
        <v>2080705</v>
      </c>
      <c r="B572" s="337" t="s">
        <v>522</v>
      </c>
      <c r="C572" s="284">
        <v>0</v>
      </c>
      <c r="D572" s="284">
        <f>SUMIFS([2]执行月报!$F$5:$F$1335,[2]执行月报!$D$5:$D$1335,A572)</f>
        <v>0</v>
      </c>
      <c r="E572" s="284">
        <v>4</v>
      </c>
      <c r="F572" s="351">
        <f t="shared" si="56"/>
        <v>-1</v>
      </c>
      <c r="G572" s="351" t="str">
        <f t="shared" si="57"/>
        <v>-</v>
      </c>
      <c r="H572" s="270" t="str">
        <f t="shared" si="58"/>
        <v>是</v>
      </c>
      <c r="I572" s="271" t="str">
        <f t="shared" si="59"/>
        <v>项</v>
      </c>
      <c r="J572" s="272" t="str">
        <f t="shared" si="60"/>
        <v>208</v>
      </c>
      <c r="K572" t="str">
        <f t="shared" si="61"/>
        <v>20807</v>
      </c>
      <c r="L572" t="str">
        <f t="shared" si="62"/>
        <v>2080705</v>
      </c>
    </row>
    <row r="573" ht="21" hidden="1" customHeight="1" spans="1:12">
      <c r="A573" s="350">
        <v>2080709</v>
      </c>
      <c r="B573" s="337" t="s">
        <v>523</v>
      </c>
      <c r="C573" s="284">
        <v>0</v>
      </c>
      <c r="D573" s="284">
        <f>SUMIFS([2]执行月报!$F$5:$F$1335,[2]执行月报!$D$5:$D$1335,A573)</f>
        <v>0</v>
      </c>
      <c r="E573" s="284">
        <v>0</v>
      </c>
      <c r="F573" s="351" t="str">
        <f t="shared" si="56"/>
        <v>-</v>
      </c>
      <c r="G573" s="351" t="str">
        <f t="shared" si="57"/>
        <v>-</v>
      </c>
      <c r="H573" s="270" t="str">
        <f t="shared" si="58"/>
        <v>否</v>
      </c>
      <c r="I573" s="271" t="str">
        <f t="shared" si="59"/>
        <v>项</v>
      </c>
      <c r="J573" s="272" t="str">
        <f t="shared" si="60"/>
        <v>208</v>
      </c>
      <c r="K573" t="str">
        <f t="shared" si="61"/>
        <v>20807</v>
      </c>
      <c r="L573" t="str">
        <f t="shared" si="62"/>
        <v>2080709</v>
      </c>
    </row>
    <row r="574" ht="21" customHeight="1" spans="1:12">
      <c r="A574" s="350">
        <v>2080711</v>
      </c>
      <c r="B574" s="337" t="s">
        <v>524</v>
      </c>
      <c r="C574" s="284">
        <v>158</v>
      </c>
      <c r="D574" s="284">
        <f>SUMIFS([2]执行月报!$F$5:$F$1335,[2]执行月报!$D$5:$D$1335,A574)</f>
        <v>61</v>
      </c>
      <c r="E574" s="284">
        <v>82</v>
      </c>
      <c r="F574" s="351">
        <f t="shared" si="56"/>
        <v>-0.25609756097561</v>
      </c>
      <c r="G574" s="351">
        <f t="shared" si="57"/>
        <v>0.386075949367089</v>
      </c>
      <c r="H574" s="270" t="str">
        <f t="shared" si="58"/>
        <v>是</v>
      </c>
      <c r="I574" s="271" t="str">
        <f t="shared" si="59"/>
        <v>项</v>
      </c>
      <c r="J574" s="272" t="str">
        <f t="shared" si="60"/>
        <v>208</v>
      </c>
      <c r="K574" t="str">
        <f t="shared" si="61"/>
        <v>20807</v>
      </c>
      <c r="L574" t="str">
        <f t="shared" si="62"/>
        <v>2080711</v>
      </c>
    </row>
    <row r="575" ht="21" hidden="1" customHeight="1" spans="1:12">
      <c r="A575" s="350">
        <v>2080712</v>
      </c>
      <c r="B575" s="337" t="s">
        <v>525</v>
      </c>
      <c r="C575" s="284">
        <v>0</v>
      </c>
      <c r="D575" s="284">
        <f>SUMIFS([2]执行月报!$F$5:$F$1335,[2]执行月报!$D$5:$D$1335,A575)</f>
        <v>0</v>
      </c>
      <c r="E575" s="284">
        <v>0</v>
      </c>
      <c r="F575" s="351" t="str">
        <f t="shared" si="56"/>
        <v>-</v>
      </c>
      <c r="G575" s="351" t="str">
        <f t="shared" si="57"/>
        <v>-</v>
      </c>
      <c r="H575" s="270" t="str">
        <f t="shared" si="58"/>
        <v>否</v>
      </c>
      <c r="I575" s="271" t="str">
        <f t="shared" si="59"/>
        <v>项</v>
      </c>
      <c r="J575" s="272" t="str">
        <f t="shared" si="60"/>
        <v>208</v>
      </c>
      <c r="K575" t="str">
        <f t="shared" si="61"/>
        <v>20807</v>
      </c>
      <c r="L575" t="str">
        <f t="shared" si="62"/>
        <v>2080712</v>
      </c>
    </row>
    <row r="576" ht="21" hidden="1" customHeight="1" spans="1:12">
      <c r="A576" s="350">
        <v>2080713</v>
      </c>
      <c r="B576" s="337" t="s">
        <v>526</v>
      </c>
      <c r="C576" s="284">
        <v>0</v>
      </c>
      <c r="D576" s="284">
        <f>SUMIFS([2]执行月报!$F$5:$F$1335,[2]执行月报!$D$5:$D$1335,A576)</f>
        <v>0</v>
      </c>
      <c r="E576" s="284">
        <v>0</v>
      </c>
      <c r="F576" s="351" t="str">
        <f t="shared" si="56"/>
        <v>-</v>
      </c>
      <c r="G576" s="351" t="str">
        <f t="shared" si="57"/>
        <v>-</v>
      </c>
      <c r="H576" s="270" t="str">
        <f t="shared" si="58"/>
        <v>否</v>
      </c>
      <c r="I576" s="271" t="str">
        <f t="shared" si="59"/>
        <v>项</v>
      </c>
      <c r="J576" s="272" t="str">
        <f t="shared" si="60"/>
        <v>208</v>
      </c>
      <c r="K576" t="str">
        <f t="shared" si="61"/>
        <v>20807</v>
      </c>
      <c r="L576" t="str">
        <f t="shared" si="62"/>
        <v>2080713</v>
      </c>
    </row>
    <row r="577" ht="21" customHeight="1" spans="1:12">
      <c r="A577" s="350">
        <v>2080799</v>
      </c>
      <c r="B577" s="337" t="s">
        <v>527</v>
      </c>
      <c r="C577" s="284">
        <v>8192</v>
      </c>
      <c r="D577" s="284">
        <f>SUMIFS([2]执行月报!$F$5:$F$1335,[2]执行月报!$D$5:$D$1335,A577)</f>
        <v>2074</v>
      </c>
      <c r="E577" s="284">
        <v>2275</v>
      </c>
      <c r="F577" s="351">
        <f t="shared" si="56"/>
        <v>-0.0883516483516483</v>
      </c>
      <c r="G577" s="351">
        <f t="shared" si="57"/>
        <v>0.253173828125</v>
      </c>
      <c r="H577" s="270" t="str">
        <f t="shared" si="58"/>
        <v>是</v>
      </c>
      <c r="I577" s="271" t="str">
        <f t="shared" si="59"/>
        <v>项</v>
      </c>
      <c r="J577" s="272" t="str">
        <f t="shared" si="60"/>
        <v>208</v>
      </c>
      <c r="K577" t="str">
        <f t="shared" si="61"/>
        <v>20807</v>
      </c>
      <c r="L577" t="str">
        <f t="shared" si="62"/>
        <v>2080799</v>
      </c>
    </row>
    <row r="578" ht="21" customHeight="1" spans="1:12">
      <c r="A578" s="348">
        <v>20808</v>
      </c>
      <c r="B578" s="336" t="s">
        <v>528</v>
      </c>
      <c r="C578" s="268">
        <f>SUMIFS(C579:C$1298,$I579:$I$1298,"项",$K579:$K$1298,$A578)</f>
        <v>6576</v>
      </c>
      <c r="D578" s="268">
        <f>SUMIFS(D579:D$1298,$I579:$I$1298,"项",$K579:$K$1298,$A578)</f>
        <v>2062</v>
      </c>
      <c r="E578" s="268">
        <f>SUMIFS(E579:E$1298,$I579:$I$1298,"项",$K579:$K$1298,$A578)</f>
        <v>1773</v>
      </c>
      <c r="F578" s="349">
        <f t="shared" si="56"/>
        <v>0.163000564015793</v>
      </c>
      <c r="G578" s="349">
        <f t="shared" si="57"/>
        <v>0.313564476885645</v>
      </c>
      <c r="H578" s="270" t="str">
        <f t="shared" si="58"/>
        <v>是</v>
      </c>
      <c r="I578" s="271" t="str">
        <f t="shared" si="59"/>
        <v>款</v>
      </c>
      <c r="J578" s="272" t="str">
        <f t="shared" si="60"/>
        <v>208</v>
      </c>
      <c r="K578" t="str">
        <f t="shared" si="61"/>
        <v>20808</v>
      </c>
      <c r="L578" t="str">
        <f t="shared" si="62"/>
        <v>20808</v>
      </c>
    </row>
    <row r="579" ht="21" customHeight="1" spans="1:12">
      <c r="A579" s="350">
        <v>2080801</v>
      </c>
      <c r="B579" s="337" t="s">
        <v>529</v>
      </c>
      <c r="C579" s="284">
        <v>3178</v>
      </c>
      <c r="D579" s="284">
        <f>SUMIFS([2]执行月报!$F$5:$F$1335,[2]执行月报!$D$5:$D$1335,A579)</f>
        <v>725</v>
      </c>
      <c r="E579" s="284">
        <v>826</v>
      </c>
      <c r="F579" s="351">
        <f t="shared" si="56"/>
        <v>-0.12227602905569</v>
      </c>
      <c r="G579" s="351">
        <f t="shared" si="57"/>
        <v>0.228130899937067</v>
      </c>
      <c r="H579" s="270" t="str">
        <f t="shared" si="58"/>
        <v>是</v>
      </c>
      <c r="I579" s="271" t="str">
        <f t="shared" si="59"/>
        <v>项</v>
      </c>
      <c r="J579" s="272" t="str">
        <f t="shared" si="60"/>
        <v>208</v>
      </c>
      <c r="K579" t="str">
        <f t="shared" si="61"/>
        <v>20808</v>
      </c>
      <c r="L579" t="str">
        <f t="shared" si="62"/>
        <v>2080801</v>
      </c>
    </row>
    <row r="580" ht="21" customHeight="1" spans="1:12">
      <c r="A580" s="350">
        <v>2080802</v>
      </c>
      <c r="B580" s="337" t="s">
        <v>530</v>
      </c>
      <c r="C580" s="284">
        <v>286</v>
      </c>
      <c r="D580" s="284">
        <f>SUMIFS([2]执行月报!$F$5:$F$1335,[2]执行月报!$D$5:$D$1335,A580)</f>
        <v>317</v>
      </c>
      <c r="E580" s="284">
        <v>264</v>
      </c>
      <c r="F580" s="351">
        <f t="shared" si="56"/>
        <v>0.200757575757576</v>
      </c>
      <c r="G580" s="351">
        <f t="shared" si="57"/>
        <v>1.10839160839161</v>
      </c>
      <c r="H580" s="270" t="str">
        <f t="shared" si="58"/>
        <v>是</v>
      </c>
      <c r="I580" s="271" t="str">
        <f t="shared" si="59"/>
        <v>项</v>
      </c>
      <c r="J580" s="272" t="str">
        <f t="shared" si="60"/>
        <v>208</v>
      </c>
      <c r="K580" t="str">
        <f t="shared" si="61"/>
        <v>20808</v>
      </c>
      <c r="L580" t="str">
        <f t="shared" si="62"/>
        <v>2080802</v>
      </c>
    </row>
    <row r="581" ht="21" customHeight="1" spans="1:12">
      <c r="A581" s="350">
        <v>2080803</v>
      </c>
      <c r="B581" s="337" t="s">
        <v>531</v>
      </c>
      <c r="C581" s="284">
        <v>1</v>
      </c>
      <c r="D581" s="284">
        <f>SUMIFS([2]执行月报!$F$5:$F$1335,[2]执行月报!$D$5:$D$1335,A581)</f>
        <v>19</v>
      </c>
      <c r="E581" s="284">
        <v>16</v>
      </c>
      <c r="F581" s="351">
        <f t="shared" si="56"/>
        <v>0.1875</v>
      </c>
      <c r="G581" s="351">
        <f t="shared" si="57"/>
        <v>19</v>
      </c>
      <c r="H581" s="270" t="str">
        <f t="shared" si="58"/>
        <v>是</v>
      </c>
      <c r="I581" s="271" t="str">
        <f t="shared" si="59"/>
        <v>项</v>
      </c>
      <c r="J581" s="272" t="str">
        <f t="shared" si="60"/>
        <v>208</v>
      </c>
      <c r="K581" t="str">
        <f t="shared" si="61"/>
        <v>20808</v>
      </c>
      <c r="L581" t="str">
        <f t="shared" si="62"/>
        <v>2080803</v>
      </c>
    </row>
    <row r="582" ht="21" hidden="1" customHeight="1" spans="1:12">
      <c r="A582" s="350">
        <v>2080804</v>
      </c>
      <c r="B582" s="337" t="s">
        <v>532</v>
      </c>
      <c r="C582" s="284">
        <v>0</v>
      </c>
      <c r="D582" s="284">
        <f>SUMIFS([2]执行月报!$F$5:$F$1335,[2]执行月报!$D$5:$D$1335,A582)</f>
        <v>0</v>
      </c>
      <c r="E582" s="284">
        <v>0</v>
      </c>
      <c r="F582" s="351" t="str">
        <f t="shared" ref="F582:F645" si="63">IF(E582&lt;&gt;0,D582/E582-1,"-")</f>
        <v>-</v>
      </c>
      <c r="G582" s="351" t="str">
        <f t="shared" ref="G582:G645" si="64">IF(C582&lt;&gt;0,D582/C582,"-")</f>
        <v>-</v>
      </c>
      <c r="H582" s="270" t="str">
        <f t="shared" ref="H582:H645" si="65">IF(LEN(A582)=3,"是",IF(OR(C582&lt;&gt;0,D582&lt;&gt;0,E582&lt;&gt;0),"是","否"))</f>
        <v>否</v>
      </c>
      <c r="I582" s="271" t="str">
        <f t="shared" ref="I582:I645" si="66">_xlfn.IFS(LEN(A582)=3,"类",LEN(A582)=5,"款",LEN(A582)=7,"项")</f>
        <v>项</v>
      </c>
      <c r="J582" s="272" t="str">
        <f t="shared" ref="J582:J645" si="67">LEFT(A582,3)</f>
        <v>208</v>
      </c>
      <c r="K582" t="str">
        <f t="shared" ref="K582:K645" si="68">LEFT(A582,5)</f>
        <v>20808</v>
      </c>
      <c r="L582" t="str">
        <f t="shared" ref="L582:L645" si="69">LEFT(A582,7)</f>
        <v>2080804</v>
      </c>
    </row>
    <row r="583" ht="21" customHeight="1" spans="1:12">
      <c r="A583" s="350">
        <v>2080805</v>
      </c>
      <c r="B583" s="337" t="s">
        <v>533</v>
      </c>
      <c r="C583" s="284">
        <v>214</v>
      </c>
      <c r="D583" s="284">
        <f>SUMIFS([2]执行月报!$F$5:$F$1335,[2]执行月报!$D$5:$D$1335,A583)</f>
        <v>118</v>
      </c>
      <c r="E583" s="284">
        <v>73</v>
      </c>
      <c r="F583" s="351">
        <f t="shared" si="63"/>
        <v>0.616438356164384</v>
      </c>
      <c r="G583" s="351">
        <f t="shared" si="64"/>
        <v>0.551401869158878</v>
      </c>
      <c r="H583" s="270" t="str">
        <f t="shared" si="65"/>
        <v>是</v>
      </c>
      <c r="I583" s="271" t="str">
        <f t="shared" si="66"/>
        <v>项</v>
      </c>
      <c r="J583" s="272" t="str">
        <f t="shared" si="67"/>
        <v>208</v>
      </c>
      <c r="K583" t="str">
        <f t="shared" si="68"/>
        <v>20808</v>
      </c>
      <c r="L583" t="str">
        <f t="shared" si="69"/>
        <v>2080805</v>
      </c>
    </row>
    <row r="584" ht="21" hidden="1" customHeight="1" spans="1:12">
      <c r="A584" s="350">
        <v>2080806</v>
      </c>
      <c r="B584" s="337" t="s">
        <v>534</v>
      </c>
      <c r="C584" s="284">
        <v>0</v>
      </c>
      <c r="D584" s="284">
        <f>SUMIFS([2]执行月报!$F$5:$F$1335,[2]执行月报!$D$5:$D$1335,A584)</f>
        <v>0</v>
      </c>
      <c r="E584" s="284">
        <v>0</v>
      </c>
      <c r="F584" s="351" t="str">
        <f t="shared" si="63"/>
        <v>-</v>
      </c>
      <c r="G584" s="351" t="str">
        <f t="shared" si="64"/>
        <v>-</v>
      </c>
      <c r="H584" s="270" t="str">
        <f t="shared" si="65"/>
        <v>否</v>
      </c>
      <c r="I584" s="271" t="str">
        <f t="shared" si="66"/>
        <v>项</v>
      </c>
      <c r="J584" s="272" t="str">
        <f t="shared" si="67"/>
        <v>208</v>
      </c>
      <c r="K584" t="str">
        <f t="shared" si="68"/>
        <v>20808</v>
      </c>
      <c r="L584" t="str">
        <f t="shared" si="69"/>
        <v>2080806</v>
      </c>
    </row>
    <row r="585" ht="21" hidden="1" customHeight="1" spans="1:12">
      <c r="A585" s="350">
        <v>2080807</v>
      </c>
      <c r="B585" s="337" t="s">
        <v>535</v>
      </c>
      <c r="C585" s="284">
        <v>0</v>
      </c>
      <c r="D585" s="284">
        <f>SUMIFS([2]执行月报!$F$5:$F$1335,[2]执行月报!$D$5:$D$1335,A585)</f>
        <v>0</v>
      </c>
      <c r="E585" s="284">
        <v>0</v>
      </c>
      <c r="F585" s="351" t="str">
        <f t="shared" si="63"/>
        <v>-</v>
      </c>
      <c r="G585" s="351" t="str">
        <f t="shared" si="64"/>
        <v>-</v>
      </c>
      <c r="H585" s="270" t="str">
        <f t="shared" si="65"/>
        <v>否</v>
      </c>
      <c r="I585" s="271" t="str">
        <f t="shared" si="66"/>
        <v>项</v>
      </c>
      <c r="J585" s="272" t="str">
        <f t="shared" si="67"/>
        <v>208</v>
      </c>
      <c r="K585" t="str">
        <f t="shared" si="68"/>
        <v>20808</v>
      </c>
      <c r="L585" t="str">
        <f t="shared" si="69"/>
        <v>2080807</v>
      </c>
    </row>
    <row r="586" ht="21" customHeight="1" spans="1:12">
      <c r="A586" s="350">
        <v>2080808</v>
      </c>
      <c r="B586" s="337" t="s">
        <v>536</v>
      </c>
      <c r="C586" s="284">
        <v>78</v>
      </c>
      <c r="D586" s="284">
        <f>SUMIFS([2]执行月报!$F$5:$F$1335,[2]执行月报!$D$5:$D$1335,A586)</f>
        <v>34</v>
      </c>
      <c r="E586" s="284">
        <v>0</v>
      </c>
      <c r="F586" s="351" t="str">
        <f t="shared" si="63"/>
        <v>-</v>
      </c>
      <c r="G586" s="351">
        <f t="shared" si="64"/>
        <v>0.435897435897436</v>
      </c>
      <c r="H586" s="270" t="str">
        <f t="shared" si="65"/>
        <v>是</v>
      </c>
      <c r="I586" s="271" t="str">
        <f t="shared" si="66"/>
        <v>项</v>
      </c>
      <c r="J586" s="272" t="str">
        <f t="shared" si="67"/>
        <v>208</v>
      </c>
      <c r="K586" t="str">
        <f t="shared" si="68"/>
        <v>20808</v>
      </c>
      <c r="L586" t="str">
        <f t="shared" si="69"/>
        <v>2080808</v>
      </c>
    </row>
    <row r="587" ht="21" customHeight="1" spans="1:12">
      <c r="A587" s="350">
        <v>2080899</v>
      </c>
      <c r="B587" s="337" t="s">
        <v>537</v>
      </c>
      <c r="C587" s="284">
        <v>2819</v>
      </c>
      <c r="D587" s="284">
        <f>SUMIFS([2]执行月报!$F$5:$F$1335,[2]执行月报!$D$5:$D$1335,A587)</f>
        <v>849</v>
      </c>
      <c r="E587" s="284">
        <v>594</v>
      </c>
      <c r="F587" s="351">
        <f t="shared" si="63"/>
        <v>0.429292929292929</v>
      </c>
      <c r="G587" s="351">
        <f t="shared" si="64"/>
        <v>0.301170627882228</v>
      </c>
      <c r="H587" s="270" t="str">
        <f t="shared" si="65"/>
        <v>是</v>
      </c>
      <c r="I587" s="271" t="str">
        <f t="shared" si="66"/>
        <v>项</v>
      </c>
      <c r="J587" s="272" t="str">
        <f t="shared" si="67"/>
        <v>208</v>
      </c>
      <c r="K587" t="str">
        <f t="shared" si="68"/>
        <v>20808</v>
      </c>
      <c r="L587" t="str">
        <f t="shared" si="69"/>
        <v>2080899</v>
      </c>
    </row>
    <row r="588" ht="21" customHeight="1" spans="1:12">
      <c r="A588" s="348">
        <v>20809</v>
      </c>
      <c r="B588" s="336" t="s">
        <v>538</v>
      </c>
      <c r="C588" s="268">
        <f>SUMIFS(C589:C$1298,$I589:$I$1298,"项",$K589:$K$1298,$A588)</f>
        <v>414</v>
      </c>
      <c r="D588" s="268">
        <f>SUMIFS(D589:D$1298,$I589:$I$1298,"项",$K589:$K$1298,$A588)</f>
        <v>146</v>
      </c>
      <c r="E588" s="268">
        <f>SUMIFS(E589:E$1298,$I589:$I$1298,"项",$K589:$K$1298,$A588)</f>
        <v>167</v>
      </c>
      <c r="F588" s="349">
        <f t="shared" si="63"/>
        <v>-0.125748502994012</v>
      </c>
      <c r="G588" s="349">
        <f t="shared" si="64"/>
        <v>0.352657004830918</v>
      </c>
      <c r="H588" s="270" t="str">
        <f t="shared" si="65"/>
        <v>是</v>
      </c>
      <c r="I588" s="271" t="str">
        <f t="shared" si="66"/>
        <v>款</v>
      </c>
      <c r="J588" s="272" t="str">
        <f t="shared" si="67"/>
        <v>208</v>
      </c>
      <c r="K588" t="str">
        <f t="shared" si="68"/>
        <v>20809</v>
      </c>
      <c r="L588" t="str">
        <f t="shared" si="69"/>
        <v>20809</v>
      </c>
    </row>
    <row r="589" ht="21" customHeight="1" spans="1:12">
      <c r="A589" s="350">
        <v>2080901</v>
      </c>
      <c r="B589" s="337" t="s">
        <v>539</v>
      </c>
      <c r="C589" s="284">
        <v>311</v>
      </c>
      <c r="D589" s="284">
        <f>SUMIFS([2]执行月报!$F$5:$F$1335,[2]执行月报!$D$5:$D$1335,A589)</f>
        <v>113</v>
      </c>
      <c r="E589" s="284">
        <v>0</v>
      </c>
      <c r="F589" s="351" t="str">
        <f t="shared" si="63"/>
        <v>-</v>
      </c>
      <c r="G589" s="351">
        <f t="shared" si="64"/>
        <v>0.363344051446945</v>
      </c>
      <c r="H589" s="270" t="str">
        <f t="shared" si="65"/>
        <v>是</v>
      </c>
      <c r="I589" s="271" t="str">
        <f t="shared" si="66"/>
        <v>项</v>
      </c>
      <c r="J589" s="272" t="str">
        <f t="shared" si="67"/>
        <v>208</v>
      </c>
      <c r="K589" t="str">
        <f t="shared" si="68"/>
        <v>20809</v>
      </c>
      <c r="L589" t="str">
        <f t="shared" si="69"/>
        <v>2080901</v>
      </c>
    </row>
    <row r="590" ht="21" customHeight="1" spans="1:12">
      <c r="A590" s="350">
        <v>2080902</v>
      </c>
      <c r="B590" s="337" t="s">
        <v>540</v>
      </c>
      <c r="C590" s="284">
        <v>72</v>
      </c>
      <c r="D590" s="284">
        <f>SUMIFS([2]执行月报!$F$5:$F$1335,[2]执行月报!$D$5:$D$1335,A590)</f>
        <v>26</v>
      </c>
      <c r="E590" s="284">
        <v>25</v>
      </c>
      <c r="F590" s="351">
        <f t="shared" si="63"/>
        <v>0.04</v>
      </c>
      <c r="G590" s="351">
        <f t="shared" si="64"/>
        <v>0.361111111111111</v>
      </c>
      <c r="H590" s="270" t="str">
        <f t="shared" si="65"/>
        <v>是</v>
      </c>
      <c r="I590" s="271" t="str">
        <f t="shared" si="66"/>
        <v>项</v>
      </c>
      <c r="J590" s="272" t="str">
        <f t="shared" si="67"/>
        <v>208</v>
      </c>
      <c r="K590" t="str">
        <f t="shared" si="68"/>
        <v>20809</v>
      </c>
      <c r="L590" t="str">
        <f t="shared" si="69"/>
        <v>2080902</v>
      </c>
    </row>
    <row r="591" ht="21" customHeight="1" spans="1:12">
      <c r="A591" s="355">
        <v>2080903</v>
      </c>
      <c r="B591" s="337" t="s">
        <v>541</v>
      </c>
      <c r="C591" s="284">
        <v>2</v>
      </c>
      <c r="D591" s="284">
        <f>SUMIFS([2]执行月报!$F$5:$F$1335,[2]执行月报!$D$5:$D$1335,A591)</f>
        <v>2</v>
      </c>
      <c r="E591" s="284">
        <v>4</v>
      </c>
      <c r="F591" s="351">
        <f t="shared" si="63"/>
        <v>-0.5</v>
      </c>
      <c r="G591" s="351">
        <f t="shared" si="64"/>
        <v>1</v>
      </c>
      <c r="H591" s="270" t="str">
        <f t="shared" si="65"/>
        <v>是</v>
      </c>
      <c r="I591" s="271" t="str">
        <f t="shared" si="66"/>
        <v>项</v>
      </c>
      <c r="J591" s="272" t="str">
        <f t="shared" si="67"/>
        <v>208</v>
      </c>
      <c r="K591" t="str">
        <f t="shared" si="68"/>
        <v>20809</v>
      </c>
      <c r="L591" t="str">
        <f t="shared" si="69"/>
        <v>2080903</v>
      </c>
    </row>
    <row r="592" ht="21" customHeight="1" spans="1:12">
      <c r="A592" s="356">
        <v>2080904</v>
      </c>
      <c r="B592" s="337" t="s">
        <v>542</v>
      </c>
      <c r="C592" s="284">
        <v>3</v>
      </c>
      <c r="D592" s="284">
        <f>SUMIFS([2]执行月报!$F$5:$F$1335,[2]执行月报!$D$5:$D$1335,A592)</f>
        <v>0</v>
      </c>
      <c r="E592" s="284">
        <v>0</v>
      </c>
      <c r="F592" s="351" t="str">
        <f t="shared" si="63"/>
        <v>-</v>
      </c>
      <c r="G592" s="351">
        <f t="shared" si="64"/>
        <v>0</v>
      </c>
      <c r="H592" s="270" t="str">
        <f t="shared" si="65"/>
        <v>是</v>
      </c>
      <c r="I592" s="271" t="str">
        <f t="shared" si="66"/>
        <v>项</v>
      </c>
      <c r="J592" s="272" t="str">
        <f t="shared" si="67"/>
        <v>208</v>
      </c>
      <c r="K592" t="str">
        <f t="shared" si="68"/>
        <v>20809</v>
      </c>
      <c r="L592" t="str">
        <f t="shared" si="69"/>
        <v>2080904</v>
      </c>
    </row>
    <row r="593" ht="21" customHeight="1" spans="1:12">
      <c r="A593" s="357">
        <v>2080905</v>
      </c>
      <c r="B593" s="278" t="s">
        <v>543</v>
      </c>
      <c r="C593" s="284">
        <v>3</v>
      </c>
      <c r="D593" s="284">
        <f>SUMIFS([2]执行月报!$F$5:$F$1335,[2]执行月报!$D$5:$D$1335,A593)</f>
        <v>2</v>
      </c>
      <c r="E593" s="284">
        <v>132</v>
      </c>
      <c r="F593" s="351">
        <f t="shared" si="63"/>
        <v>-0.984848484848485</v>
      </c>
      <c r="G593" s="351">
        <f t="shared" si="64"/>
        <v>0.666666666666667</v>
      </c>
      <c r="H593" s="270" t="str">
        <f t="shared" si="65"/>
        <v>是</v>
      </c>
      <c r="I593" s="271" t="str">
        <f t="shared" si="66"/>
        <v>项</v>
      </c>
      <c r="J593" s="272" t="str">
        <f t="shared" si="67"/>
        <v>208</v>
      </c>
      <c r="K593" t="str">
        <f t="shared" si="68"/>
        <v>20809</v>
      </c>
      <c r="L593" t="str">
        <f t="shared" si="69"/>
        <v>2080905</v>
      </c>
    </row>
    <row r="594" ht="21" customHeight="1" spans="1:12">
      <c r="A594" s="350">
        <v>2080999</v>
      </c>
      <c r="B594" s="278" t="s">
        <v>544</v>
      </c>
      <c r="C594" s="284">
        <v>23</v>
      </c>
      <c r="D594" s="284">
        <f>SUMIFS([2]执行月报!$F$5:$F$1335,[2]执行月报!$D$5:$D$1335,A594)</f>
        <v>3</v>
      </c>
      <c r="E594" s="284">
        <v>6</v>
      </c>
      <c r="F594" s="351">
        <f t="shared" si="63"/>
        <v>-0.5</v>
      </c>
      <c r="G594" s="351">
        <f t="shared" si="64"/>
        <v>0.130434782608696</v>
      </c>
      <c r="H594" s="270" t="str">
        <f t="shared" si="65"/>
        <v>是</v>
      </c>
      <c r="I594" s="271" t="str">
        <f t="shared" si="66"/>
        <v>项</v>
      </c>
      <c r="J594" s="272" t="str">
        <f t="shared" si="67"/>
        <v>208</v>
      </c>
      <c r="K594" t="str">
        <f t="shared" si="68"/>
        <v>20809</v>
      </c>
      <c r="L594" t="str">
        <f t="shared" si="69"/>
        <v>2080999</v>
      </c>
    </row>
    <row r="595" ht="21" customHeight="1" spans="1:12">
      <c r="A595" s="348">
        <v>20810</v>
      </c>
      <c r="B595" s="288" t="s">
        <v>545</v>
      </c>
      <c r="C595" s="268">
        <f>SUMIFS(C596:C$1298,$I596:$I$1298,"项",$K596:$K$1298,$A595)</f>
        <v>2660</v>
      </c>
      <c r="D595" s="268">
        <f>SUMIFS(D596:D$1298,$I596:$I$1298,"项",$K596:$K$1298,$A595)</f>
        <v>1148</v>
      </c>
      <c r="E595" s="268">
        <f>SUMIFS(E596:E$1298,$I596:$I$1298,"项",$K596:$K$1298,$A595)</f>
        <v>1029</v>
      </c>
      <c r="F595" s="349">
        <f t="shared" si="63"/>
        <v>0.115646258503401</v>
      </c>
      <c r="G595" s="349">
        <f t="shared" si="64"/>
        <v>0.431578947368421</v>
      </c>
      <c r="H595" s="270" t="str">
        <f t="shared" si="65"/>
        <v>是</v>
      </c>
      <c r="I595" s="271" t="str">
        <f t="shared" si="66"/>
        <v>款</v>
      </c>
      <c r="J595" s="272" t="str">
        <f t="shared" si="67"/>
        <v>208</v>
      </c>
      <c r="K595" t="str">
        <f t="shared" si="68"/>
        <v>20810</v>
      </c>
      <c r="L595" t="str">
        <f t="shared" si="69"/>
        <v>20810</v>
      </c>
    </row>
    <row r="596" ht="21" customHeight="1" spans="1:12">
      <c r="A596" s="350">
        <v>2081001</v>
      </c>
      <c r="B596" s="278" t="s">
        <v>546</v>
      </c>
      <c r="C596" s="284">
        <v>248</v>
      </c>
      <c r="D596" s="284">
        <f>SUMIFS([2]执行月报!$F$5:$F$1335,[2]执行月报!$D$5:$D$1335,A596)</f>
        <v>108</v>
      </c>
      <c r="E596" s="284">
        <v>102</v>
      </c>
      <c r="F596" s="351">
        <f t="shared" si="63"/>
        <v>0.0588235294117647</v>
      </c>
      <c r="G596" s="351">
        <f t="shared" si="64"/>
        <v>0.435483870967742</v>
      </c>
      <c r="H596" s="270" t="str">
        <f t="shared" si="65"/>
        <v>是</v>
      </c>
      <c r="I596" s="271" t="str">
        <f t="shared" si="66"/>
        <v>项</v>
      </c>
      <c r="J596" s="272" t="str">
        <f t="shared" si="67"/>
        <v>208</v>
      </c>
      <c r="K596" t="str">
        <f t="shared" si="68"/>
        <v>20810</v>
      </c>
      <c r="L596" t="str">
        <f t="shared" si="69"/>
        <v>2081001</v>
      </c>
    </row>
    <row r="597" ht="21" customHeight="1" spans="1:12">
      <c r="A597" s="350">
        <v>2081002</v>
      </c>
      <c r="B597" s="278" t="s">
        <v>547</v>
      </c>
      <c r="C597" s="284">
        <v>1275</v>
      </c>
      <c r="D597" s="284">
        <f>SUMIFS([2]执行月报!$F$5:$F$1335,[2]执行月报!$D$5:$D$1335,A597)</f>
        <v>427</v>
      </c>
      <c r="E597" s="284">
        <v>325</v>
      </c>
      <c r="F597" s="351">
        <f t="shared" si="63"/>
        <v>0.313846153846154</v>
      </c>
      <c r="G597" s="351">
        <f t="shared" si="64"/>
        <v>0.334901960784314</v>
      </c>
      <c r="H597" s="270" t="str">
        <f t="shared" si="65"/>
        <v>是</v>
      </c>
      <c r="I597" s="271" t="str">
        <f t="shared" si="66"/>
        <v>项</v>
      </c>
      <c r="J597" s="272" t="str">
        <f t="shared" si="67"/>
        <v>208</v>
      </c>
      <c r="K597" t="str">
        <f t="shared" si="68"/>
        <v>20810</v>
      </c>
      <c r="L597" t="str">
        <f t="shared" si="69"/>
        <v>2081002</v>
      </c>
    </row>
    <row r="598" ht="21" hidden="1" customHeight="1" spans="1:12">
      <c r="A598" s="350">
        <v>2081003</v>
      </c>
      <c r="B598" s="278" t="s">
        <v>548</v>
      </c>
      <c r="C598" s="284">
        <v>0</v>
      </c>
      <c r="D598" s="284">
        <f>SUMIFS([2]执行月报!$F$5:$F$1335,[2]执行月报!$D$5:$D$1335,A598)</f>
        <v>0</v>
      </c>
      <c r="E598" s="284">
        <v>0</v>
      </c>
      <c r="F598" s="351" t="str">
        <f t="shared" si="63"/>
        <v>-</v>
      </c>
      <c r="G598" s="351" t="str">
        <f t="shared" si="64"/>
        <v>-</v>
      </c>
      <c r="H598" s="270" t="str">
        <f t="shared" si="65"/>
        <v>否</v>
      </c>
      <c r="I598" s="271" t="str">
        <f t="shared" si="66"/>
        <v>项</v>
      </c>
      <c r="J598" s="272" t="str">
        <f t="shared" si="67"/>
        <v>208</v>
      </c>
      <c r="K598" t="str">
        <f t="shared" si="68"/>
        <v>20810</v>
      </c>
      <c r="L598" t="str">
        <f t="shared" si="69"/>
        <v>2081003</v>
      </c>
    </row>
    <row r="599" ht="21" customHeight="1" spans="1:12">
      <c r="A599" s="350">
        <v>2081004</v>
      </c>
      <c r="B599" s="278" t="s">
        <v>549</v>
      </c>
      <c r="C599" s="284">
        <v>525</v>
      </c>
      <c r="D599" s="284">
        <f>SUMIFS([2]执行月报!$F$5:$F$1335,[2]执行月报!$D$5:$D$1335,A599)</f>
        <v>241</v>
      </c>
      <c r="E599" s="284">
        <v>220</v>
      </c>
      <c r="F599" s="351">
        <f t="shared" si="63"/>
        <v>0.0954545454545455</v>
      </c>
      <c r="G599" s="351">
        <f t="shared" si="64"/>
        <v>0.459047619047619</v>
      </c>
      <c r="H599" s="270" t="str">
        <f t="shared" si="65"/>
        <v>是</v>
      </c>
      <c r="I599" s="271" t="str">
        <f t="shared" si="66"/>
        <v>项</v>
      </c>
      <c r="J599" s="272" t="str">
        <f t="shared" si="67"/>
        <v>208</v>
      </c>
      <c r="K599" t="str">
        <f t="shared" si="68"/>
        <v>20810</v>
      </c>
      <c r="L599" t="str">
        <f t="shared" si="69"/>
        <v>2081004</v>
      </c>
    </row>
    <row r="600" ht="21" customHeight="1" spans="1:12">
      <c r="A600" s="350">
        <v>2081005</v>
      </c>
      <c r="B600" s="278" t="s">
        <v>550</v>
      </c>
      <c r="C600" s="284">
        <v>287</v>
      </c>
      <c r="D600" s="284">
        <f>SUMIFS([2]执行月报!$F$5:$F$1335,[2]执行月报!$D$5:$D$1335,A600)</f>
        <v>198</v>
      </c>
      <c r="E600" s="284">
        <v>157</v>
      </c>
      <c r="F600" s="351">
        <f t="shared" si="63"/>
        <v>0.261146496815287</v>
      </c>
      <c r="G600" s="351">
        <f t="shared" si="64"/>
        <v>0.689895470383275</v>
      </c>
      <c r="H600" s="270" t="str">
        <f t="shared" si="65"/>
        <v>是</v>
      </c>
      <c r="I600" s="271" t="str">
        <f t="shared" si="66"/>
        <v>项</v>
      </c>
      <c r="J600" s="272" t="str">
        <f t="shared" si="67"/>
        <v>208</v>
      </c>
      <c r="K600" t="str">
        <f t="shared" si="68"/>
        <v>20810</v>
      </c>
      <c r="L600" t="str">
        <f t="shared" si="69"/>
        <v>2081005</v>
      </c>
    </row>
    <row r="601" ht="21" customHeight="1" spans="1:12">
      <c r="A601" s="350">
        <v>2081006</v>
      </c>
      <c r="B601" s="278" t="s">
        <v>551</v>
      </c>
      <c r="C601" s="284">
        <v>325</v>
      </c>
      <c r="D601" s="284">
        <f>SUMIFS([2]执行月报!$F$5:$F$1335,[2]执行月报!$D$5:$D$1335,A601)</f>
        <v>174</v>
      </c>
      <c r="E601" s="284">
        <v>225</v>
      </c>
      <c r="F601" s="351">
        <f t="shared" si="63"/>
        <v>-0.226666666666667</v>
      </c>
      <c r="G601" s="351">
        <f t="shared" si="64"/>
        <v>0.535384615384615</v>
      </c>
      <c r="H601" s="270" t="str">
        <f t="shared" si="65"/>
        <v>是</v>
      </c>
      <c r="I601" s="271" t="str">
        <f t="shared" si="66"/>
        <v>项</v>
      </c>
      <c r="J601" s="272" t="str">
        <f t="shared" si="67"/>
        <v>208</v>
      </c>
      <c r="K601" t="str">
        <f t="shared" si="68"/>
        <v>20810</v>
      </c>
      <c r="L601" t="str">
        <f t="shared" si="69"/>
        <v>2081006</v>
      </c>
    </row>
    <row r="602" ht="21" hidden="1" customHeight="1" spans="1:12">
      <c r="A602" s="350">
        <v>2081099</v>
      </c>
      <c r="B602" s="278" t="s">
        <v>552</v>
      </c>
      <c r="C602" s="284">
        <v>0</v>
      </c>
      <c r="D602" s="284">
        <f>SUMIFS([2]执行月报!$F$5:$F$1335,[2]执行月报!$D$5:$D$1335,A602)</f>
        <v>0</v>
      </c>
      <c r="E602" s="284">
        <v>0</v>
      </c>
      <c r="F602" s="351" t="str">
        <f t="shared" si="63"/>
        <v>-</v>
      </c>
      <c r="G602" s="351" t="str">
        <f t="shared" si="64"/>
        <v>-</v>
      </c>
      <c r="H602" s="270" t="str">
        <f t="shared" si="65"/>
        <v>否</v>
      </c>
      <c r="I602" s="271" t="str">
        <f t="shared" si="66"/>
        <v>项</v>
      </c>
      <c r="J602" s="272" t="str">
        <f t="shared" si="67"/>
        <v>208</v>
      </c>
      <c r="K602" t="str">
        <f t="shared" si="68"/>
        <v>20810</v>
      </c>
      <c r="L602" t="str">
        <f t="shared" si="69"/>
        <v>2081099</v>
      </c>
    </row>
    <row r="603" ht="21" customHeight="1" spans="1:12">
      <c r="A603" s="348">
        <v>20811</v>
      </c>
      <c r="B603" s="288" t="s">
        <v>553</v>
      </c>
      <c r="C603" s="268">
        <f>SUMIFS(C604:C$1298,$I604:$I$1298,"项",$K604:$K$1298,$A603)</f>
        <v>2916</v>
      </c>
      <c r="D603" s="268">
        <f>SUMIFS(D604:D$1298,$I604:$I$1298,"项",$K604:$K$1298,$A603)</f>
        <v>1158</v>
      </c>
      <c r="E603" s="268">
        <f>SUMIFS(E604:E$1298,$I604:$I$1298,"项",$K604:$K$1298,$A603)</f>
        <v>907</v>
      </c>
      <c r="F603" s="349">
        <f t="shared" si="63"/>
        <v>0.276736493936053</v>
      </c>
      <c r="G603" s="349">
        <f t="shared" si="64"/>
        <v>0.397119341563786</v>
      </c>
      <c r="H603" s="270" t="str">
        <f t="shared" si="65"/>
        <v>是</v>
      </c>
      <c r="I603" s="271" t="str">
        <f t="shared" si="66"/>
        <v>款</v>
      </c>
      <c r="J603" s="272" t="str">
        <f t="shared" si="67"/>
        <v>208</v>
      </c>
      <c r="K603" t="str">
        <f t="shared" si="68"/>
        <v>20811</v>
      </c>
      <c r="L603" t="str">
        <f t="shared" si="69"/>
        <v>20811</v>
      </c>
    </row>
    <row r="604" ht="21" customHeight="1" spans="1:12">
      <c r="A604" s="350">
        <v>2081101</v>
      </c>
      <c r="B604" s="278" t="s">
        <v>140</v>
      </c>
      <c r="C604" s="284">
        <v>123</v>
      </c>
      <c r="D604" s="284">
        <f>SUMIFS([2]执行月报!$F$5:$F$1335,[2]执行月报!$D$5:$D$1335,A604)</f>
        <v>68</v>
      </c>
      <c r="E604" s="284">
        <v>64</v>
      </c>
      <c r="F604" s="351">
        <f t="shared" si="63"/>
        <v>0.0625</v>
      </c>
      <c r="G604" s="351">
        <f t="shared" si="64"/>
        <v>0.552845528455285</v>
      </c>
      <c r="H604" s="270" t="str">
        <f t="shared" si="65"/>
        <v>是</v>
      </c>
      <c r="I604" s="271" t="str">
        <f t="shared" si="66"/>
        <v>项</v>
      </c>
      <c r="J604" s="272" t="str">
        <f t="shared" si="67"/>
        <v>208</v>
      </c>
      <c r="K604" t="str">
        <f t="shared" si="68"/>
        <v>20811</v>
      </c>
      <c r="L604" t="str">
        <f t="shared" si="69"/>
        <v>2081101</v>
      </c>
    </row>
    <row r="605" ht="21" hidden="1" customHeight="1" spans="1:12">
      <c r="A605" s="350">
        <v>2081102</v>
      </c>
      <c r="B605" s="278" t="s">
        <v>141</v>
      </c>
      <c r="C605" s="284">
        <v>0</v>
      </c>
      <c r="D605" s="284">
        <f>SUMIFS([2]执行月报!$F$5:$F$1335,[2]执行月报!$D$5:$D$1335,A605)</f>
        <v>0</v>
      </c>
      <c r="E605" s="284">
        <v>0</v>
      </c>
      <c r="F605" s="351" t="str">
        <f t="shared" si="63"/>
        <v>-</v>
      </c>
      <c r="G605" s="351" t="str">
        <f t="shared" si="64"/>
        <v>-</v>
      </c>
      <c r="H605" s="270" t="str">
        <f t="shared" si="65"/>
        <v>否</v>
      </c>
      <c r="I605" s="271" t="str">
        <f t="shared" si="66"/>
        <v>项</v>
      </c>
      <c r="J605" s="272" t="str">
        <f t="shared" si="67"/>
        <v>208</v>
      </c>
      <c r="K605" t="str">
        <f t="shared" si="68"/>
        <v>20811</v>
      </c>
      <c r="L605" t="str">
        <f t="shared" si="69"/>
        <v>2081102</v>
      </c>
    </row>
    <row r="606" ht="21" hidden="1" customHeight="1" spans="1:12">
      <c r="A606" s="350">
        <v>2081103</v>
      </c>
      <c r="B606" s="278" t="s">
        <v>142</v>
      </c>
      <c r="C606" s="284">
        <v>0</v>
      </c>
      <c r="D606" s="284">
        <f>SUMIFS([2]执行月报!$F$5:$F$1335,[2]执行月报!$D$5:$D$1335,A606)</f>
        <v>0</v>
      </c>
      <c r="E606" s="284">
        <v>0</v>
      </c>
      <c r="F606" s="351" t="str">
        <f t="shared" si="63"/>
        <v>-</v>
      </c>
      <c r="G606" s="351" t="str">
        <f t="shared" si="64"/>
        <v>-</v>
      </c>
      <c r="H606" s="270" t="str">
        <f t="shared" si="65"/>
        <v>否</v>
      </c>
      <c r="I606" s="271" t="str">
        <f t="shared" si="66"/>
        <v>项</v>
      </c>
      <c r="J606" s="272" t="str">
        <f t="shared" si="67"/>
        <v>208</v>
      </c>
      <c r="K606" t="str">
        <f t="shared" si="68"/>
        <v>20811</v>
      </c>
      <c r="L606" t="str">
        <f t="shared" si="69"/>
        <v>2081103</v>
      </c>
    </row>
    <row r="607" ht="21" customHeight="1" spans="1:12">
      <c r="A607" s="350">
        <v>2081104</v>
      </c>
      <c r="B607" s="278" t="s">
        <v>554</v>
      </c>
      <c r="C607" s="284">
        <v>69</v>
      </c>
      <c r="D607" s="284">
        <f>SUMIFS([2]执行月报!$F$5:$F$1335,[2]执行月报!$D$5:$D$1335,A607)</f>
        <v>24</v>
      </c>
      <c r="E607" s="284">
        <v>2</v>
      </c>
      <c r="F607" s="351">
        <f t="shared" si="63"/>
        <v>11</v>
      </c>
      <c r="G607" s="351">
        <f t="shared" si="64"/>
        <v>0.347826086956522</v>
      </c>
      <c r="H607" s="270" t="str">
        <f t="shared" si="65"/>
        <v>是</v>
      </c>
      <c r="I607" s="271" t="str">
        <f t="shared" si="66"/>
        <v>项</v>
      </c>
      <c r="J607" s="272" t="str">
        <f t="shared" si="67"/>
        <v>208</v>
      </c>
      <c r="K607" t="str">
        <f t="shared" si="68"/>
        <v>20811</v>
      </c>
      <c r="L607" t="str">
        <f t="shared" si="69"/>
        <v>2081104</v>
      </c>
    </row>
    <row r="608" ht="21" customHeight="1" spans="1:12">
      <c r="A608" s="350">
        <v>2081105</v>
      </c>
      <c r="B608" s="278" t="s">
        <v>555</v>
      </c>
      <c r="C608" s="284">
        <v>125</v>
      </c>
      <c r="D608" s="284">
        <f>SUMIFS([2]执行月报!$F$5:$F$1335,[2]执行月报!$D$5:$D$1335,A608)</f>
        <v>82</v>
      </c>
      <c r="E608" s="284">
        <v>34</v>
      </c>
      <c r="F608" s="351">
        <f t="shared" si="63"/>
        <v>1.41176470588235</v>
      </c>
      <c r="G608" s="351">
        <f t="shared" si="64"/>
        <v>0.656</v>
      </c>
      <c r="H608" s="270" t="str">
        <f t="shared" si="65"/>
        <v>是</v>
      </c>
      <c r="I608" s="271" t="str">
        <f t="shared" si="66"/>
        <v>项</v>
      </c>
      <c r="J608" s="272" t="str">
        <f t="shared" si="67"/>
        <v>208</v>
      </c>
      <c r="K608" t="str">
        <f t="shared" si="68"/>
        <v>20811</v>
      </c>
      <c r="L608" t="str">
        <f t="shared" si="69"/>
        <v>2081105</v>
      </c>
    </row>
    <row r="609" ht="21" hidden="1" customHeight="1" spans="1:12">
      <c r="A609" s="350">
        <v>2081106</v>
      </c>
      <c r="B609" s="278" t="s">
        <v>556</v>
      </c>
      <c r="C609" s="284">
        <v>0</v>
      </c>
      <c r="D609" s="284">
        <f>SUMIFS([2]执行月报!$F$5:$F$1335,[2]执行月报!$D$5:$D$1335,A609)</f>
        <v>0</v>
      </c>
      <c r="E609" s="284">
        <v>0</v>
      </c>
      <c r="F609" s="351" t="str">
        <f t="shared" si="63"/>
        <v>-</v>
      </c>
      <c r="G609" s="351" t="str">
        <f t="shared" si="64"/>
        <v>-</v>
      </c>
      <c r="H609" s="270" t="str">
        <f t="shared" si="65"/>
        <v>否</v>
      </c>
      <c r="I609" s="271" t="str">
        <f t="shared" si="66"/>
        <v>项</v>
      </c>
      <c r="J609" s="272" t="str">
        <f t="shared" si="67"/>
        <v>208</v>
      </c>
      <c r="K609" t="str">
        <f t="shared" si="68"/>
        <v>20811</v>
      </c>
      <c r="L609" t="str">
        <f t="shared" si="69"/>
        <v>2081106</v>
      </c>
    </row>
    <row r="610" ht="21" customHeight="1" spans="1:12">
      <c r="A610" s="350">
        <v>2081107</v>
      </c>
      <c r="B610" s="278" t="s">
        <v>557</v>
      </c>
      <c r="C610" s="284">
        <v>1751</v>
      </c>
      <c r="D610" s="284">
        <f>SUMIFS([2]执行月报!$F$5:$F$1335,[2]执行月报!$D$5:$D$1335,A610)</f>
        <v>828</v>
      </c>
      <c r="E610" s="284">
        <v>797</v>
      </c>
      <c r="F610" s="351">
        <f t="shared" si="63"/>
        <v>0.0388958594730238</v>
      </c>
      <c r="G610" s="351">
        <f t="shared" si="64"/>
        <v>0.472872644203312</v>
      </c>
      <c r="H610" s="270" t="str">
        <f t="shared" si="65"/>
        <v>是</v>
      </c>
      <c r="I610" s="271" t="str">
        <f t="shared" si="66"/>
        <v>项</v>
      </c>
      <c r="J610" s="272" t="str">
        <f t="shared" si="67"/>
        <v>208</v>
      </c>
      <c r="K610" t="str">
        <f t="shared" si="68"/>
        <v>20811</v>
      </c>
      <c r="L610" t="str">
        <f t="shared" si="69"/>
        <v>2081107</v>
      </c>
    </row>
    <row r="611" ht="21" customHeight="1" spans="1:12">
      <c r="A611" s="350">
        <v>2081199</v>
      </c>
      <c r="B611" s="278" t="s">
        <v>558</v>
      </c>
      <c r="C611" s="284">
        <v>848</v>
      </c>
      <c r="D611" s="284">
        <f>SUMIFS([2]执行月报!$F$5:$F$1335,[2]执行月报!$D$5:$D$1335,A611)</f>
        <v>156</v>
      </c>
      <c r="E611" s="284">
        <v>10</v>
      </c>
      <c r="F611" s="351">
        <f t="shared" si="63"/>
        <v>14.6</v>
      </c>
      <c r="G611" s="351">
        <f t="shared" si="64"/>
        <v>0.183962264150943</v>
      </c>
      <c r="H611" s="270" t="str">
        <f t="shared" si="65"/>
        <v>是</v>
      </c>
      <c r="I611" s="271" t="str">
        <f t="shared" si="66"/>
        <v>项</v>
      </c>
      <c r="J611" s="272" t="str">
        <f t="shared" si="67"/>
        <v>208</v>
      </c>
      <c r="K611" t="str">
        <f t="shared" si="68"/>
        <v>20811</v>
      </c>
      <c r="L611" t="str">
        <f t="shared" si="69"/>
        <v>2081199</v>
      </c>
    </row>
    <row r="612" ht="21" customHeight="1" spans="1:12">
      <c r="A612" s="348">
        <v>20816</v>
      </c>
      <c r="B612" s="336" t="s">
        <v>559</v>
      </c>
      <c r="C612" s="268">
        <f>SUMIFS(C613:C$1298,$I613:$I$1298,"项",$K613:$K$1298,$A612)</f>
        <v>110</v>
      </c>
      <c r="D612" s="268">
        <f>SUMIFS(D613:D$1298,$I613:$I$1298,"项",$K613:$K$1298,$A612)</f>
        <v>62</v>
      </c>
      <c r="E612" s="268">
        <f>SUMIFS(E613:E$1298,$I613:$I$1298,"项",$K613:$K$1298,$A612)</f>
        <v>51</v>
      </c>
      <c r="F612" s="349">
        <f t="shared" si="63"/>
        <v>0.215686274509804</v>
      </c>
      <c r="G612" s="349">
        <f t="shared" si="64"/>
        <v>0.563636363636364</v>
      </c>
      <c r="H612" s="270" t="str">
        <f t="shared" si="65"/>
        <v>是</v>
      </c>
      <c r="I612" s="271" t="str">
        <f t="shared" si="66"/>
        <v>款</v>
      </c>
      <c r="J612" s="272" t="str">
        <f t="shared" si="67"/>
        <v>208</v>
      </c>
      <c r="K612" t="str">
        <f t="shared" si="68"/>
        <v>20816</v>
      </c>
      <c r="L612" t="str">
        <f t="shared" si="69"/>
        <v>20816</v>
      </c>
    </row>
    <row r="613" ht="21" customHeight="1" spans="1:12">
      <c r="A613" s="350">
        <v>2081601</v>
      </c>
      <c r="B613" s="337" t="s">
        <v>140</v>
      </c>
      <c r="C613" s="284">
        <v>106</v>
      </c>
      <c r="D613" s="284">
        <f>SUMIFS([2]执行月报!$F$5:$F$1335,[2]执行月报!$D$5:$D$1335,A613)</f>
        <v>62</v>
      </c>
      <c r="E613" s="284">
        <v>51</v>
      </c>
      <c r="F613" s="351">
        <f t="shared" si="63"/>
        <v>0.215686274509804</v>
      </c>
      <c r="G613" s="351">
        <f t="shared" si="64"/>
        <v>0.584905660377358</v>
      </c>
      <c r="H613" s="270" t="str">
        <f t="shared" si="65"/>
        <v>是</v>
      </c>
      <c r="I613" s="271" t="str">
        <f t="shared" si="66"/>
        <v>项</v>
      </c>
      <c r="J613" s="272" t="str">
        <f t="shared" si="67"/>
        <v>208</v>
      </c>
      <c r="K613" t="str">
        <f t="shared" si="68"/>
        <v>20816</v>
      </c>
      <c r="L613" t="str">
        <f t="shared" si="69"/>
        <v>2081601</v>
      </c>
    </row>
    <row r="614" ht="21" hidden="1" customHeight="1" spans="1:12">
      <c r="A614" s="350">
        <v>2081602</v>
      </c>
      <c r="B614" s="337" t="s">
        <v>141</v>
      </c>
      <c r="C614" s="284">
        <v>0</v>
      </c>
      <c r="D614" s="284">
        <f>SUMIFS([2]执行月报!$F$5:$F$1335,[2]执行月报!$D$5:$D$1335,A614)</f>
        <v>0</v>
      </c>
      <c r="E614" s="284">
        <v>0</v>
      </c>
      <c r="F614" s="351" t="str">
        <f t="shared" si="63"/>
        <v>-</v>
      </c>
      <c r="G614" s="351" t="str">
        <f t="shared" si="64"/>
        <v>-</v>
      </c>
      <c r="H614" s="270" t="str">
        <f t="shared" si="65"/>
        <v>否</v>
      </c>
      <c r="I614" s="271" t="str">
        <f t="shared" si="66"/>
        <v>项</v>
      </c>
      <c r="J614" s="272" t="str">
        <f t="shared" si="67"/>
        <v>208</v>
      </c>
      <c r="K614" t="str">
        <f t="shared" si="68"/>
        <v>20816</v>
      </c>
      <c r="L614" t="str">
        <f t="shared" si="69"/>
        <v>2081602</v>
      </c>
    </row>
    <row r="615" ht="21" hidden="1" customHeight="1" spans="1:12">
      <c r="A615" s="350">
        <v>2081603</v>
      </c>
      <c r="B615" s="337" t="s">
        <v>142</v>
      </c>
      <c r="C615" s="284">
        <v>0</v>
      </c>
      <c r="D615" s="284">
        <f>SUMIFS([2]执行月报!$F$5:$F$1335,[2]执行月报!$D$5:$D$1335,A615)</f>
        <v>0</v>
      </c>
      <c r="E615" s="284">
        <v>0</v>
      </c>
      <c r="F615" s="351" t="str">
        <f t="shared" si="63"/>
        <v>-</v>
      </c>
      <c r="G615" s="351" t="str">
        <f t="shared" si="64"/>
        <v>-</v>
      </c>
      <c r="H615" s="270" t="str">
        <f t="shared" si="65"/>
        <v>否</v>
      </c>
      <c r="I615" s="271" t="str">
        <f t="shared" si="66"/>
        <v>项</v>
      </c>
      <c r="J615" s="272" t="str">
        <f t="shared" si="67"/>
        <v>208</v>
      </c>
      <c r="K615" t="str">
        <f t="shared" si="68"/>
        <v>20816</v>
      </c>
      <c r="L615" t="str">
        <f t="shared" si="69"/>
        <v>2081603</v>
      </c>
    </row>
    <row r="616" ht="21" customHeight="1" spans="1:12">
      <c r="A616" s="350">
        <v>2081699</v>
      </c>
      <c r="B616" s="337" t="s">
        <v>560</v>
      </c>
      <c r="C616" s="284">
        <v>4</v>
      </c>
      <c r="D616" s="284">
        <f>SUMIFS([2]执行月报!$F$5:$F$1335,[2]执行月报!$D$5:$D$1335,A616)</f>
        <v>0</v>
      </c>
      <c r="E616" s="284">
        <v>0</v>
      </c>
      <c r="F616" s="351" t="str">
        <f t="shared" si="63"/>
        <v>-</v>
      </c>
      <c r="G616" s="351">
        <f t="shared" si="64"/>
        <v>0</v>
      </c>
      <c r="H616" s="270" t="str">
        <f t="shared" si="65"/>
        <v>是</v>
      </c>
      <c r="I616" s="271" t="str">
        <f t="shared" si="66"/>
        <v>项</v>
      </c>
      <c r="J616" s="272" t="str">
        <f t="shared" si="67"/>
        <v>208</v>
      </c>
      <c r="K616" t="str">
        <f t="shared" si="68"/>
        <v>20816</v>
      </c>
      <c r="L616" t="str">
        <f t="shared" si="69"/>
        <v>2081699</v>
      </c>
    </row>
    <row r="617" ht="21" customHeight="1" spans="1:12">
      <c r="A617" s="348">
        <v>20819</v>
      </c>
      <c r="B617" s="336" t="s">
        <v>561</v>
      </c>
      <c r="C617" s="268">
        <f>SUMIFS(C618:C$1298,$I618:$I$1298,"项",$K618:$K$1298,$A617)</f>
        <v>25068</v>
      </c>
      <c r="D617" s="268">
        <f>SUMIFS(D618:D$1298,$I618:$I$1298,"项",$K618:$K$1298,$A617)</f>
        <v>12569</v>
      </c>
      <c r="E617" s="268">
        <f>SUMIFS(E618:E$1298,$I618:$I$1298,"项",$K618:$K$1298,$A617)</f>
        <v>12601</v>
      </c>
      <c r="F617" s="349">
        <f t="shared" si="63"/>
        <v>-0.00253948099357193</v>
      </c>
      <c r="G617" s="349">
        <f t="shared" si="64"/>
        <v>0.501396202329663</v>
      </c>
      <c r="H617" s="270" t="str">
        <f t="shared" si="65"/>
        <v>是</v>
      </c>
      <c r="I617" s="271" t="str">
        <f t="shared" si="66"/>
        <v>款</v>
      </c>
      <c r="J617" s="272" t="str">
        <f t="shared" si="67"/>
        <v>208</v>
      </c>
      <c r="K617" t="str">
        <f t="shared" si="68"/>
        <v>20819</v>
      </c>
      <c r="L617" t="str">
        <f t="shared" si="69"/>
        <v>20819</v>
      </c>
    </row>
    <row r="618" ht="21" customHeight="1" spans="1:12">
      <c r="A618" s="350">
        <v>2081901</v>
      </c>
      <c r="B618" s="337" t="s">
        <v>562</v>
      </c>
      <c r="C618" s="284">
        <v>13177</v>
      </c>
      <c r="D618" s="284">
        <f>SUMIFS([2]执行月报!$F$5:$F$1335,[2]执行月报!$D$5:$D$1335,A618)</f>
        <v>6593</v>
      </c>
      <c r="E618" s="284">
        <v>6785</v>
      </c>
      <c r="F618" s="351">
        <f t="shared" si="63"/>
        <v>-0.0282977155490052</v>
      </c>
      <c r="G618" s="351">
        <f t="shared" si="64"/>
        <v>0.500341504135995</v>
      </c>
      <c r="H618" s="270" t="str">
        <f t="shared" si="65"/>
        <v>是</v>
      </c>
      <c r="I618" s="271" t="str">
        <f t="shared" si="66"/>
        <v>项</v>
      </c>
      <c r="J618" s="272" t="str">
        <f t="shared" si="67"/>
        <v>208</v>
      </c>
      <c r="K618" t="str">
        <f t="shared" si="68"/>
        <v>20819</v>
      </c>
      <c r="L618" t="str">
        <f t="shared" si="69"/>
        <v>2081901</v>
      </c>
    </row>
    <row r="619" ht="21" customHeight="1" spans="1:12">
      <c r="A619" s="350">
        <v>2081902</v>
      </c>
      <c r="B619" s="337" t="s">
        <v>563</v>
      </c>
      <c r="C619" s="284">
        <v>11891</v>
      </c>
      <c r="D619" s="284">
        <f>SUMIFS([2]执行月报!$F$5:$F$1335,[2]执行月报!$D$5:$D$1335,A619)</f>
        <v>5976</v>
      </c>
      <c r="E619" s="284">
        <v>5816</v>
      </c>
      <c r="F619" s="351">
        <f t="shared" si="63"/>
        <v>0.0275103163686383</v>
      </c>
      <c r="G619" s="351">
        <f t="shared" si="64"/>
        <v>0.502564965099655</v>
      </c>
      <c r="H619" s="270" t="str">
        <f t="shared" si="65"/>
        <v>是</v>
      </c>
      <c r="I619" s="271" t="str">
        <f t="shared" si="66"/>
        <v>项</v>
      </c>
      <c r="J619" s="272" t="str">
        <f t="shared" si="67"/>
        <v>208</v>
      </c>
      <c r="K619" t="str">
        <f t="shared" si="68"/>
        <v>20819</v>
      </c>
      <c r="L619" t="str">
        <f t="shared" si="69"/>
        <v>2081902</v>
      </c>
    </row>
    <row r="620" ht="21" customHeight="1" spans="1:12">
      <c r="A620" s="348">
        <v>20820</v>
      </c>
      <c r="B620" s="336" t="s">
        <v>564</v>
      </c>
      <c r="C620" s="268">
        <f>SUMIFS(C621:C$1298,$I621:$I$1298,"项",$K621:$K$1298,$A620)</f>
        <v>1702</v>
      </c>
      <c r="D620" s="268">
        <f>SUMIFS(D621:D$1298,$I621:$I$1298,"项",$K621:$K$1298,$A620)</f>
        <v>593</v>
      </c>
      <c r="E620" s="268">
        <f>SUMIFS(E621:E$1298,$I621:$I$1298,"项",$K621:$K$1298,$A620)</f>
        <v>773</v>
      </c>
      <c r="F620" s="349">
        <f t="shared" si="63"/>
        <v>-0.232858990944373</v>
      </c>
      <c r="G620" s="349">
        <f t="shared" si="64"/>
        <v>0.348413631022327</v>
      </c>
      <c r="H620" s="270" t="str">
        <f t="shared" si="65"/>
        <v>是</v>
      </c>
      <c r="I620" s="271" t="str">
        <f t="shared" si="66"/>
        <v>款</v>
      </c>
      <c r="J620" s="272" t="str">
        <f t="shared" si="67"/>
        <v>208</v>
      </c>
      <c r="K620" t="str">
        <f t="shared" si="68"/>
        <v>20820</v>
      </c>
      <c r="L620" t="str">
        <f t="shared" si="69"/>
        <v>20820</v>
      </c>
    </row>
    <row r="621" ht="21" customHeight="1" spans="1:12">
      <c r="A621" s="350">
        <v>2082001</v>
      </c>
      <c r="B621" s="337" t="s">
        <v>565</v>
      </c>
      <c r="C621" s="284">
        <v>1625</v>
      </c>
      <c r="D621" s="284">
        <f>SUMIFS([2]执行月报!$F$5:$F$1335,[2]执行月报!$D$5:$D$1335,A621)</f>
        <v>550</v>
      </c>
      <c r="E621" s="284">
        <v>734</v>
      </c>
      <c r="F621" s="351">
        <f t="shared" si="63"/>
        <v>-0.250681198910082</v>
      </c>
      <c r="G621" s="351">
        <f t="shared" si="64"/>
        <v>0.338461538461538</v>
      </c>
      <c r="H621" s="270" t="str">
        <f t="shared" si="65"/>
        <v>是</v>
      </c>
      <c r="I621" s="271" t="str">
        <f t="shared" si="66"/>
        <v>项</v>
      </c>
      <c r="J621" s="272" t="str">
        <f t="shared" si="67"/>
        <v>208</v>
      </c>
      <c r="K621" t="str">
        <f t="shared" si="68"/>
        <v>20820</v>
      </c>
      <c r="L621" t="str">
        <f t="shared" si="69"/>
        <v>2082001</v>
      </c>
    </row>
    <row r="622" ht="21" customHeight="1" spans="1:12">
      <c r="A622" s="350">
        <v>2082002</v>
      </c>
      <c r="B622" s="337" t="s">
        <v>566</v>
      </c>
      <c r="C622" s="284">
        <v>77</v>
      </c>
      <c r="D622" s="284">
        <f>SUMIFS([2]执行月报!$F$5:$F$1335,[2]执行月报!$D$5:$D$1335,A622)</f>
        <v>43</v>
      </c>
      <c r="E622" s="284">
        <v>39</v>
      </c>
      <c r="F622" s="351">
        <f t="shared" si="63"/>
        <v>0.102564102564103</v>
      </c>
      <c r="G622" s="351">
        <f t="shared" si="64"/>
        <v>0.558441558441558</v>
      </c>
      <c r="H622" s="270" t="str">
        <f t="shared" si="65"/>
        <v>是</v>
      </c>
      <c r="I622" s="271" t="str">
        <f t="shared" si="66"/>
        <v>项</v>
      </c>
      <c r="J622" s="272" t="str">
        <f t="shared" si="67"/>
        <v>208</v>
      </c>
      <c r="K622" t="str">
        <f t="shared" si="68"/>
        <v>20820</v>
      </c>
      <c r="L622" t="str">
        <f t="shared" si="69"/>
        <v>2082002</v>
      </c>
    </row>
    <row r="623" ht="21" customHeight="1" spans="1:12">
      <c r="A623" s="348">
        <v>20821</v>
      </c>
      <c r="B623" s="336" t="s">
        <v>567</v>
      </c>
      <c r="C623" s="268">
        <f>SUMIFS(C624:C$1298,$I624:$I$1298,"项",$K624:$K$1298,$A623)</f>
        <v>2641</v>
      </c>
      <c r="D623" s="268">
        <f>SUMIFS(D624:D$1298,$I624:$I$1298,"项",$K624:$K$1298,$A623)</f>
        <v>1004</v>
      </c>
      <c r="E623" s="268">
        <f>SUMIFS(E624:E$1298,$I624:$I$1298,"项",$K624:$K$1298,$A623)</f>
        <v>903</v>
      </c>
      <c r="F623" s="349">
        <f t="shared" si="63"/>
        <v>0.111849390919158</v>
      </c>
      <c r="G623" s="349">
        <f t="shared" si="64"/>
        <v>0.380159030670201</v>
      </c>
      <c r="H623" s="270" t="str">
        <f t="shared" si="65"/>
        <v>是</v>
      </c>
      <c r="I623" s="271" t="str">
        <f t="shared" si="66"/>
        <v>款</v>
      </c>
      <c r="J623" s="272" t="str">
        <f t="shared" si="67"/>
        <v>208</v>
      </c>
      <c r="K623" t="str">
        <f t="shared" si="68"/>
        <v>20821</v>
      </c>
      <c r="L623" t="str">
        <f t="shared" si="69"/>
        <v>20821</v>
      </c>
    </row>
    <row r="624" ht="21" customHeight="1" spans="1:12">
      <c r="A624" s="350">
        <v>2082101</v>
      </c>
      <c r="B624" s="337" t="s">
        <v>568</v>
      </c>
      <c r="C624" s="284">
        <v>2641</v>
      </c>
      <c r="D624" s="284">
        <f>SUMIFS([2]执行月报!$F$5:$F$1335,[2]执行月报!$D$5:$D$1335,A624)</f>
        <v>1004</v>
      </c>
      <c r="E624" s="284">
        <v>903</v>
      </c>
      <c r="F624" s="351">
        <f t="shared" si="63"/>
        <v>0.111849390919158</v>
      </c>
      <c r="G624" s="351">
        <f t="shared" si="64"/>
        <v>0.380159030670201</v>
      </c>
      <c r="H624" s="270" t="str">
        <f t="shared" si="65"/>
        <v>是</v>
      </c>
      <c r="I624" s="271" t="str">
        <f t="shared" si="66"/>
        <v>项</v>
      </c>
      <c r="J624" s="272" t="str">
        <f t="shared" si="67"/>
        <v>208</v>
      </c>
      <c r="K624" t="str">
        <f t="shared" si="68"/>
        <v>20821</v>
      </c>
      <c r="L624" t="str">
        <f t="shared" si="69"/>
        <v>2082101</v>
      </c>
    </row>
    <row r="625" ht="21" hidden="1" customHeight="1" spans="1:12">
      <c r="A625" s="350">
        <v>2082102</v>
      </c>
      <c r="B625" s="337" t="s">
        <v>569</v>
      </c>
      <c r="C625" s="284">
        <v>0</v>
      </c>
      <c r="D625" s="284">
        <f>SUMIFS([2]执行月报!$F$5:$F$1335,[2]执行月报!$D$5:$D$1335,A625)</f>
        <v>0</v>
      </c>
      <c r="E625" s="284">
        <v>0</v>
      </c>
      <c r="F625" s="351" t="str">
        <f t="shared" si="63"/>
        <v>-</v>
      </c>
      <c r="G625" s="351" t="str">
        <f t="shared" si="64"/>
        <v>-</v>
      </c>
      <c r="H625" s="270" t="str">
        <f t="shared" si="65"/>
        <v>否</v>
      </c>
      <c r="I625" s="271" t="str">
        <f t="shared" si="66"/>
        <v>项</v>
      </c>
      <c r="J625" s="272" t="str">
        <f t="shared" si="67"/>
        <v>208</v>
      </c>
      <c r="K625" t="str">
        <f t="shared" si="68"/>
        <v>20821</v>
      </c>
      <c r="L625" t="str">
        <f t="shared" si="69"/>
        <v>2082102</v>
      </c>
    </row>
    <row r="626" ht="21" hidden="1" customHeight="1" spans="1:12">
      <c r="A626" s="348">
        <v>20824</v>
      </c>
      <c r="B626" s="336" t="s">
        <v>570</v>
      </c>
      <c r="C626" s="268">
        <f>SUMIFS(C627:C$1298,$I627:$I$1298,"项",$K627:$K$1298,$A626)</f>
        <v>0</v>
      </c>
      <c r="D626" s="268">
        <f>SUMIFS(D627:D$1298,$I627:$I$1298,"项",$K627:$K$1298,$A626)</f>
        <v>0</v>
      </c>
      <c r="E626" s="268">
        <f>SUMIFS(E627:E$1298,$I627:$I$1298,"项",$K627:$K$1298,$A626)</f>
        <v>0</v>
      </c>
      <c r="F626" s="349" t="str">
        <f t="shared" si="63"/>
        <v>-</v>
      </c>
      <c r="G626" s="349" t="str">
        <f t="shared" si="64"/>
        <v>-</v>
      </c>
      <c r="H626" s="270" t="str">
        <f t="shared" si="65"/>
        <v>否</v>
      </c>
      <c r="I626" s="271" t="str">
        <f t="shared" si="66"/>
        <v>款</v>
      </c>
      <c r="J626" s="272" t="str">
        <f t="shared" si="67"/>
        <v>208</v>
      </c>
      <c r="K626" t="str">
        <f t="shared" si="68"/>
        <v>20824</v>
      </c>
      <c r="L626" t="str">
        <f t="shared" si="69"/>
        <v>20824</v>
      </c>
    </row>
    <row r="627" ht="21" hidden="1" customHeight="1" spans="1:12">
      <c r="A627" s="350">
        <v>2082401</v>
      </c>
      <c r="B627" s="337" t="s">
        <v>571</v>
      </c>
      <c r="C627" s="284">
        <v>0</v>
      </c>
      <c r="D627" s="284">
        <f>SUMIFS([2]执行月报!$F$5:$F$1335,[2]执行月报!$D$5:$D$1335,A627)</f>
        <v>0</v>
      </c>
      <c r="E627" s="284">
        <v>0</v>
      </c>
      <c r="F627" s="351" t="str">
        <f t="shared" si="63"/>
        <v>-</v>
      </c>
      <c r="G627" s="351" t="str">
        <f t="shared" si="64"/>
        <v>-</v>
      </c>
      <c r="H627" s="270" t="str">
        <f t="shared" si="65"/>
        <v>否</v>
      </c>
      <c r="I627" s="271" t="str">
        <f t="shared" si="66"/>
        <v>项</v>
      </c>
      <c r="J627" s="272" t="str">
        <f t="shared" si="67"/>
        <v>208</v>
      </c>
      <c r="K627" t="str">
        <f t="shared" si="68"/>
        <v>20824</v>
      </c>
      <c r="L627" t="str">
        <f t="shared" si="69"/>
        <v>2082401</v>
      </c>
    </row>
    <row r="628" ht="21" hidden="1" customHeight="1" spans="1:12">
      <c r="A628" s="350">
        <v>2082402</v>
      </c>
      <c r="B628" s="337" t="s">
        <v>572</v>
      </c>
      <c r="C628" s="284">
        <v>0</v>
      </c>
      <c r="D628" s="284">
        <f>SUMIFS([2]执行月报!$F$5:$F$1335,[2]执行月报!$D$5:$D$1335,A628)</f>
        <v>0</v>
      </c>
      <c r="E628" s="284">
        <v>0</v>
      </c>
      <c r="F628" s="351" t="str">
        <f t="shared" si="63"/>
        <v>-</v>
      </c>
      <c r="G628" s="351" t="str">
        <f t="shared" si="64"/>
        <v>-</v>
      </c>
      <c r="H628" s="270" t="str">
        <f t="shared" si="65"/>
        <v>否</v>
      </c>
      <c r="I628" s="271" t="str">
        <f t="shared" si="66"/>
        <v>项</v>
      </c>
      <c r="J628" s="272" t="str">
        <f t="shared" si="67"/>
        <v>208</v>
      </c>
      <c r="K628" t="str">
        <f t="shared" si="68"/>
        <v>20824</v>
      </c>
      <c r="L628" t="str">
        <f t="shared" si="69"/>
        <v>2082402</v>
      </c>
    </row>
    <row r="629" ht="21" customHeight="1" spans="1:12">
      <c r="A629" s="348">
        <v>20825</v>
      </c>
      <c r="B629" s="336" t="s">
        <v>573</v>
      </c>
      <c r="C629" s="268">
        <f>SUMIFS(C630:C$1298,$I630:$I$1298,"项",$K630:$K$1298,$A629)</f>
        <v>3</v>
      </c>
      <c r="D629" s="268">
        <f>SUMIFS(D630:D$1298,$I630:$I$1298,"项",$K630:$K$1298,$A629)</f>
        <v>2</v>
      </c>
      <c r="E629" s="268">
        <f>SUMIFS(E630:E$1298,$I630:$I$1298,"项",$K630:$K$1298,$A629)</f>
        <v>0</v>
      </c>
      <c r="F629" s="349" t="str">
        <f t="shared" si="63"/>
        <v>-</v>
      </c>
      <c r="G629" s="349">
        <f t="shared" si="64"/>
        <v>0.666666666666667</v>
      </c>
      <c r="H629" s="270" t="str">
        <f t="shared" si="65"/>
        <v>是</v>
      </c>
      <c r="I629" s="271" t="str">
        <f t="shared" si="66"/>
        <v>款</v>
      </c>
      <c r="J629" s="272" t="str">
        <f t="shared" si="67"/>
        <v>208</v>
      </c>
      <c r="K629" t="str">
        <f t="shared" si="68"/>
        <v>20825</v>
      </c>
      <c r="L629" t="str">
        <f t="shared" si="69"/>
        <v>20825</v>
      </c>
    </row>
    <row r="630" ht="21" hidden="1" customHeight="1" spans="1:12">
      <c r="A630" s="350">
        <v>2082501</v>
      </c>
      <c r="B630" s="337" t="s">
        <v>574</v>
      </c>
      <c r="C630" s="284">
        <v>0</v>
      </c>
      <c r="D630" s="284">
        <f>SUMIFS([2]执行月报!$F$5:$F$1335,[2]执行月报!$D$5:$D$1335,A630)</f>
        <v>0</v>
      </c>
      <c r="E630" s="284">
        <v>0</v>
      </c>
      <c r="F630" s="351" t="str">
        <f t="shared" si="63"/>
        <v>-</v>
      </c>
      <c r="G630" s="351" t="str">
        <f t="shared" si="64"/>
        <v>-</v>
      </c>
      <c r="H630" s="270" t="str">
        <f t="shared" si="65"/>
        <v>否</v>
      </c>
      <c r="I630" s="271" t="str">
        <f t="shared" si="66"/>
        <v>项</v>
      </c>
      <c r="J630" s="272" t="str">
        <f t="shared" si="67"/>
        <v>208</v>
      </c>
      <c r="K630" t="str">
        <f t="shared" si="68"/>
        <v>20825</v>
      </c>
      <c r="L630" t="str">
        <f t="shared" si="69"/>
        <v>2082501</v>
      </c>
    </row>
    <row r="631" ht="21" customHeight="1" spans="1:12">
      <c r="A631" s="350">
        <v>2082502</v>
      </c>
      <c r="B631" s="337" t="s">
        <v>575</v>
      </c>
      <c r="C631" s="284">
        <v>3</v>
      </c>
      <c r="D631" s="284">
        <f>SUMIFS([2]执行月报!$F$5:$F$1335,[2]执行月报!$D$5:$D$1335,A631)</f>
        <v>2</v>
      </c>
      <c r="E631" s="284">
        <v>0</v>
      </c>
      <c r="F631" s="351" t="str">
        <f t="shared" si="63"/>
        <v>-</v>
      </c>
      <c r="G631" s="351">
        <f t="shared" si="64"/>
        <v>0.666666666666667</v>
      </c>
      <c r="H631" s="270" t="str">
        <f t="shared" si="65"/>
        <v>是</v>
      </c>
      <c r="I631" s="271" t="str">
        <f t="shared" si="66"/>
        <v>项</v>
      </c>
      <c r="J631" s="272" t="str">
        <f t="shared" si="67"/>
        <v>208</v>
      </c>
      <c r="K631" t="str">
        <f t="shared" si="68"/>
        <v>20825</v>
      </c>
      <c r="L631" t="str">
        <f t="shared" si="69"/>
        <v>2082502</v>
      </c>
    </row>
    <row r="632" ht="21" customHeight="1" spans="1:12">
      <c r="A632" s="348">
        <v>20826</v>
      </c>
      <c r="B632" s="336" t="s">
        <v>576</v>
      </c>
      <c r="C632" s="268">
        <f>SUMIFS(C633:C$1298,$I633:$I$1298,"项",$K633:$K$1298,$A632)</f>
        <v>761</v>
      </c>
      <c r="D632" s="268">
        <f>SUMIFS(D633:D$1298,$I633:$I$1298,"项",$K633:$K$1298,$A632)</f>
        <v>400</v>
      </c>
      <c r="E632" s="268">
        <f>SUMIFS(E633:E$1298,$I633:$I$1298,"项",$K633:$K$1298,$A632)</f>
        <v>360</v>
      </c>
      <c r="F632" s="349">
        <f t="shared" si="63"/>
        <v>0.111111111111111</v>
      </c>
      <c r="G632" s="349">
        <f t="shared" si="64"/>
        <v>0.525624178712221</v>
      </c>
      <c r="H632" s="270" t="str">
        <f t="shared" si="65"/>
        <v>是</v>
      </c>
      <c r="I632" s="271" t="str">
        <f t="shared" si="66"/>
        <v>款</v>
      </c>
      <c r="J632" s="272" t="str">
        <f t="shared" si="67"/>
        <v>208</v>
      </c>
      <c r="K632" t="str">
        <f t="shared" si="68"/>
        <v>20826</v>
      </c>
      <c r="L632" t="str">
        <f t="shared" si="69"/>
        <v>20826</v>
      </c>
    </row>
    <row r="633" ht="21" hidden="1" customHeight="1" spans="1:12">
      <c r="A633" s="350">
        <v>2082601</v>
      </c>
      <c r="B633" s="337" t="s">
        <v>577</v>
      </c>
      <c r="C633" s="284">
        <v>0</v>
      </c>
      <c r="D633" s="284">
        <f>SUMIFS([2]执行月报!$F$5:$F$1335,[2]执行月报!$D$5:$D$1335,A633)</f>
        <v>0</v>
      </c>
      <c r="E633" s="284">
        <v>0</v>
      </c>
      <c r="F633" s="351" t="str">
        <f t="shared" si="63"/>
        <v>-</v>
      </c>
      <c r="G633" s="351" t="str">
        <f t="shared" si="64"/>
        <v>-</v>
      </c>
      <c r="H633" s="270" t="str">
        <f t="shared" si="65"/>
        <v>否</v>
      </c>
      <c r="I633" s="271" t="str">
        <f t="shared" si="66"/>
        <v>项</v>
      </c>
      <c r="J633" s="272" t="str">
        <f t="shared" si="67"/>
        <v>208</v>
      </c>
      <c r="K633" t="str">
        <f t="shared" si="68"/>
        <v>20826</v>
      </c>
      <c r="L633" t="str">
        <f t="shared" si="69"/>
        <v>2082601</v>
      </c>
    </row>
    <row r="634" ht="21" customHeight="1" spans="1:12">
      <c r="A634" s="350">
        <v>2082602</v>
      </c>
      <c r="B634" s="337" t="s">
        <v>578</v>
      </c>
      <c r="C634" s="284">
        <v>761</v>
      </c>
      <c r="D634" s="284">
        <f>SUMIFS([2]执行月报!$F$5:$F$1335,[2]执行月报!$D$5:$D$1335,A634)</f>
        <v>400</v>
      </c>
      <c r="E634" s="284">
        <v>360</v>
      </c>
      <c r="F634" s="351">
        <f t="shared" si="63"/>
        <v>0.111111111111111</v>
      </c>
      <c r="G634" s="351">
        <f t="shared" si="64"/>
        <v>0.525624178712221</v>
      </c>
      <c r="H634" s="270" t="str">
        <f t="shared" si="65"/>
        <v>是</v>
      </c>
      <c r="I634" s="271" t="str">
        <f t="shared" si="66"/>
        <v>项</v>
      </c>
      <c r="J634" s="272" t="str">
        <f t="shared" si="67"/>
        <v>208</v>
      </c>
      <c r="K634" t="str">
        <f t="shared" si="68"/>
        <v>20826</v>
      </c>
      <c r="L634" t="str">
        <f t="shared" si="69"/>
        <v>2082602</v>
      </c>
    </row>
    <row r="635" ht="21" hidden="1" customHeight="1" spans="1:12">
      <c r="A635" s="350">
        <v>2082699</v>
      </c>
      <c r="B635" s="337" t="s">
        <v>579</v>
      </c>
      <c r="C635" s="284">
        <v>0</v>
      </c>
      <c r="D635" s="284">
        <f>SUMIFS([2]执行月报!$F$5:$F$1335,[2]执行月报!$D$5:$D$1335,A635)</f>
        <v>0</v>
      </c>
      <c r="E635" s="284">
        <v>0</v>
      </c>
      <c r="F635" s="351" t="str">
        <f t="shared" si="63"/>
        <v>-</v>
      </c>
      <c r="G635" s="351" t="str">
        <f t="shared" si="64"/>
        <v>-</v>
      </c>
      <c r="H635" s="270" t="str">
        <f t="shared" si="65"/>
        <v>否</v>
      </c>
      <c r="I635" s="271" t="str">
        <f t="shared" si="66"/>
        <v>项</v>
      </c>
      <c r="J635" s="272" t="str">
        <f t="shared" si="67"/>
        <v>208</v>
      </c>
      <c r="K635" t="str">
        <f t="shared" si="68"/>
        <v>20826</v>
      </c>
      <c r="L635" t="str">
        <f t="shared" si="69"/>
        <v>2082699</v>
      </c>
    </row>
    <row r="636" ht="21" customHeight="1" spans="1:12">
      <c r="A636" s="348">
        <v>20827</v>
      </c>
      <c r="B636" s="336" t="s">
        <v>580</v>
      </c>
      <c r="C636" s="268">
        <f>SUMIFS(C637:C$1298,$I637:$I$1298,"项",$K637:$K$1298,$A636)</f>
        <v>0</v>
      </c>
      <c r="D636" s="268">
        <f>SUMIFS(D637:D$1298,$I637:$I$1298,"项",$K637:$K$1298,$A636)</f>
        <v>0</v>
      </c>
      <c r="E636" s="268">
        <f>SUMIFS(E637:E$1298,$I637:$I$1298,"项",$K637:$K$1298,$A636)</f>
        <v>5</v>
      </c>
      <c r="F636" s="349">
        <f t="shared" si="63"/>
        <v>-1</v>
      </c>
      <c r="G636" s="349" t="str">
        <f t="shared" si="64"/>
        <v>-</v>
      </c>
      <c r="H636" s="270" t="str">
        <f t="shared" si="65"/>
        <v>是</v>
      </c>
      <c r="I636" s="271" t="str">
        <f t="shared" si="66"/>
        <v>款</v>
      </c>
      <c r="J636" s="272" t="str">
        <f t="shared" si="67"/>
        <v>208</v>
      </c>
      <c r="K636" t="str">
        <f t="shared" si="68"/>
        <v>20827</v>
      </c>
      <c r="L636" t="str">
        <f t="shared" si="69"/>
        <v>20827</v>
      </c>
    </row>
    <row r="637" ht="21" hidden="1" customHeight="1" spans="1:12">
      <c r="A637" s="350">
        <v>2082701</v>
      </c>
      <c r="B637" s="337" t="s">
        <v>581</v>
      </c>
      <c r="C637" s="284">
        <v>0</v>
      </c>
      <c r="D637" s="284">
        <f>SUMIFS([2]执行月报!$F$5:$F$1335,[2]执行月报!$D$5:$D$1335,A637)</f>
        <v>0</v>
      </c>
      <c r="E637" s="284">
        <v>0</v>
      </c>
      <c r="F637" s="351" t="str">
        <f t="shared" si="63"/>
        <v>-</v>
      </c>
      <c r="G637" s="351" t="str">
        <f t="shared" si="64"/>
        <v>-</v>
      </c>
      <c r="H637" s="270" t="str">
        <f t="shared" si="65"/>
        <v>否</v>
      </c>
      <c r="I637" s="271" t="str">
        <f t="shared" si="66"/>
        <v>项</v>
      </c>
      <c r="J637" s="272" t="str">
        <f t="shared" si="67"/>
        <v>208</v>
      </c>
      <c r="K637" t="str">
        <f t="shared" si="68"/>
        <v>20827</v>
      </c>
      <c r="L637" t="str">
        <f t="shared" si="69"/>
        <v>2082701</v>
      </c>
    </row>
    <row r="638" ht="21" hidden="1" customHeight="1" spans="1:12">
      <c r="A638" s="350">
        <v>2082702</v>
      </c>
      <c r="B638" s="337" t="s">
        <v>582</v>
      </c>
      <c r="C638" s="284">
        <v>0</v>
      </c>
      <c r="D638" s="284">
        <f>SUMIFS([2]执行月报!$F$5:$F$1335,[2]执行月报!$D$5:$D$1335,A638)</f>
        <v>0</v>
      </c>
      <c r="E638" s="284">
        <v>0</v>
      </c>
      <c r="F638" s="351" t="str">
        <f t="shared" si="63"/>
        <v>-</v>
      </c>
      <c r="G638" s="351" t="str">
        <f t="shared" si="64"/>
        <v>-</v>
      </c>
      <c r="H638" s="270" t="str">
        <f t="shared" si="65"/>
        <v>否</v>
      </c>
      <c r="I638" s="271" t="str">
        <f t="shared" si="66"/>
        <v>项</v>
      </c>
      <c r="J638" s="272" t="str">
        <f t="shared" si="67"/>
        <v>208</v>
      </c>
      <c r="K638" t="str">
        <f t="shared" si="68"/>
        <v>20827</v>
      </c>
      <c r="L638" t="str">
        <f t="shared" si="69"/>
        <v>2082702</v>
      </c>
    </row>
    <row r="639" ht="21" customHeight="1" spans="1:12">
      <c r="A639" s="350">
        <v>2082799</v>
      </c>
      <c r="B639" s="337" t="s">
        <v>583</v>
      </c>
      <c r="C639" s="284">
        <v>0</v>
      </c>
      <c r="D639" s="284">
        <f>SUMIFS([2]执行月报!$F$5:$F$1335,[2]执行月报!$D$5:$D$1335,A639)</f>
        <v>0</v>
      </c>
      <c r="E639" s="284">
        <v>5</v>
      </c>
      <c r="F639" s="351">
        <f t="shared" si="63"/>
        <v>-1</v>
      </c>
      <c r="G639" s="351" t="str">
        <f t="shared" si="64"/>
        <v>-</v>
      </c>
      <c r="H639" s="270" t="str">
        <f t="shared" si="65"/>
        <v>是</v>
      </c>
      <c r="I639" s="271" t="str">
        <f t="shared" si="66"/>
        <v>项</v>
      </c>
      <c r="J639" s="272" t="str">
        <f t="shared" si="67"/>
        <v>208</v>
      </c>
      <c r="K639" t="str">
        <f t="shared" si="68"/>
        <v>20827</v>
      </c>
      <c r="L639" t="str">
        <f t="shared" si="69"/>
        <v>2082799</v>
      </c>
    </row>
    <row r="640" ht="21" customHeight="1" spans="1:12">
      <c r="A640" s="348">
        <v>20828</v>
      </c>
      <c r="B640" s="336" t="s">
        <v>584</v>
      </c>
      <c r="C640" s="268">
        <f>SUMIFS(C641:C$1298,$I641:$I$1298,"项",$K641:$K$1298,$A640)</f>
        <v>530</v>
      </c>
      <c r="D640" s="268">
        <f>SUMIFS(D641:D$1298,$I641:$I$1298,"项",$K641:$K$1298,$A640)</f>
        <v>199</v>
      </c>
      <c r="E640" s="268">
        <f>SUMIFS(E641:E$1298,$I641:$I$1298,"项",$K641:$K$1298,$A640)</f>
        <v>164</v>
      </c>
      <c r="F640" s="349">
        <f t="shared" si="63"/>
        <v>0.213414634146341</v>
      </c>
      <c r="G640" s="349">
        <f t="shared" si="64"/>
        <v>0.375471698113208</v>
      </c>
      <c r="H640" s="270" t="str">
        <f t="shared" si="65"/>
        <v>是</v>
      </c>
      <c r="I640" s="271" t="str">
        <f t="shared" si="66"/>
        <v>款</v>
      </c>
      <c r="J640" s="272" t="str">
        <f t="shared" si="67"/>
        <v>208</v>
      </c>
      <c r="K640" t="str">
        <f t="shared" si="68"/>
        <v>20828</v>
      </c>
      <c r="L640" t="str">
        <f t="shared" si="69"/>
        <v>20828</v>
      </c>
    </row>
    <row r="641" ht="21" customHeight="1" spans="1:12">
      <c r="A641" s="350">
        <v>2082801</v>
      </c>
      <c r="B641" s="337" t="s">
        <v>140</v>
      </c>
      <c r="C641" s="284">
        <v>109</v>
      </c>
      <c r="D641" s="284">
        <f>SUMIFS([2]执行月报!$F$5:$F$1335,[2]执行月报!$D$5:$D$1335,A641)</f>
        <v>63</v>
      </c>
      <c r="E641" s="284">
        <v>53</v>
      </c>
      <c r="F641" s="351">
        <f t="shared" si="63"/>
        <v>0.188679245283019</v>
      </c>
      <c r="G641" s="351">
        <f t="shared" si="64"/>
        <v>0.577981651376147</v>
      </c>
      <c r="H641" s="270" t="str">
        <f t="shared" si="65"/>
        <v>是</v>
      </c>
      <c r="I641" s="271" t="str">
        <f t="shared" si="66"/>
        <v>项</v>
      </c>
      <c r="J641" s="272" t="str">
        <f t="shared" si="67"/>
        <v>208</v>
      </c>
      <c r="K641" t="str">
        <f t="shared" si="68"/>
        <v>20828</v>
      </c>
      <c r="L641" t="str">
        <f t="shared" si="69"/>
        <v>2082801</v>
      </c>
    </row>
    <row r="642" ht="21" hidden="1" customHeight="1" spans="1:12">
      <c r="A642" s="350">
        <v>2082802</v>
      </c>
      <c r="B642" s="337" t="s">
        <v>141</v>
      </c>
      <c r="C642" s="284">
        <v>0</v>
      </c>
      <c r="D642" s="284">
        <f>SUMIFS([2]执行月报!$F$5:$F$1335,[2]执行月报!$D$5:$D$1335,A642)</f>
        <v>0</v>
      </c>
      <c r="E642" s="284">
        <v>0</v>
      </c>
      <c r="F642" s="351" t="str">
        <f t="shared" si="63"/>
        <v>-</v>
      </c>
      <c r="G642" s="351" t="str">
        <f t="shared" si="64"/>
        <v>-</v>
      </c>
      <c r="H642" s="270" t="str">
        <f t="shared" si="65"/>
        <v>否</v>
      </c>
      <c r="I642" s="271" t="str">
        <f t="shared" si="66"/>
        <v>项</v>
      </c>
      <c r="J642" s="272" t="str">
        <f t="shared" si="67"/>
        <v>208</v>
      </c>
      <c r="K642" t="str">
        <f t="shared" si="68"/>
        <v>20828</v>
      </c>
      <c r="L642" t="str">
        <f t="shared" si="69"/>
        <v>2082802</v>
      </c>
    </row>
    <row r="643" ht="21" hidden="1" customHeight="1" spans="1:12">
      <c r="A643" s="350">
        <v>2082803</v>
      </c>
      <c r="B643" s="337" t="s">
        <v>142</v>
      </c>
      <c r="C643" s="284">
        <v>0</v>
      </c>
      <c r="D643" s="284">
        <f>SUMIFS([2]执行月报!$F$5:$F$1335,[2]执行月报!$D$5:$D$1335,A643)</f>
        <v>0</v>
      </c>
      <c r="E643" s="284">
        <v>0</v>
      </c>
      <c r="F643" s="351" t="str">
        <f t="shared" si="63"/>
        <v>-</v>
      </c>
      <c r="G643" s="351" t="str">
        <f t="shared" si="64"/>
        <v>-</v>
      </c>
      <c r="H643" s="270" t="str">
        <f t="shared" si="65"/>
        <v>否</v>
      </c>
      <c r="I643" s="271" t="str">
        <f t="shared" si="66"/>
        <v>项</v>
      </c>
      <c r="J643" s="272" t="str">
        <f t="shared" si="67"/>
        <v>208</v>
      </c>
      <c r="K643" t="str">
        <f t="shared" si="68"/>
        <v>20828</v>
      </c>
      <c r="L643" t="str">
        <f t="shared" si="69"/>
        <v>2082803</v>
      </c>
    </row>
    <row r="644" ht="21" customHeight="1" spans="1:12">
      <c r="A644" s="350">
        <v>2082804</v>
      </c>
      <c r="B644" s="337" t="s">
        <v>585</v>
      </c>
      <c r="C644" s="284">
        <v>138</v>
      </c>
      <c r="D644" s="284">
        <f>SUMIFS([2]执行月报!$F$5:$F$1335,[2]执行月报!$D$5:$D$1335,A644)</f>
        <v>75</v>
      </c>
      <c r="E644" s="284">
        <v>53</v>
      </c>
      <c r="F644" s="351">
        <f t="shared" si="63"/>
        <v>0.415094339622641</v>
      </c>
      <c r="G644" s="351">
        <f t="shared" si="64"/>
        <v>0.543478260869565</v>
      </c>
      <c r="H644" s="270" t="str">
        <f t="shared" si="65"/>
        <v>是</v>
      </c>
      <c r="I644" s="271" t="str">
        <f t="shared" si="66"/>
        <v>项</v>
      </c>
      <c r="J644" s="272" t="str">
        <f t="shared" si="67"/>
        <v>208</v>
      </c>
      <c r="K644" t="str">
        <f t="shared" si="68"/>
        <v>20828</v>
      </c>
      <c r="L644" t="str">
        <f t="shared" si="69"/>
        <v>2082804</v>
      </c>
    </row>
    <row r="645" ht="21" hidden="1" customHeight="1" spans="1:12">
      <c r="A645" s="350">
        <v>2082805</v>
      </c>
      <c r="B645" s="337" t="s">
        <v>586</v>
      </c>
      <c r="C645" s="284">
        <v>0</v>
      </c>
      <c r="D645" s="284">
        <f>SUMIFS([2]执行月报!$F$5:$F$1335,[2]执行月报!$D$5:$D$1335,A645)</f>
        <v>0</v>
      </c>
      <c r="E645" s="284">
        <v>0</v>
      </c>
      <c r="F645" s="351" t="str">
        <f t="shared" si="63"/>
        <v>-</v>
      </c>
      <c r="G645" s="351" t="str">
        <f t="shared" si="64"/>
        <v>-</v>
      </c>
      <c r="H645" s="270" t="str">
        <f t="shared" si="65"/>
        <v>否</v>
      </c>
      <c r="I645" s="271" t="str">
        <f t="shared" si="66"/>
        <v>项</v>
      </c>
      <c r="J645" s="272" t="str">
        <f t="shared" si="67"/>
        <v>208</v>
      </c>
      <c r="K645" t="str">
        <f t="shared" si="68"/>
        <v>20828</v>
      </c>
      <c r="L645" t="str">
        <f t="shared" si="69"/>
        <v>2082805</v>
      </c>
    </row>
    <row r="646" ht="21" hidden="1" customHeight="1" spans="1:12">
      <c r="A646" s="350">
        <v>2082806</v>
      </c>
      <c r="B646" s="278" t="s">
        <v>181</v>
      </c>
      <c r="C646" s="284">
        <v>0</v>
      </c>
      <c r="D646" s="284">
        <f>SUMIFS([2]执行月报!$F$5:$F$1335,[2]执行月报!$D$5:$D$1335,A646)</f>
        <v>0</v>
      </c>
      <c r="E646" s="284">
        <v>0</v>
      </c>
      <c r="F646" s="351" t="str">
        <f t="shared" ref="F646:F709" si="70">IF(E646&lt;&gt;0,D646/E646-1,"-")</f>
        <v>-</v>
      </c>
      <c r="G646" s="351" t="str">
        <f t="shared" ref="G646:G709" si="71">IF(C646&lt;&gt;0,D646/C646,"-")</f>
        <v>-</v>
      </c>
      <c r="H646" s="270" t="str">
        <f t="shared" ref="H646:H709" si="72">IF(LEN(A646)=3,"是",IF(OR(C646&lt;&gt;0,D646&lt;&gt;0,E646&lt;&gt;0),"是","否"))</f>
        <v>否</v>
      </c>
      <c r="I646" s="271" t="str">
        <f t="shared" ref="I646:I709" si="73">_xlfn.IFS(LEN(A646)=3,"类",LEN(A646)=5,"款",LEN(A646)=7,"项")</f>
        <v>项</v>
      </c>
      <c r="J646" s="272" t="str">
        <f t="shared" ref="J646:J709" si="74">LEFT(A646,3)</f>
        <v>208</v>
      </c>
      <c r="K646" t="str">
        <f t="shared" ref="K646:K709" si="75">LEFT(A646,5)</f>
        <v>20828</v>
      </c>
      <c r="L646" t="str">
        <f t="shared" ref="L646:L709" si="76">LEFT(A646,7)</f>
        <v>2082806</v>
      </c>
    </row>
    <row r="647" ht="21" customHeight="1" spans="1:12">
      <c r="A647" s="350">
        <v>2082850</v>
      </c>
      <c r="B647" s="337" t="s">
        <v>149</v>
      </c>
      <c r="C647" s="284">
        <v>81</v>
      </c>
      <c r="D647" s="284">
        <f>SUMIFS([2]执行月报!$F$5:$F$1335,[2]执行月报!$D$5:$D$1335,A647)</f>
        <v>57</v>
      </c>
      <c r="E647" s="284">
        <v>45</v>
      </c>
      <c r="F647" s="351">
        <f t="shared" si="70"/>
        <v>0.266666666666667</v>
      </c>
      <c r="G647" s="351">
        <f t="shared" si="71"/>
        <v>0.703703703703704</v>
      </c>
      <c r="H647" s="270" t="str">
        <f t="shared" si="72"/>
        <v>是</v>
      </c>
      <c r="I647" s="271" t="str">
        <f t="shared" si="73"/>
        <v>项</v>
      </c>
      <c r="J647" s="272" t="str">
        <f t="shared" si="74"/>
        <v>208</v>
      </c>
      <c r="K647" t="str">
        <f t="shared" si="75"/>
        <v>20828</v>
      </c>
      <c r="L647" t="str">
        <f t="shared" si="76"/>
        <v>2082850</v>
      </c>
    </row>
    <row r="648" ht="21" customHeight="1" spans="1:12">
      <c r="A648" s="350">
        <v>2082899</v>
      </c>
      <c r="B648" s="337" t="s">
        <v>587</v>
      </c>
      <c r="C648" s="284">
        <v>202</v>
      </c>
      <c r="D648" s="284">
        <f>SUMIFS([2]执行月报!$F$5:$F$1335,[2]执行月报!$D$5:$D$1335,A648)</f>
        <v>4</v>
      </c>
      <c r="E648" s="284">
        <v>13</v>
      </c>
      <c r="F648" s="351">
        <f t="shared" si="70"/>
        <v>-0.692307692307692</v>
      </c>
      <c r="G648" s="351">
        <f t="shared" si="71"/>
        <v>0.0198019801980198</v>
      </c>
      <c r="H648" s="270" t="str">
        <f t="shared" si="72"/>
        <v>是</v>
      </c>
      <c r="I648" s="271" t="str">
        <f t="shared" si="73"/>
        <v>项</v>
      </c>
      <c r="J648" s="272" t="str">
        <f t="shared" si="74"/>
        <v>208</v>
      </c>
      <c r="K648" t="str">
        <f t="shared" si="75"/>
        <v>20828</v>
      </c>
      <c r="L648" t="str">
        <f t="shared" si="76"/>
        <v>2082899</v>
      </c>
    </row>
    <row r="649" ht="21" customHeight="1" spans="1:12">
      <c r="A649" s="348">
        <v>20830</v>
      </c>
      <c r="B649" s="336" t="s">
        <v>588</v>
      </c>
      <c r="C649" s="268">
        <f>SUMIFS(C650:C$1298,$I650:$I$1298,"项",$K650:$K$1298,$A649)</f>
        <v>197</v>
      </c>
      <c r="D649" s="268">
        <f>SUMIFS(D650:D$1298,$I650:$I$1298,"项",$K650:$K$1298,$A649)</f>
        <v>0</v>
      </c>
      <c r="E649" s="268">
        <f>SUMIFS(E650:E$1298,$I650:$I$1298,"项",$K650:$K$1298,$A649)</f>
        <v>77</v>
      </c>
      <c r="F649" s="349">
        <f t="shared" si="70"/>
        <v>-1</v>
      </c>
      <c r="G649" s="349">
        <f t="shared" si="71"/>
        <v>0</v>
      </c>
      <c r="H649" s="270" t="str">
        <f t="shared" si="72"/>
        <v>是</v>
      </c>
      <c r="I649" s="271" t="str">
        <f t="shared" si="73"/>
        <v>款</v>
      </c>
      <c r="J649" s="272" t="str">
        <f t="shared" si="74"/>
        <v>208</v>
      </c>
      <c r="K649" t="str">
        <f t="shared" si="75"/>
        <v>20830</v>
      </c>
      <c r="L649" t="str">
        <f t="shared" si="76"/>
        <v>20830</v>
      </c>
    </row>
    <row r="650" ht="21" customHeight="1" spans="1:12">
      <c r="A650" s="350">
        <v>2083001</v>
      </c>
      <c r="B650" s="337" t="s">
        <v>589</v>
      </c>
      <c r="C650" s="284">
        <v>197</v>
      </c>
      <c r="D650" s="284">
        <f>SUMIFS([2]执行月报!$F$5:$F$1335,[2]执行月报!$D$5:$D$1335,A650)</f>
        <v>0</v>
      </c>
      <c r="E650" s="284">
        <v>77</v>
      </c>
      <c r="F650" s="351">
        <f t="shared" si="70"/>
        <v>-1</v>
      </c>
      <c r="G650" s="351">
        <f t="shared" si="71"/>
        <v>0</v>
      </c>
      <c r="H650" s="270" t="str">
        <f t="shared" si="72"/>
        <v>是</v>
      </c>
      <c r="I650" s="271" t="str">
        <f t="shared" si="73"/>
        <v>项</v>
      </c>
      <c r="J650" s="272" t="str">
        <f t="shared" si="74"/>
        <v>208</v>
      </c>
      <c r="K650" t="str">
        <f t="shared" si="75"/>
        <v>20830</v>
      </c>
      <c r="L650" t="str">
        <f t="shared" si="76"/>
        <v>2083001</v>
      </c>
    </row>
    <row r="651" ht="21" hidden="1" customHeight="1" spans="1:12">
      <c r="A651" s="350">
        <v>2083099</v>
      </c>
      <c r="B651" s="337" t="s">
        <v>590</v>
      </c>
      <c r="C651" s="284">
        <v>0</v>
      </c>
      <c r="D651" s="284">
        <f>SUMIFS([2]执行月报!$F$5:$F$1335,[2]执行月报!$D$5:$D$1335,A651)</f>
        <v>0</v>
      </c>
      <c r="E651" s="284">
        <v>0</v>
      </c>
      <c r="F651" s="351" t="str">
        <f t="shared" si="70"/>
        <v>-</v>
      </c>
      <c r="G651" s="351" t="str">
        <f t="shared" si="71"/>
        <v>-</v>
      </c>
      <c r="H651" s="270" t="str">
        <f t="shared" si="72"/>
        <v>否</v>
      </c>
      <c r="I651" s="271" t="str">
        <f t="shared" si="73"/>
        <v>项</v>
      </c>
      <c r="J651" s="272" t="str">
        <f t="shared" si="74"/>
        <v>208</v>
      </c>
      <c r="K651" t="str">
        <f t="shared" si="75"/>
        <v>20830</v>
      </c>
      <c r="L651" t="str">
        <f t="shared" si="76"/>
        <v>2083099</v>
      </c>
    </row>
    <row r="652" ht="21" customHeight="1" spans="1:12">
      <c r="A652" s="348">
        <v>20899</v>
      </c>
      <c r="B652" s="336" t="s">
        <v>591</v>
      </c>
      <c r="C652" s="268">
        <f>SUMIFS(C653:C$1298,$I653:$I$1298,"项",$K653:$K$1298,$A652)</f>
        <v>1356</v>
      </c>
      <c r="D652" s="268">
        <f>SUMIFS(D653:D$1298,$I653:$I$1298,"项",$K653:$K$1298,$A652)</f>
        <v>889</v>
      </c>
      <c r="E652" s="268">
        <f>SUMIFS(E653:E$1298,$I653:$I$1298,"项",$K653:$K$1298,$A652)</f>
        <v>803</v>
      </c>
      <c r="F652" s="349">
        <f t="shared" si="70"/>
        <v>0.107098381070984</v>
      </c>
      <c r="G652" s="349">
        <f t="shared" si="71"/>
        <v>0.655604719764012</v>
      </c>
      <c r="H652" s="270" t="str">
        <f t="shared" si="72"/>
        <v>是</v>
      </c>
      <c r="I652" s="271" t="str">
        <f t="shared" si="73"/>
        <v>款</v>
      </c>
      <c r="J652" s="272" t="str">
        <f t="shared" si="74"/>
        <v>208</v>
      </c>
      <c r="K652" t="str">
        <f t="shared" si="75"/>
        <v>20899</v>
      </c>
      <c r="L652" t="str">
        <f t="shared" si="76"/>
        <v>20899</v>
      </c>
    </row>
    <row r="653" ht="21" customHeight="1" spans="1:12">
      <c r="A653" s="350" t="s">
        <v>592</v>
      </c>
      <c r="B653" s="337" t="s">
        <v>593</v>
      </c>
      <c r="C653" s="284">
        <v>1356</v>
      </c>
      <c r="D653" s="284">
        <f>SUMIFS([2]执行月报!$F$5:$F$1335,[2]执行月报!$D$5:$D$1335,A653)</f>
        <v>889</v>
      </c>
      <c r="E653" s="284">
        <v>803</v>
      </c>
      <c r="F653" s="351">
        <f t="shared" si="70"/>
        <v>0.107098381070984</v>
      </c>
      <c r="G653" s="351">
        <f t="shared" si="71"/>
        <v>0.655604719764012</v>
      </c>
      <c r="H653" s="270" t="str">
        <f t="shared" si="72"/>
        <v>是</v>
      </c>
      <c r="I653" s="271" t="str">
        <f t="shared" si="73"/>
        <v>项</v>
      </c>
      <c r="J653" s="272" t="str">
        <f t="shared" si="74"/>
        <v>208</v>
      </c>
      <c r="K653" t="str">
        <f t="shared" si="75"/>
        <v>20899</v>
      </c>
      <c r="L653" t="str">
        <f t="shared" si="76"/>
        <v>2089999</v>
      </c>
    </row>
    <row r="654" ht="21" customHeight="1" spans="1:12">
      <c r="A654" s="348">
        <v>210</v>
      </c>
      <c r="B654" s="336" t="s">
        <v>96</v>
      </c>
      <c r="C654" s="268">
        <f>SUMIFS(C655:C$1298,$I655:$I$1298,"款",$J655:$J$1298,$A654)</f>
        <v>33578</v>
      </c>
      <c r="D654" s="268">
        <f>SUMIFS(D655:D$1298,$I655:$I$1298,"款",$J655:$J$1298,$A654)</f>
        <v>12944</v>
      </c>
      <c r="E654" s="268">
        <f>SUMIFS(E655:E$1298,$I655:$I$1298,"款",$J655:$J$1298,$A654)</f>
        <v>12618</v>
      </c>
      <c r="F654" s="349">
        <f t="shared" si="70"/>
        <v>0.025836107148518</v>
      </c>
      <c r="G654" s="349">
        <f t="shared" si="71"/>
        <v>0.385490499731967</v>
      </c>
      <c r="H654" s="270" t="str">
        <f t="shared" si="72"/>
        <v>是</v>
      </c>
      <c r="I654" s="271" t="str">
        <f t="shared" si="73"/>
        <v>类</v>
      </c>
      <c r="J654" s="272" t="str">
        <f t="shared" si="74"/>
        <v>210</v>
      </c>
      <c r="K654" t="str">
        <f t="shared" si="75"/>
        <v>210</v>
      </c>
      <c r="L654" t="str">
        <f t="shared" si="76"/>
        <v>210</v>
      </c>
    </row>
    <row r="655" ht="21" customHeight="1" spans="1:12">
      <c r="A655" s="348">
        <v>21001</v>
      </c>
      <c r="B655" s="336" t="s">
        <v>594</v>
      </c>
      <c r="C655" s="268">
        <f>SUMIFS(C656:C$1298,$I656:$I$1298,"项",$K656:$K$1298,$A655)</f>
        <v>478</v>
      </c>
      <c r="D655" s="268">
        <f>SUMIFS(D656:D$1298,$I656:$I$1298,"项",$K656:$K$1298,$A655)</f>
        <v>225</v>
      </c>
      <c r="E655" s="268">
        <f>SUMIFS(E656:E$1298,$I656:$I$1298,"项",$K656:$K$1298,$A655)</f>
        <v>207</v>
      </c>
      <c r="F655" s="349">
        <f t="shared" si="70"/>
        <v>0.0869565217391304</v>
      </c>
      <c r="G655" s="349">
        <f t="shared" si="71"/>
        <v>0.47071129707113</v>
      </c>
      <c r="H655" s="270" t="str">
        <f t="shared" si="72"/>
        <v>是</v>
      </c>
      <c r="I655" s="271" t="str">
        <f t="shared" si="73"/>
        <v>款</v>
      </c>
      <c r="J655" s="272" t="str">
        <f t="shared" si="74"/>
        <v>210</v>
      </c>
      <c r="K655" t="str">
        <f t="shared" si="75"/>
        <v>21001</v>
      </c>
      <c r="L655" t="str">
        <f t="shared" si="76"/>
        <v>21001</v>
      </c>
    </row>
    <row r="656" ht="21" customHeight="1" spans="1:12">
      <c r="A656" s="350">
        <v>2100101</v>
      </c>
      <c r="B656" s="337" t="s">
        <v>140</v>
      </c>
      <c r="C656" s="284">
        <v>258</v>
      </c>
      <c r="D656" s="284">
        <f>SUMIFS([2]执行月报!$F$5:$F$1335,[2]执行月报!$D$5:$D$1335,A656)</f>
        <v>184</v>
      </c>
      <c r="E656" s="284">
        <v>181</v>
      </c>
      <c r="F656" s="351">
        <f t="shared" si="70"/>
        <v>0.0165745856353592</v>
      </c>
      <c r="G656" s="351">
        <f t="shared" si="71"/>
        <v>0.713178294573643</v>
      </c>
      <c r="H656" s="270" t="str">
        <f t="shared" si="72"/>
        <v>是</v>
      </c>
      <c r="I656" s="271" t="str">
        <f t="shared" si="73"/>
        <v>项</v>
      </c>
      <c r="J656" s="272" t="str">
        <f t="shared" si="74"/>
        <v>210</v>
      </c>
      <c r="K656" t="str">
        <f t="shared" si="75"/>
        <v>21001</v>
      </c>
      <c r="L656" t="str">
        <f t="shared" si="76"/>
        <v>2100101</v>
      </c>
    </row>
    <row r="657" ht="21" hidden="1" customHeight="1" spans="1:12">
      <c r="A657" s="350">
        <v>2100102</v>
      </c>
      <c r="B657" s="337" t="s">
        <v>141</v>
      </c>
      <c r="C657" s="284">
        <v>0</v>
      </c>
      <c r="D657" s="284">
        <f>SUMIFS([2]执行月报!$F$5:$F$1335,[2]执行月报!$D$5:$D$1335,A657)</f>
        <v>0</v>
      </c>
      <c r="E657" s="284">
        <v>0</v>
      </c>
      <c r="F657" s="351" t="str">
        <f t="shared" si="70"/>
        <v>-</v>
      </c>
      <c r="G657" s="351" t="str">
        <f t="shared" si="71"/>
        <v>-</v>
      </c>
      <c r="H657" s="270" t="str">
        <f t="shared" si="72"/>
        <v>否</v>
      </c>
      <c r="I657" s="271" t="str">
        <f t="shared" si="73"/>
        <v>项</v>
      </c>
      <c r="J657" s="272" t="str">
        <f t="shared" si="74"/>
        <v>210</v>
      </c>
      <c r="K657" t="str">
        <f t="shared" si="75"/>
        <v>21001</v>
      </c>
      <c r="L657" t="str">
        <f t="shared" si="76"/>
        <v>2100102</v>
      </c>
    </row>
    <row r="658" ht="21" hidden="1" customHeight="1" spans="1:12">
      <c r="A658" s="350">
        <v>2100103</v>
      </c>
      <c r="B658" s="337" t="s">
        <v>142</v>
      </c>
      <c r="C658" s="284">
        <v>0</v>
      </c>
      <c r="D658" s="284">
        <f>SUMIFS([2]执行月报!$F$5:$F$1335,[2]执行月报!$D$5:$D$1335,A658)</f>
        <v>0</v>
      </c>
      <c r="E658" s="284">
        <v>0</v>
      </c>
      <c r="F658" s="351" t="str">
        <f t="shared" si="70"/>
        <v>-</v>
      </c>
      <c r="G658" s="351" t="str">
        <f t="shared" si="71"/>
        <v>-</v>
      </c>
      <c r="H658" s="270" t="str">
        <f t="shared" si="72"/>
        <v>否</v>
      </c>
      <c r="I658" s="271" t="str">
        <f t="shared" si="73"/>
        <v>项</v>
      </c>
      <c r="J658" s="272" t="str">
        <f t="shared" si="74"/>
        <v>210</v>
      </c>
      <c r="K658" t="str">
        <f t="shared" si="75"/>
        <v>21001</v>
      </c>
      <c r="L658" t="str">
        <f t="shared" si="76"/>
        <v>2100103</v>
      </c>
    </row>
    <row r="659" ht="21" customHeight="1" spans="1:12">
      <c r="A659" s="350">
        <v>2100199</v>
      </c>
      <c r="B659" s="337" t="s">
        <v>595</v>
      </c>
      <c r="C659" s="284">
        <v>220</v>
      </c>
      <c r="D659" s="284">
        <f>SUMIFS([2]执行月报!$F$5:$F$1335,[2]执行月报!$D$5:$D$1335,A659)</f>
        <v>41</v>
      </c>
      <c r="E659" s="284">
        <v>26</v>
      </c>
      <c r="F659" s="351">
        <f t="shared" si="70"/>
        <v>0.576923076923077</v>
      </c>
      <c r="G659" s="351">
        <f t="shared" si="71"/>
        <v>0.186363636363636</v>
      </c>
      <c r="H659" s="270" t="str">
        <f t="shared" si="72"/>
        <v>是</v>
      </c>
      <c r="I659" s="271" t="str">
        <f t="shared" si="73"/>
        <v>项</v>
      </c>
      <c r="J659" s="272" t="str">
        <f t="shared" si="74"/>
        <v>210</v>
      </c>
      <c r="K659" t="str">
        <f t="shared" si="75"/>
        <v>21001</v>
      </c>
      <c r="L659" t="str">
        <f t="shared" si="76"/>
        <v>2100199</v>
      </c>
    </row>
    <row r="660" ht="21" customHeight="1" spans="1:12">
      <c r="A660" s="348">
        <v>21002</v>
      </c>
      <c r="B660" s="336" t="s">
        <v>596</v>
      </c>
      <c r="C660" s="268">
        <f>SUMIFS(C661:C$1298,$I661:$I$1298,"项",$K661:$K$1298,$A660)</f>
        <v>4017</v>
      </c>
      <c r="D660" s="268">
        <f>SUMIFS(D661:D$1298,$I661:$I$1298,"项",$K661:$K$1298,$A660)</f>
        <v>1540</v>
      </c>
      <c r="E660" s="268">
        <f>SUMIFS(E661:E$1298,$I661:$I$1298,"项",$K661:$K$1298,$A660)</f>
        <v>1672</v>
      </c>
      <c r="F660" s="349">
        <f t="shared" si="70"/>
        <v>-0.0789473684210527</v>
      </c>
      <c r="G660" s="349">
        <f t="shared" si="71"/>
        <v>0.383370674632811</v>
      </c>
      <c r="H660" s="270" t="str">
        <f t="shared" si="72"/>
        <v>是</v>
      </c>
      <c r="I660" s="271" t="str">
        <f t="shared" si="73"/>
        <v>款</v>
      </c>
      <c r="J660" s="272" t="str">
        <f t="shared" si="74"/>
        <v>210</v>
      </c>
      <c r="K660" t="str">
        <f t="shared" si="75"/>
        <v>21002</v>
      </c>
      <c r="L660" t="str">
        <f t="shared" si="76"/>
        <v>21002</v>
      </c>
    </row>
    <row r="661" ht="21" customHeight="1" spans="1:12">
      <c r="A661" s="350">
        <v>2100201</v>
      </c>
      <c r="B661" s="337" t="s">
        <v>597</v>
      </c>
      <c r="C661" s="284">
        <v>2480</v>
      </c>
      <c r="D661" s="284">
        <f>SUMIFS([2]执行月报!$F$5:$F$1335,[2]执行月报!$D$5:$D$1335,A661)</f>
        <v>1111</v>
      </c>
      <c r="E661" s="284">
        <v>1090</v>
      </c>
      <c r="F661" s="351">
        <f t="shared" si="70"/>
        <v>0.0192660550458716</v>
      </c>
      <c r="G661" s="351">
        <f t="shared" si="71"/>
        <v>0.447983870967742</v>
      </c>
      <c r="H661" s="270" t="str">
        <f t="shared" si="72"/>
        <v>是</v>
      </c>
      <c r="I661" s="271" t="str">
        <f t="shared" si="73"/>
        <v>项</v>
      </c>
      <c r="J661" s="272" t="str">
        <f t="shared" si="74"/>
        <v>210</v>
      </c>
      <c r="K661" t="str">
        <f t="shared" si="75"/>
        <v>21002</v>
      </c>
      <c r="L661" t="str">
        <f t="shared" si="76"/>
        <v>2100201</v>
      </c>
    </row>
    <row r="662" ht="21" customHeight="1" spans="1:12">
      <c r="A662" s="350">
        <v>2100202</v>
      </c>
      <c r="B662" s="337" t="s">
        <v>598</v>
      </c>
      <c r="C662" s="284">
        <v>637</v>
      </c>
      <c r="D662" s="284">
        <f>SUMIFS([2]执行月报!$F$5:$F$1335,[2]执行月报!$D$5:$D$1335,A662)</f>
        <v>295</v>
      </c>
      <c r="E662" s="284">
        <v>328</v>
      </c>
      <c r="F662" s="351">
        <f t="shared" si="70"/>
        <v>-0.100609756097561</v>
      </c>
      <c r="G662" s="351">
        <f t="shared" si="71"/>
        <v>0.463108320251177</v>
      </c>
      <c r="H662" s="270" t="str">
        <f t="shared" si="72"/>
        <v>是</v>
      </c>
      <c r="I662" s="271" t="str">
        <f t="shared" si="73"/>
        <v>项</v>
      </c>
      <c r="J662" s="272" t="str">
        <f t="shared" si="74"/>
        <v>210</v>
      </c>
      <c r="K662" t="str">
        <f t="shared" si="75"/>
        <v>21002</v>
      </c>
      <c r="L662" t="str">
        <f t="shared" si="76"/>
        <v>2100202</v>
      </c>
    </row>
    <row r="663" ht="21" hidden="1" customHeight="1" spans="1:12">
      <c r="A663" s="350">
        <v>2100203</v>
      </c>
      <c r="B663" s="337" t="s">
        <v>599</v>
      </c>
      <c r="C663" s="284">
        <v>0</v>
      </c>
      <c r="D663" s="284">
        <f>SUMIFS([2]执行月报!$F$5:$F$1335,[2]执行月报!$D$5:$D$1335,A663)</f>
        <v>0</v>
      </c>
      <c r="E663" s="284">
        <v>0</v>
      </c>
      <c r="F663" s="351" t="str">
        <f t="shared" si="70"/>
        <v>-</v>
      </c>
      <c r="G663" s="351" t="str">
        <f t="shared" si="71"/>
        <v>-</v>
      </c>
      <c r="H663" s="270" t="str">
        <f t="shared" si="72"/>
        <v>否</v>
      </c>
      <c r="I663" s="271" t="str">
        <f t="shared" si="73"/>
        <v>项</v>
      </c>
      <c r="J663" s="272" t="str">
        <f t="shared" si="74"/>
        <v>210</v>
      </c>
      <c r="K663" t="str">
        <f t="shared" si="75"/>
        <v>21002</v>
      </c>
      <c r="L663" t="str">
        <f t="shared" si="76"/>
        <v>2100203</v>
      </c>
    </row>
    <row r="664" ht="21" hidden="1" customHeight="1" spans="1:12">
      <c r="A664" s="350">
        <v>2100204</v>
      </c>
      <c r="B664" s="337" t="s">
        <v>600</v>
      </c>
      <c r="C664" s="284">
        <v>0</v>
      </c>
      <c r="D664" s="284">
        <f>SUMIFS([2]执行月报!$F$5:$F$1335,[2]执行月报!$D$5:$D$1335,A664)</f>
        <v>0</v>
      </c>
      <c r="E664" s="284">
        <v>0</v>
      </c>
      <c r="F664" s="351" t="str">
        <f t="shared" si="70"/>
        <v>-</v>
      </c>
      <c r="G664" s="351" t="str">
        <f t="shared" si="71"/>
        <v>-</v>
      </c>
      <c r="H664" s="270" t="str">
        <f t="shared" si="72"/>
        <v>否</v>
      </c>
      <c r="I664" s="271" t="str">
        <f t="shared" si="73"/>
        <v>项</v>
      </c>
      <c r="J664" s="272" t="str">
        <f t="shared" si="74"/>
        <v>210</v>
      </c>
      <c r="K664" t="str">
        <f t="shared" si="75"/>
        <v>21002</v>
      </c>
      <c r="L664" t="str">
        <f t="shared" si="76"/>
        <v>2100204</v>
      </c>
    </row>
    <row r="665" ht="21" customHeight="1" spans="1:12">
      <c r="A665" s="350">
        <v>2100205</v>
      </c>
      <c r="B665" s="337" t="s">
        <v>601</v>
      </c>
      <c r="C665" s="284">
        <v>283</v>
      </c>
      <c r="D665" s="284">
        <f>SUMIFS([2]执行月报!$F$5:$F$1335,[2]执行月报!$D$5:$D$1335,A665)</f>
        <v>134</v>
      </c>
      <c r="E665" s="284">
        <v>148</v>
      </c>
      <c r="F665" s="351">
        <f t="shared" si="70"/>
        <v>-0.0945945945945946</v>
      </c>
      <c r="G665" s="351">
        <f t="shared" si="71"/>
        <v>0.473498233215548</v>
      </c>
      <c r="H665" s="270" t="str">
        <f t="shared" si="72"/>
        <v>是</v>
      </c>
      <c r="I665" s="271" t="str">
        <f t="shared" si="73"/>
        <v>项</v>
      </c>
      <c r="J665" s="272" t="str">
        <f t="shared" si="74"/>
        <v>210</v>
      </c>
      <c r="K665" t="str">
        <f t="shared" si="75"/>
        <v>21002</v>
      </c>
      <c r="L665" t="str">
        <f t="shared" si="76"/>
        <v>2100205</v>
      </c>
    </row>
    <row r="666" ht="21" hidden="1" customHeight="1" spans="1:12">
      <c r="A666" s="350">
        <v>2100206</v>
      </c>
      <c r="B666" s="337" t="s">
        <v>602</v>
      </c>
      <c r="C666" s="284">
        <v>0</v>
      </c>
      <c r="D666" s="284">
        <f>SUMIFS([2]执行月报!$F$5:$F$1335,[2]执行月报!$D$5:$D$1335,A666)</f>
        <v>0</v>
      </c>
      <c r="E666" s="284">
        <v>0</v>
      </c>
      <c r="F666" s="351" t="str">
        <f t="shared" si="70"/>
        <v>-</v>
      </c>
      <c r="G666" s="351" t="str">
        <f t="shared" si="71"/>
        <v>-</v>
      </c>
      <c r="H666" s="270" t="str">
        <f t="shared" si="72"/>
        <v>否</v>
      </c>
      <c r="I666" s="271" t="str">
        <f t="shared" si="73"/>
        <v>项</v>
      </c>
      <c r="J666" s="272" t="str">
        <f t="shared" si="74"/>
        <v>210</v>
      </c>
      <c r="K666" t="str">
        <f t="shared" si="75"/>
        <v>21002</v>
      </c>
      <c r="L666" t="str">
        <f t="shared" si="76"/>
        <v>2100206</v>
      </c>
    </row>
    <row r="667" ht="21" hidden="1" customHeight="1" spans="1:12">
      <c r="A667" s="350">
        <v>2100207</v>
      </c>
      <c r="B667" s="337" t="s">
        <v>603</v>
      </c>
      <c r="C667" s="284">
        <v>0</v>
      </c>
      <c r="D667" s="284">
        <f>SUMIFS([2]执行月报!$F$5:$F$1335,[2]执行月报!$D$5:$D$1335,A667)</f>
        <v>0</v>
      </c>
      <c r="E667" s="284">
        <v>0</v>
      </c>
      <c r="F667" s="351" t="str">
        <f t="shared" si="70"/>
        <v>-</v>
      </c>
      <c r="G667" s="351" t="str">
        <f t="shared" si="71"/>
        <v>-</v>
      </c>
      <c r="H667" s="270" t="str">
        <f t="shared" si="72"/>
        <v>否</v>
      </c>
      <c r="I667" s="271" t="str">
        <f t="shared" si="73"/>
        <v>项</v>
      </c>
      <c r="J667" s="272" t="str">
        <f t="shared" si="74"/>
        <v>210</v>
      </c>
      <c r="K667" t="str">
        <f t="shared" si="75"/>
        <v>21002</v>
      </c>
      <c r="L667" t="str">
        <f t="shared" si="76"/>
        <v>2100207</v>
      </c>
    </row>
    <row r="668" ht="21" hidden="1" customHeight="1" spans="1:12">
      <c r="A668" s="350">
        <v>2100208</v>
      </c>
      <c r="B668" s="337" t="s">
        <v>604</v>
      </c>
      <c r="C668" s="284">
        <v>0</v>
      </c>
      <c r="D668" s="284">
        <f>SUMIFS([2]执行月报!$F$5:$F$1335,[2]执行月报!$D$5:$D$1335,A668)</f>
        <v>0</v>
      </c>
      <c r="E668" s="284">
        <v>0</v>
      </c>
      <c r="F668" s="351" t="str">
        <f t="shared" si="70"/>
        <v>-</v>
      </c>
      <c r="G668" s="351" t="str">
        <f t="shared" si="71"/>
        <v>-</v>
      </c>
      <c r="H668" s="270" t="str">
        <f t="shared" si="72"/>
        <v>否</v>
      </c>
      <c r="I668" s="271" t="str">
        <f t="shared" si="73"/>
        <v>项</v>
      </c>
      <c r="J668" s="272" t="str">
        <f t="shared" si="74"/>
        <v>210</v>
      </c>
      <c r="K668" t="str">
        <f t="shared" si="75"/>
        <v>21002</v>
      </c>
      <c r="L668" t="str">
        <f t="shared" si="76"/>
        <v>2100208</v>
      </c>
    </row>
    <row r="669" ht="21" hidden="1" customHeight="1" spans="1:12">
      <c r="A669" s="350">
        <v>2100209</v>
      </c>
      <c r="B669" s="337" t="s">
        <v>605</v>
      </c>
      <c r="C669" s="284">
        <v>0</v>
      </c>
      <c r="D669" s="284">
        <f>SUMIFS([2]执行月报!$F$5:$F$1335,[2]执行月报!$D$5:$D$1335,A669)</f>
        <v>0</v>
      </c>
      <c r="E669" s="284">
        <v>0</v>
      </c>
      <c r="F669" s="351" t="str">
        <f t="shared" si="70"/>
        <v>-</v>
      </c>
      <c r="G669" s="351" t="str">
        <f t="shared" si="71"/>
        <v>-</v>
      </c>
      <c r="H669" s="270" t="str">
        <f t="shared" si="72"/>
        <v>否</v>
      </c>
      <c r="I669" s="271" t="str">
        <f t="shared" si="73"/>
        <v>项</v>
      </c>
      <c r="J669" s="272" t="str">
        <f t="shared" si="74"/>
        <v>210</v>
      </c>
      <c r="K669" t="str">
        <f t="shared" si="75"/>
        <v>21002</v>
      </c>
      <c r="L669" t="str">
        <f t="shared" si="76"/>
        <v>2100209</v>
      </c>
    </row>
    <row r="670" ht="21" hidden="1" customHeight="1" spans="1:12">
      <c r="A670" s="350">
        <v>2100210</v>
      </c>
      <c r="B670" s="337" t="s">
        <v>606</v>
      </c>
      <c r="C670" s="284">
        <v>0</v>
      </c>
      <c r="D670" s="284">
        <f>SUMIFS([2]执行月报!$F$5:$F$1335,[2]执行月报!$D$5:$D$1335,A670)</f>
        <v>0</v>
      </c>
      <c r="E670" s="284">
        <v>0</v>
      </c>
      <c r="F670" s="351" t="str">
        <f t="shared" si="70"/>
        <v>-</v>
      </c>
      <c r="G670" s="351" t="str">
        <f t="shared" si="71"/>
        <v>-</v>
      </c>
      <c r="H670" s="270" t="str">
        <f t="shared" si="72"/>
        <v>否</v>
      </c>
      <c r="I670" s="271" t="str">
        <f t="shared" si="73"/>
        <v>项</v>
      </c>
      <c r="J670" s="272" t="str">
        <f t="shared" si="74"/>
        <v>210</v>
      </c>
      <c r="K670" t="str">
        <f t="shared" si="75"/>
        <v>21002</v>
      </c>
      <c r="L670" t="str">
        <f t="shared" si="76"/>
        <v>2100210</v>
      </c>
    </row>
    <row r="671" ht="21" hidden="1" customHeight="1" spans="1:12">
      <c r="A671" s="350">
        <v>2100211</v>
      </c>
      <c r="B671" s="337" t="s">
        <v>607</v>
      </c>
      <c r="C671" s="284">
        <v>0</v>
      </c>
      <c r="D671" s="284">
        <f>SUMIFS([2]执行月报!$F$5:$F$1335,[2]执行月报!$D$5:$D$1335,A671)</f>
        <v>0</v>
      </c>
      <c r="E671" s="284">
        <v>0</v>
      </c>
      <c r="F671" s="351" t="str">
        <f t="shared" si="70"/>
        <v>-</v>
      </c>
      <c r="G671" s="351" t="str">
        <f t="shared" si="71"/>
        <v>-</v>
      </c>
      <c r="H671" s="270" t="str">
        <f t="shared" si="72"/>
        <v>否</v>
      </c>
      <c r="I671" s="271" t="str">
        <f t="shared" si="73"/>
        <v>项</v>
      </c>
      <c r="J671" s="272" t="str">
        <f t="shared" si="74"/>
        <v>210</v>
      </c>
      <c r="K671" t="str">
        <f t="shared" si="75"/>
        <v>21002</v>
      </c>
      <c r="L671" t="str">
        <f t="shared" si="76"/>
        <v>2100211</v>
      </c>
    </row>
    <row r="672" ht="21" hidden="1" customHeight="1" spans="1:12">
      <c r="A672" s="350">
        <v>2100212</v>
      </c>
      <c r="B672" s="337" t="s">
        <v>608</v>
      </c>
      <c r="C672" s="284">
        <v>0</v>
      </c>
      <c r="D672" s="284">
        <f>SUMIFS([2]执行月报!$F$5:$F$1335,[2]执行月报!$D$5:$D$1335,A672)</f>
        <v>0</v>
      </c>
      <c r="E672" s="284">
        <v>0</v>
      </c>
      <c r="F672" s="351" t="str">
        <f t="shared" si="70"/>
        <v>-</v>
      </c>
      <c r="G672" s="351" t="str">
        <f t="shared" si="71"/>
        <v>-</v>
      </c>
      <c r="H672" s="270" t="str">
        <f t="shared" si="72"/>
        <v>否</v>
      </c>
      <c r="I672" s="271" t="str">
        <f t="shared" si="73"/>
        <v>项</v>
      </c>
      <c r="J672" s="272" t="str">
        <f t="shared" si="74"/>
        <v>210</v>
      </c>
      <c r="K672" t="str">
        <f t="shared" si="75"/>
        <v>21002</v>
      </c>
      <c r="L672" t="str">
        <f t="shared" si="76"/>
        <v>2100212</v>
      </c>
    </row>
    <row r="673" ht="21" hidden="1" customHeight="1" spans="1:12">
      <c r="A673" s="350">
        <v>2100213</v>
      </c>
      <c r="B673" s="337" t="s">
        <v>609</v>
      </c>
      <c r="C673" s="284">
        <v>0</v>
      </c>
      <c r="D673" s="284">
        <f>SUMIFS([2]执行月报!$F$5:$F$1335,[2]执行月报!$D$5:$D$1335,A673)</f>
        <v>0</v>
      </c>
      <c r="E673" s="284">
        <v>0</v>
      </c>
      <c r="F673" s="351" t="str">
        <f t="shared" si="70"/>
        <v>-</v>
      </c>
      <c r="G673" s="351" t="str">
        <f t="shared" si="71"/>
        <v>-</v>
      </c>
      <c r="H673" s="270" t="str">
        <f t="shared" si="72"/>
        <v>否</v>
      </c>
      <c r="I673" s="271" t="str">
        <f t="shared" si="73"/>
        <v>项</v>
      </c>
      <c r="J673" s="272" t="str">
        <f t="shared" si="74"/>
        <v>210</v>
      </c>
      <c r="K673" t="str">
        <f t="shared" si="75"/>
        <v>21002</v>
      </c>
      <c r="L673" t="str">
        <f t="shared" si="76"/>
        <v>2100213</v>
      </c>
    </row>
    <row r="674" ht="21" customHeight="1" spans="1:12">
      <c r="A674" s="358">
        <v>2100299</v>
      </c>
      <c r="B674" s="337" t="s">
        <v>610</v>
      </c>
      <c r="C674" s="284">
        <v>617</v>
      </c>
      <c r="D674" s="284">
        <f>SUMIFS([2]执行月报!$F$5:$F$1335,[2]执行月报!$D$5:$D$1335,A674)</f>
        <v>0</v>
      </c>
      <c r="E674" s="284">
        <v>106</v>
      </c>
      <c r="F674" s="351">
        <f t="shared" si="70"/>
        <v>-1</v>
      </c>
      <c r="G674" s="351">
        <f t="shared" si="71"/>
        <v>0</v>
      </c>
      <c r="H674" s="270" t="str">
        <f t="shared" si="72"/>
        <v>是</v>
      </c>
      <c r="I674" s="271" t="str">
        <f t="shared" si="73"/>
        <v>项</v>
      </c>
      <c r="J674" s="272" t="str">
        <f t="shared" si="74"/>
        <v>210</v>
      </c>
      <c r="K674" t="str">
        <f t="shared" si="75"/>
        <v>21002</v>
      </c>
      <c r="L674" t="str">
        <f t="shared" si="76"/>
        <v>2100299</v>
      </c>
    </row>
    <row r="675" ht="21" customHeight="1" spans="1:12">
      <c r="A675" s="348">
        <v>21003</v>
      </c>
      <c r="B675" s="336" t="s">
        <v>611</v>
      </c>
      <c r="C675" s="268">
        <f>SUMIFS(C676:C$1298,$I676:$I$1298,"项",$K676:$K$1298,$A675)</f>
        <v>3715</v>
      </c>
      <c r="D675" s="268">
        <f>SUMIFS(D676:D$1298,$I676:$I$1298,"项",$K676:$K$1298,$A675)</f>
        <v>2089</v>
      </c>
      <c r="E675" s="268">
        <f>SUMIFS(E676:E$1298,$I676:$I$1298,"项",$K676:$K$1298,$A675)</f>
        <v>1823</v>
      </c>
      <c r="F675" s="349">
        <f t="shared" si="70"/>
        <v>0.145913329676358</v>
      </c>
      <c r="G675" s="349">
        <f t="shared" si="71"/>
        <v>0.562314939434724</v>
      </c>
      <c r="H675" s="270" t="str">
        <f t="shared" si="72"/>
        <v>是</v>
      </c>
      <c r="I675" s="271" t="str">
        <f t="shared" si="73"/>
        <v>款</v>
      </c>
      <c r="J675" s="272" t="str">
        <f t="shared" si="74"/>
        <v>210</v>
      </c>
      <c r="K675" t="str">
        <f t="shared" si="75"/>
        <v>21003</v>
      </c>
      <c r="L675" t="str">
        <f t="shared" si="76"/>
        <v>21003</v>
      </c>
    </row>
    <row r="676" ht="21" hidden="1" customHeight="1" spans="1:12">
      <c r="A676" s="350">
        <v>2100301</v>
      </c>
      <c r="B676" s="337" t="s">
        <v>612</v>
      </c>
      <c r="C676" s="284">
        <v>0</v>
      </c>
      <c r="D676" s="284">
        <f>SUMIFS([2]执行月报!$F$5:$F$1335,[2]执行月报!$D$5:$D$1335,A676)</f>
        <v>0</v>
      </c>
      <c r="E676" s="284">
        <v>0</v>
      </c>
      <c r="F676" s="351" t="str">
        <f t="shared" si="70"/>
        <v>-</v>
      </c>
      <c r="G676" s="351" t="str">
        <f t="shared" si="71"/>
        <v>-</v>
      </c>
      <c r="H676" s="270" t="str">
        <f t="shared" si="72"/>
        <v>否</v>
      </c>
      <c r="I676" s="271" t="str">
        <f t="shared" si="73"/>
        <v>项</v>
      </c>
      <c r="J676" s="272" t="str">
        <f t="shared" si="74"/>
        <v>210</v>
      </c>
      <c r="K676" t="str">
        <f t="shared" si="75"/>
        <v>21003</v>
      </c>
      <c r="L676" t="str">
        <f t="shared" si="76"/>
        <v>2100301</v>
      </c>
    </row>
    <row r="677" ht="21" customHeight="1" spans="1:12">
      <c r="A677" s="350">
        <v>2100302</v>
      </c>
      <c r="B677" s="337" t="s">
        <v>613</v>
      </c>
      <c r="C677" s="284">
        <v>2739</v>
      </c>
      <c r="D677" s="284">
        <f>SUMIFS([2]执行月报!$F$5:$F$1335,[2]执行月报!$D$5:$D$1335,A677)</f>
        <v>1588</v>
      </c>
      <c r="E677" s="284">
        <v>1485</v>
      </c>
      <c r="F677" s="351">
        <f t="shared" si="70"/>
        <v>0.0693602693602693</v>
      </c>
      <c r="G677" s="351">
        <f t="shared" si="71"/>
        <v>0.579773640014604</v>
      </c>
      <c r="H677" s="270" t="str">
        <f t="shared" si="72"/>
        <v>是</v>
      </c>
      <c r="I677" s="271" t="str">
        <f t="shared" si="73"/>
        <v>项</v>
      </c>
      <c r="J677" s="272" t="str">
        <f t="shared" si="74"/>
        <v>210</v>
      </c>
      <c r="K677" t="str">
        <f t="shared" si="75"/>
        <v>21003</v>
      </c>
      <c r="L677" t="str">
        <f t="shared" si="76"/>
        <v>2100302</v>
      </c>
    </row>
    <row r="678" ht="21" customHeight="1" spans="1:12">
      <c r="A678" s="350">
        <v>2100399</v>
      </c>
      <c r="B678" s="337" t="s">
        <v>614</v>
      </c>
      <c r="C678" s="284">
        <v>976</v>
      </c>
      <c r="D678" s="284">
        <f>SUMIFS([2]执行月报!$F$5:$F$1335,[2]执行月报!$D$5:$D$1335,A678)</f>
        <v>501</v>
      </c>
      <c r="E678" s="284">
        <v>338</v>
      </c>
      <c r="F678" s="351">
        <f t="shared" si="70"/>
        <v>0.482248520710059</v>
      </c>
      <c r="G678" s="351">
        <f t="shared" si="71"/>
        <v>0.513319672131147</v>
      </c>
      <c r="H678" s="270" t="str">
        <f t="shared" si="72"/>
        <v>是</v>
      </c>
      <c r="I678" s="271" t="str">
        <f t="shared" si="73"/>
        <v>项</v>
      </c>
      <c r="J678" s="272" t="str">
        <f t="shared" si="74"/>
        <v>210</v>
      </c>
      <c r="K678" t="str">
        <f t="shared" si="75"/>
        <v>21003</v>
      </c>
      <c r="L678" t="str">
        <f t="shared" si="76"/>
        <v>2100399</v>
      </c>
    </row>
    <row r="679" ht="21" customHeight="1" spans="1:12">
      <c r="A679" s="348">
        <v>21004</v>
      </c>
      <c r="B679" s="336" t="s">
        <v>615</v>
      </c>
      <c r="C679" s="268">
        <f>SUMIFS(C680:C$1298,$I680:$I$1298,"项",$K680:$K$1298,$A679)</f>
        <v>7760</v>
      </c>
      <c r="D679" s="268">
        <f>SUMIFS(D680:D$1298,$I680:$I$1298,"项",$K680:$K$1298,$A679)</f>
        <v>2041</v>
      </c>
      <c r="E679" s="268">
        <f>SUMIFS(E680:E$1298,$I680:$I$1298,"项",$K680:$K$1298,$A679)</f>
        <v>1869</v>
      </c>
      <c r="F679" s="349">
        <f t="shared" si="70"/>
        <v>0.0920278223649009</v>
      </c>
      <c r="G679" s="349">
        <f t="shared" si="71"/>
        <v>0.263015463917526</v>
      </c>
      <c r="H679" s="270" t="str">
        <f t="shared" si="72"/>
        <v>是</v>
      </c>
      <c r="I679" s="271" t="str">
        <f t="shared" si="73"/>
        <v>款</v>
      </c>
      <c r="J679" s="272" t="str">
        <f t="shared" si="74"/>
        <v>210</v>
      </c>
      <c r="K679" t="str">
        <f t="shared" si="75"/>
        <v>21004</v>
      </c>
      <c r="L679" t="str">
        <f t="shared" si="76"/>
        <v>21004</v>
      </c>
    </row>
    <row r="680" ht="21" customHeight="1" spans="1:12">
      <c r="A680" s="350">
        <v>2100401</v>
      </c>
      <c r="B680" s="337" t="s">
        <v>616</v>
      </c>
      <c r="C680" s="284">
        <v>1015</v>
      </c>
      <c r="D680" s="284">
        <f>SUMIFS([2]执行月报!$F$5:$F$1335,[2]执行月报!$D$5:$D$1335,A680)</f>
        <v>546</v>
      </c>
      <c r="E680" s="284">
        <v>514</v>
      </c>
      <c r="F680" s="351">
        <f t="shared" si="70"/>
        <v>0.0622568093385214</v>
      </c>
      <c r="G680" s="351">
        <f t="shared" si="71"/>
        <v>0.537931034482759</v>
      </c>
      <c r="H680" s="270" t="str">
        <f t="shared" si="72"/>
        <v>是</v>
      </c>
      <c r="I680" s="271" t="str">
        <f t="shared" si="73"/>
        <v>项</v>
      </c>
      <c r="J680" s="272" t="str">
        <f t="shared" si="74"/>
        <v>210</v>
      </c>
      <c r="K680" t="str">
        <f t="shared" si="75"/>
        <v>21004</v>
      </c>
      <c r="L680" t="str">
        <f t="shared" si="76"/>
        <v>2100401</v>
      </c>
    </row>
    <row r="681" ht="21" customHeight="1" spans="1:12">
      <c r="A681" s="350">
        <v>2100402</v>
      </c>
      <c r="B681" s="337" t="s">
        <v>617</v>
      </c>
      <c r="C681" s="284">
        <v>161</v>
      </c>
      <c r="D681" s="284">
        <f>SUMIFS([2]执行月报!$F$5:$F$1335,[2]执行月报!$D$5:$D$1335,A681)</f>
        <v>72</v>
      </c>
      <c r="E681" s="284">
        <v>65</v>
      </c>
      <c r="F681" s="351">
        <f t="shared" si="70"/>
        <v>0.107692307692308</v>
      </c>
      <c r="G681" s="351">
        <f t="shared" si="71"/>
        <v>0.447204968944099</v>
      </c>
      <c r="H681" s="270" t="str">
        <f t="shared" si="72"/>
        <v>是</v>
      </c>
      <c r="I681" s="271" t="str">
        <f t="shared" si="73"/>
        <v>项</v>
      </c>
      <c r="J681" s="272" t="str">
        <f t="shared" si="74"/>
        <v>210</v>
      </c>
      <c r="K681" t="str">
        <f t="shared" si="75"/>
        <v>21004</v>
      </c>
      <c r="L681" t="str">
        <f t="shared" si="76"/>
        <v>2100402</v>
      </c>
    </row>
    <row r="682" ht="21" customHeight="1" spans="1:12">
      <c r="A682" s="350">
        <v>2100403</v>
      </c>
      <c r="B682" s="337" t="s">
        <v>618</v>
      </c>
      <c r="C682" s="284">
        <v>691</v>
      </c>
      <c r="D682" s="284">
        <f>SUMIFS([2]执行月报!$F$5:$F$1335,[2]执行月报!$D$5:$D$1335,A682)</f>
        <v>487</v>
      </c>
      <c r="E682" s="284">
        <v>403</v>
      </c>
      <c r="F682" s="351">
        <f t="shared" si="70"/>
        <v>0.208436724565757</v>
      </c>
      <c r="G682" s="351">
        <f t="shared" si="71"/>
        <v>0.704775687409551</v>
      </c>
      <c r="H682" s="270" t="str">
        <f t="shared" si="72"/>
        <v>是</v>
      </c>
      <c r="I682" s="271" t="str">
        <f t="shared" si="73"/>
        <v>项</v>
      </c>
      <c r="J682" s="272" t="str">
        <f t="shared" si="74"/>
        <v>210</v>
      </c>
      <c r="K682" t="str">
        <f t="shared" si="75"/>
        <v>21004</v>
      </c>
      <c r="L682" t="str">
        <f t="shared" si="76"/>
        <v>2100403</v>
      </c>
    </row>
    <row r="683" ht="21" hidden="1" customHeight="1" spans="1:12">
      <c r="A683" s="350">
        <v>2100404</v>
      </c>
      <c r="B683" s="337" t="s">
        <v>619</v>
      </c>
      <c r="C683" s="284">
        <v>0</v>
      </c>
      <c r="D683" s="284">
        <f>SUMIFS([2]执行月报!$F$5:$F$1335,[2]执行月报!$D$5:$D$1335,A683)</f>
        <v>0</v>
      </c>
      <c r="E683" s="284">
        <v>0</v>
      </c>
      <c r="F683" s="351" t="str">
        <f t="shared" si="70"/>
        <v>-</v>
      </c>
      <c r="G683" s="351" t="str">
        <f t="shared" si="71"/>
        <v>-</v>
      </c>
      <c r="H683" s="270" t="str">
        <f t="shared" si="72"/>
        <v>否</v>
      </c>
      <c r="I683" s="271" t="str">
        <f t="shared" si="73"/>
        <v>项</v>
      </c>
      <c r="J683" s="272" t="str">
        <f t="shared" si="74"/>
        <v>210</v>
      </c>
      <c r="K683" t="str">
        <f t="shared" si="75"/>
        <v>21004</v>
      </c>
      <c r="L683" t="str">
        <f t="shared" si="76"/>
        <v>2100404</v>
      </c>
    </row>
    <row r="684" ht="21" hidden="1" customHeight="1" spans="1:12">
      <c r="A684" s="350">
        <v>2100405</v>
      </c>
      <c r="B684" s="337" t="s">
        <v>620</v>
      </c>
      <c r="C684" s="284">
        <v>0</v>
      </c>
      <c r="D684" s="284">
        <f>SUMIFS([2]执行月报!$F$5:$F$1335,[2]执行月报!$D$5:$D$1335,A684)</f>
        <v>0</v>
      </c>
      <c r="E684" s="284">
        <v>0</v>
      </c>
      <c r="F684" s="351" t="str">
        <f t="shared" si="70"/>
        <v>-</v>
      </c>
      <c r="G684" s="351" t="str">
        <f t="shared" si="71"/>
        <v>-</v>
      </c>
      <c r="H684" s="270" t="str">
        <f t="shared" si="72"/>
        <v>否</v>
      </c>
      <c r="I684" s="271" t="str">
        <f t="shared" si="73"/>
        <v>项</v>
      </c>
      <c r="J684" s="272" t="str">
        <f t="shared" si="74"/>
        <v>210</v>
      </c>
      <c r="K684" t="str">
        <f t="shared" si="75"/>
        <v>21004</v>
      </c>
      <c r="L684" t="str">
        <f t="shared" si="76"/>
        <v>2100405</v>
      </c>
    </row>
    <row r="685" ht="21" hidden="1" customHeight="1" spans="1:12">
      <c r="A685" s="350">
        <v>2100406</v>
      </c>
      <c r="B685" s="337" t="s">
        <v>621</v>
      </c>
      <c r="C685" s="284">
        <v>0</v>
      </c>
      <c r="D685" s="284">
        <f>SUMIFS([2]执行月报!$F$5:$F$1335,[2]执行月报!$D$5:$D$1335,A685)</f>
        <v>0</v>
      </c>
      <c r="E685" s="284">
        <v>0</v>
      </c>
      <c r="F685" s="351" t="str">
        <f t="shared" si="70"/>
        <v>-</v>
      </c>
      <c r="G685" s="351" t="str">
        <f t="shared" si="71"/>
        <v>-</v>
      </c>
      <c r="H685" s="270" t="str">
        <f t="shared" si="72"/>
        <v>否</v>
      </c>
      <c r="I685" s="271" t="str">
        <f t="shared" si="73"/>
        <v>项</v>
      </c>
      <c r="J685" s="272" t="str">
        <f t="shared" si="74"/>
        <v>210</v>
      </c>
      <c r="K685" t="str">
        <f t="shared" si="75"/>
        <v>21004</v>
      </c>
      <c r="L685" t="str">
        <f t="shared" si="76"/>
        <v>2100406</v>
      </c>
    </row>
    <row r="686" ht="21" hidden="1" customHeight="1" spans="1:12">
      <c r="A686" s="350">
        <v>2100407</v>
      </c>
      <c r="B686" s="337" t="s">
        <v>622</v>
      </c>
      <c r="C686" s="284">
        <v>0</v>
      </c>
      <c r="D686" s="284">
        <f>SUMIFS([2]执行月报!$F$5:$F$1335,[2]执行月报!$D$5:$D$1335,A686)</f>
        <v>0</v>
      </c>
      <c r="E686" s="284">
        <v>0</v>
      </c>
      <c r="F686" s="351" t="str">
        <f t="shared" si="70"/>
        <v>-</v>
      </c>
      <c r="G686" s="351" t="str">
        <f t="shared" si="71"/>
        <v>-</v>
      </c>
      <c r="H686" s="270" t="str">
        <f t="shared" si="72"/>
        <v>否</v>
      </c>
      <c r="I686" s="271" t="str">
        <f t="shared" si="73"/>
        <v>项</v>
      </c>
      <c r="J686" s="272" t="str">
        <f t="shared" si="74"/>
        <v>210</v>
      </c>
      <c r="K686" t="str">
        <f t="shared" si="75"/>
        <v>21004</v>
      </c>
      <c r="L686" t="str">
        <f t="shared" si="76"/>
        <v>2100407</v>
      </c>
    </row>
    <row r="687" ht="21" customHeight="1" spans="1:12">
      <c r="A687" s="350">
        <v>2100408</v>
      </c>
      <c r="B687" s="337" t="s">
        <v>623</v>
      </c>
      <c r="C687" s="284">
        <v>4809</v>
      </c>
      <c r="D687" s="284">
        <f>SUMIFS([2]执行月报!$F$5:$F$1335,[2]执行月报!$D$5:$D$1335,A687)</f>
        <v>791</v>
      </c>
      <c r="E687" s="284">
        <v>532</v>
      </c>
      <c r="F687" s="351">
        <f t="shared" si="70"/>
        <v>0.486842105263158</v>
      </c>
      <c r="G687" s="351">
        <f t="shared" si="71"/>
        <v>0.16448326055313</v>
      </c>
      <c r="H687" s="270" t="str">
        <f t="shared" si="72"/>
        <v>是</v>
      </c>
      <c r="I687" s="271" t="str">
        <f t="shared" si="73"/>
        <v>项</v>
      </c>
      <c r="J687" s="272" t="str">
        <f t="shared" si="74"/>
        <v>210</v>
      </c>
      <c r="K687" t="str">
        <f t="shared" si="75"/>
        <v>21004</v>
      </c>
      <c r="L687" t="str">
        <f t="shared" si="76"/>
        <v>2100408</v>
      </c>
    </row>
    <row r="688" ht="21" customHeight="1" spans="1:12">
      <c r="A688" s="350">
        <v>2100409</v>
      </c>
      <c r="B688" s="337" t="s">
        <v>624</v>
      </c>
      <c r="C688" s="284">
        <v>647</v>
      </c>
      <c r="D688" s="284">
        <f>SUMIFS([2]执行月报!$F$5:$F$1335,[2]执行月报!$D$5:$D$1335,A688)</f>
        <v>1</v>
      </c>
      <c r="E688" s="284">
        <v>56</v>
      </c>
      <c r="F688" s="351">
        <f t="shared" si="70"/>
        <v>-0.982142857142857</v>
      </c>
      <c r="G688" s="351">
        <f t="shared" si="71"/>
        <v>0.00154559505409583</v>
      </c>
      <c r="H688" s="270" t="str">
        <f t="shared" si="72"/>
        <v>是</v>
      </c>
      <c r="I688" s="271" t="str">
        <f t="shared" si="73"/>
        <v>项</v>
      </c>
      <c r="J688" s="272" t="str">
        <f t="shared" si="74"/>
        <v>210</v>
      </c>
      <c r="K688" t="str">
        <f t="shared" si="75"/>
        <v>21004</v>
      </c>
      <c r="L688" t="str">
        <f t="shared" si="76"/>
        <v>2100409</v>
      </c>
    </row>
    <row r="689" ht="21" customHeight="1" spans="1:12">
      <c r="A689" s="350">
        <v>2100410</v>
      </c>
      <c r="B689" s="337" t="s">
        <v>625</v>
      </c>
      <c r="C689" s="284">
        <v>136</v>
      </c>
      <c r="D689" s="284">
        <f>SUMIFS([2]执行月报!$F$5:$F$1335,[2]执行月报!$D$5:$D$1335,A689)</f>
        <v>104</v>
      </c>
      <c r="E689" s="284">
        <v>272</v>
      </c>
      <c r="F689" s="351">
        <f t="shared" si="70"/>
        <v>-0.617647058823529</v>
      </c>
      <c r="G689" s="351">
        <f t="shared" si="71"/>
        <v>0.764705882352941</v>
      </c>
      <c r="H689" s="270" t="str">
        <f t="shared" si="72"/>
        <v>是</v>
      </c>
      <c r="I689" s="271" t="str">
        <f t="shared" si="73"/>
        <v>项</v>
      </c>
      <c r="J689" s="272" t="str">
        <f t="shared" si="74"/>
        <v>210</v>
      </c>
      <c r="K689" t="str">
        <f t="shared" si="75"/>
        <v>21004</v>
      </c>
      <c r="L689" t="str">
        <f t="shared" si="76"/>
        <v>2100410</v>
      </c>
    </row>
    <row r="690" ht="21" customHeight="1" spans="1:12">
      <c r="A690" s="350">
        <v>2100499</v>
      </c>
      <c r="B690" s="337" t="s">
        <v>626</v>
      </c>
      <c r="C690" s="284">
        <v>301</v>
      </c>
      <c r="D690" s="284">
        <f>SUMIFS([2]执行月报!$F$5:$F$1335,[2]执行月报!$D$5:$D$1335,A690)</f>
        <v>40</v>
      </c>
      <c r="E690" s="284">
        <v>27</v>
      </c>
      <c r="F690" s="351">
        <f t="shared" si="70"/>
        <v>0.481481481481481</v>
      </c>
      <c r="G690" s="351">
        <f t="shared" si="71"/>
        <v>0.132890365448505</v>
      </c>
      <c r="H690" s="270" t="str">
        <f t="shared" si="72"/>
        <v>是</v>
      </c>
      <c r="I690" s="271" t="str">
        <f t="shared" si="73"/>
        <v>项</v>
      </c>
      <c r="J690" s="272" t="str">
        <f t="shared" si="74"/>
        <v>210</v>
      </c>
      <c r="K690" t="str">
        <f t="shared" si="75"/>
        <v>21004</v>
      </c>
      <c r="L690" t="str">
        <f t="shared" si="76"/>
        <v>2100499</v>
      </c>
    </row>
    <row r="691" ht="21" hidden="1" customHeight="1" spans="1:12">
      <c r="A691" s="348">
        <v>21006</v>
      </c>
      <c r="B691" s="336" t="s">
        <v>627</v>
      </c>
      <c r="C691" s="268">
        <f>SUMIFS(C692:C$1298,$I692:$I$1298,"项",$K692:$K$1298,$A691)</f>
        <v>0</v>
      </c>
      <c r="D691" s="268">
        <f>SUMIFS(D692:D$1298,$I692:$I$1298,"项",$K692:$K$1298,$A691)</f>
        <v>0</v>
      </c>
      <c r="E691" s="268">
        <f>SUMIFS(E692:E$1298,$I692:$I$1298,"项",$K692:$K$1298,$A691)</f>
        <v>0</v>
      </c>
      <c r="F691" s="349" t="str">
        <f t="shared" si="70"/>
        <v>-</v>
      </c>
      <c r="G691" s="349" t="str">
        <f t="shared" si="71"/>
        <v>-</v>
      </c>
      <c r="H691" s="270" t="str">
        <f t="shared" si="72"/>
        <v>否</v>
      </c>
      <c r="I691" s="271" t="str">
        <f t="shared" si="73"/>
        <v>款</v>
      </c>
      <c r="J691" s="272" t="str">
        <f t="shared" si="74"/>
        <v>210</v>
      </c>
      <c r="K691" t="str">
        <f t="shared" si="75"/>
        <v>21006</v>
      </c>
      <c r="L691" t="str">
        <f t="shared" si="76"/>
        <v>21006</v>
      </c>
    </row>
    <row r="692" ht="21" hidden="1" customHeight="1" spans="1:12">
      <c r="A692" s="350">
        <v>2100601</v>
      </c>
      <c r="B692" s="337" t="s">
        <v>628</v>
      </c>
      <c r="C692" s="284">
        <v>0</v>
      </c>
      <c r="D692" s="284">
        <f>SUMIFS([2]执行月报!$F$5:$F$1335,[2]执行月报!$D$5:$D$1335,A692)</f>
        <v>0</v>
      </c>
      <c r="E692" s="284">
        <v>0</v>
      </c>
      <c r="F692" s="351" t="str">
        <f t="shared" si="70"/>
        <v>-</v>
      </c>
      <c r="G692" s="351" t="str">
        <f t="shared" si="71"/>
        <v>-</v>
      </c>
      <c r="H692" s="270" t="str">
        <f t="shared" si="72"/>
        <v>否</v>
      </c>
      <c r="I692" s="271" t="str">
        <f t="shared" si="73"/>
        <v>项</v>
      </c>
      <c r="J692" s="272" t="str">
        <f t="shared" si="74"/>
        <v>210</v>
      </c>
      <c r="K692" t="str">
        <f t="shared" si="75"/>
        <v>21006</v>
      </c>
      <c r="L692" t="str">
        <f t="shared" si="76"/>
        <v>2100601</v>
      </c>
    </row>
    <row r="693" ht="21" hidden="1" customHeight="1" spans="1:12">
      <c r="A693" s="350">
        <v>2100699</v>
      </c>
      <c r="B693" s="337" t="s">
        <v>629</v>
      </c>
      <c r="C693" s="284">
        <v>0</v>
      </c>
      <c r="D693" s="284">
        <f>SUMIFS([2]执行月报!$F$5:$F$1335,[2]执行月报!$D$5:$D$1335,A693)</f>
        <v>0</v>
      </c>
      <c r="E693" s="284">
        <v>0</v>
      </c>
      <c r="F693" s="351" t="str">
        <f t="shared" si="70"/>
        <v>-</v>
      </c>
      <c r="G693" s="351" t="str">
        <f t="shared" si="71"/>
        <v>-</v>
      </c>
      <c r="H693" s="270" t="str">
        <f t="shared" si="72"/>
        <v>否</v>
      </c>
      <c r="I693" s="271" t="str">
        <f t="shared" si="73"/>
        <v>项</v>
      </c>
      <c r="J693" s="272" t="str">
        <f t="shared" si="74"/>
        <v>210</v>
      </c>
      <c r="K693" t="str">
        <f t="shared" si="75"/>
        <v>21006</v>
      </c>
      <c r="L693" t="str">
        <f t="shared" si="76"/>
        <v>2100699</v>
      </c>
    </row>
    <row r="694" ht="21" customHeight="1" spans="1:12">
      <c r="A694" s="348">
        <v>21007</v>
      </c>
      <c r="B694" s="336" t="s">
        <v>630</v>
      </c>
      <c r="C694" s="268">
        <f>SUMIFS(C695:C$1298,$I695:$I$1298,"项",$K695:$K$1298,$A694)</f>
        <v>1901</v>
      </c>
      <c r="D694" s="268">
        <f>SUMIFS(D695:D$1298,$I695:$I$1298,"项",$K695:$K$1298,$A694)</f>
        <v>409</v>
      </c>
      <c r="E694" s="268">
        <f>SUMIFS(E695:E$1298,$I695:$I$1298,"项",$K695:$K$1298,$A694)</f>
        <v>369</v>
      </c>
      <c r="F694" s="349">
        <f t="shared" si="70"/>
        <v>0.10840108401084</v>
      </c>
      <c r="G694" s="349">
        <f t="shared" si="71"/>
        <v>0.215149921094161</v>
      </c>
      <c r="H694" s="270" t="str">
        <f t="shared" si="72"/>
        <v>是</v>
      </c>
      <c r="I694" s="271" t="str">
        <f t="shared" si="73"/>
        <v>款</v>
      </c>
      <c r="J694" s="272" t="str">
        <f t="shared" si="74"/>
        <v>210</v>
      </c>
      <c r="K694" t="str">
        <f t="shared" si="75"/>
        <v>21007</v>
      </c>
      <c r="L694" t="str">
        <f t="shared" si="76"/>
        <v>21007</v>
      </c>
    </row>
    <row r="695" ht="21" customHeight="1" spans="1:12">
      <c r="A695" s="350">
        <v>2100716</v>
      </c>
      <c r="B695" s="337" t="s">
        <v>631</v>
      </c>
      <c r="C695" s="284">
        <v>34</v>
      </c>
      <c r="D695" s="284">
        <f>SUMIFS([2]执行月报!$F$5:$F$1335,[2]执行月报!$D$5:$D$1335,A695)</f>
        <v>25</v>
      </c>
      <c r="E695" s="284">
        <v>34</v>
      </c>
      <c r="F695" s="351">
        <f t="shared" si="70"/>
        <v>-0.264705882352941</v>
      </c>
      <c r="G695" s="351">
        <f t="shared" si="71"/>
        <v>0.735294117647059</v>
      </c>
      <c r="H695" s="270" t="str">
        <f t="shared" si="72"/>
        <v>是</v>
      </c>
      <c r="I695" s="271" t="str">
        <f t="shared" si="73"/>
        <v>项</v>
      </c>
      <c r="J695" s="272" t="str">
        <f t="shared" si="74"/>
        <v>210</v>
      </c>
      <c r="K695" t="str">
        <f t="shared" si="75"/>
        <v>21007</v>
      </c>
      <c r="L695" t="str">
        <f t="shared" si="76"/>
        <v>2100716</v>
      </c>
    </row>
    <row r="696" ht="21" hidden="1" customHeight="1" spans="1:12">
      <c r="A696" s="350">
        <v>2100717</v>
      </c>
      <c r="B696" s="337" t="s">
        <v>632</v>
      </c>
      <c r="C696" s="284">
        <v>0</v>
      </c>
      <c r="D696" s="284">
        <f>SUMIFS([2]执行月报!$F$5:$F$1335,[2]执行月报!$D$5:$D$1335,A696)</f>
        <v>0</v>
      </c>
      <c r="E696" s="284">
        <v>0</v>
      </c>
      <c r="F696" s="351" t="str">
        <f t="shared" si="70"/>
        <v>-</v>
      </c>
      <c r="G696" s="351" t="str">
        <f t="shared" si="71"/>
        <v>-</v>
      </c>
      <c r="H696" s="270" t="str">
        <f t="shared" si="72"/>
        <v>否</v>
      </c>
      <c r="I696" s="271" t="str">
        <f t="shared" si="73"/>
        <v>项</v>
      </c>
      <c r="J696" s="272" t="str">
        <f t="shared" si="74"/>
        <v>210</v>
      </c>
      <c r="K696" t="str">
        <f t="shared" si="75"/>
        <v>21007</v>
      </c>
      <c r="L696" t="str">
        <f t="shared" si="76"/>
        <v>2100717</v>
      </c>
    </row>
    <row r="697" ht="21" customHeight="1" spans="1:12">
      <c r="A697" s="350">
        <v>2100799</v>
      </c>
      <c r="B697" s="337" t="s">
        <v>633</v>
      </c>
      <c r="C697" s="284">
        <v>1867</v>
      </c>
      <c r="D697" s="284">
        <f>SUMIFS([2]执行月报!$F$5:$F$1335,[2]执行月报!$D$5:$D$1335,A697)</f>
        <v>384</v>
      </c>
      <c r="E697" s="284">
        <v>335</v>
      </c>
      <c r="F697" s="351">
        <f t="shared" si="70"/>
        <v>0.146268656716418</v>
      </c>
      <c r="G697" s="351">
        <f t="shared" si="71"/>
        <v>0.205677557579004</v>
      </c>
      <c r="H697" s="270" t="str">
        <f t="shared" si="72"/>
        <v>是</v>
      </c>
      <c r="I697" s="271" t="str">
        <f t="shared" si="73"/>
        <v>项</v>
      </c>
      <c r="J697" s="272" t="str">
        <f t="shared" si="74"/>
        <v>210</v>
      </c>
      <c r="K697" t="str">
        <f t="shared" si="75"/>
        <v>21007</v>
      </c>
      <c r="L697" t="str">
        <f t="shared" si="76"/>
        <v>2100799</v>
      </c>
    </row>
    <row r="698" ht="21" customHeight="1" spans="1:12">
      <c r="A698" s="348">
        <v>21011</v>
      </c>
      <c r="B698" s="336" t="s">
        <v>634</v>
      </c>
      <c r="C698" s="268">
        <f>SUMIFS(C699:C$1298,$I699:$I$1298,"项",$K699:$K$1298,$A698)</f>
        <v>13076</v>
      </c>
      <c r="D698" s="268">
        <f>SUMIFS(D699:D$1298,$I699:$I$1298,"项",$K699:$K$1298,$A698)</f>
        <v>6258</v>
      </c>
      <c r="E698" s="268">
        <f>SUMIFS(E699:E$1298,$I699:$I$1298,"项",$K699:$K$1298,$A698)</f>
        <v>6159</v>
      </c>
      <c r="F698" s="349">
        <f t="shared" si="70"/>
        <v>0.0160740379931807</v>
      </c>
      <c r="G698" s="349">
        <f t="shared" si="71"/>
        <v>0.478586723768737</v>
      </c>
      <c r="H698" s="270" t="str">
        <f t="shared" si="72"/>
        <v>是</v>
      </c>
      <c r="I698" s="271" t="str">
        <f t="shared" si="73"/>
        <v>款</v>
      </c>
      <c r="J698" s="272" t="str">
        <f t="shared" si="74"/>
        <v>210</v>
      </c>
      <c r="K698" t="str">
        <f t="shared" si="75"/>
        <v>21011</v>
      </c>
      <c r="L698" t="str">
        <f t="shared" si="76"/>
        <v>21011</v>
      </c>
    </row>
    <row r="699" ht="21" customHeight="1" spans="1:12">
      <c r="A699" s="350">
        <v>2101101</v>
      </c>
      <c r="B699" s="337" t="s">
        <v>635</v>
      </c>
      <c r="C699" s="284">
        <v>2253</v>
      </c>
      <c r="D699" s="284">
        <f>SUMIFS([2]执行月报!$F$5:$F$1335,[2]执行月报!$D$5:$D$1335,A699)</f>
        <v>940</v>
      </c>
      <c r="E699" s="284">
        <v>1117</v>
      </c>
      <c r="F699" s="351">
        <f t="shared" si="70"/>
        <v>-0.158460161145927</v>
      </c>
      <c r="G699" s="351">
        <f t="shared" si="71"/>
        <v>0.417221482467821</v>
      </c>
      <c r="H699" s="270" t="str">
        <f t="shared" si="72"/>
        <v>是</v>
      </c>
      <c r="I699" s="271" t="str">
        <f t="shared" si="73"/>
        <v>项</v>
      </c>
      <c r="J699" s="272" t="str">
        <f t="shared" si="74"/>
        <v>210</v>
      </c>
      <c r="K699" t="str">
        <f t="shared" si="75"/>
        <v>21011</v>
      </c>
      <c r="L699" t="str">
        <f t="shared" si="76"/>
        <v>2101101</v>
      </c>
    </row>
    <row r="700" ht="21" customHeight="1" spans="1:12">
      <c r="A700" s="350">
        <v>2101102</v>
      </c>
      <c r="B700" s="337" t="s">
        <v>636</v>
      </c>
      <c r="C700" s="284">
        <v>4916</v>
      </c>
      <c r="D700" s="284">
        <f>SUMIFS([2]执行月报!$F$5:$F$1335,[2]执行月报!$D$5:$D$1335,A700)</f>
        <v>2403</v>
      </c>
      <c r="E700" s="284">
        <v>2304</v>
      </c>
      <c r="F700" s="351">
        <f t="shared" si="70"/>
        <v>0.04296875</v>
      </c>
      <c r="G700" s="351">
        <f t="shared" si="71"/>
        <v>0.488812042310822</v>
      </c>
      <c r="H700" s="270" t="str">
        <f t="shared" si="72"/>
        <v>是</v>
      </c>
      <c r="I700" s="271" t="str">
        <f t="shared" si="73"/>
        <v>项</v>
      </c>
      <c r="J700" s="272" t="str">
        <f t="shared" si="74"/>
        <v>210</v>
      </c>
      <c r="K700" t="str">
        <f t="shared" si="75"/>
        <v>21011</v>
      </c>
      <c r="L700" t="str">
        <f t="shared" si="76"/>
        <v>2101102</v>
      </c>
    </row>
    <row r="701" ht="21" customHeight="1" spans="1:12">
      <c r="A701" s="350">
        <v>2101103</v>
      </c>
      <c r="B701" s="337" t="s">
        <v>637</v>
      </c>
      <c r="C701" s="284">
        <v>5678</v>
      </c>
      <c r="D701" s="284">
        <f>SUMIFS([2]执行月报!$F$5:$F$1335,[2]执行月报!$D$5:$D$1335,A701)</f>
        <v>2795</v>
      </c>
      <c r="E701" s="284">
        <v>2621</v>
      </c>
      <c r="F701" s="351">
        <f t="shared" si="70"/>
        <v>0.0663868752384587</v>
      </c>
      <c r="G701" s="351">
        <f t="shared" si="71"/>
        <v>0.492250792532582</v>
      </c>
      <c r="H701" s="270" t="str">
        <f t="shared" si="72"/>
        <v>是</v>
      </c>
      <c r="I701" s="271" t="str">
        <f t="shared" si="73"/>
        <v>项</v>
      </c>
      <c r="J701" s="272" t="str">
        <f t="shared" si="74"/>
        <v>210</v>
      </c>
      <c r="K701" t="str">
        <f t="shared" si="75"/>
        <v>21011</v>
      </c>
      <c r="L701" t="str">
        <f t="shared" si="76"/>
        <v>2101103</v>
      </c>
    </row>
    <row r="702" ht="21" customHeight="1" spans="1:12">
      <c r="A702" s="350">
        <v>2101199</v>
      </c>
      <c r="B702" s="337" t="s">
        <v>638</v>
      </c>
      <c r="C702" s="284">
        <v>229</v>
      </c>
      <c r="D702" s="284">
        <f>SUMIFS([2]执行月报!$F$5:$F$1335,[2]执行月报!$D$5:$D$1335,A702)</f>
        <v>120</v>
      </c>
      <c r="E702" s="284">
        <v>117</v>
      </c>
      <c r="F702" s="351">
        <f t="shared" si="70"/>
        <v>0.0256410256410255</v>
      </c>
      <c r="G702" s="351">
        <f t="shared" si="71"/>
        <v>0.524017467248908</v>
      </c>
      <c r="H702" s="270" t="str">
        <f t="shared" si="72"/>
        <v>是</v>
      </c>
      <c r="I702" s="271" t="str">
        <f t="shared" si="73"/>
        <v>项</v>
      </c>
      <c r="J702" s="272" t="str">
        <f t="shared" si="74"/>
        <v>210</v>
      </c>
      <c r="K702" t="str">
        <f t="shared" si="75"/>
        <v>21011</v>
      </c>
      <c r="L702" t="str">
        <f t="shared" si="76"/>
        <v>2101199</v>
      </c>
    </row>
    <row r="703" ht="21" customHeight="1" spans="1:12">
      <c r="A703" s="348">
        <v>21012</v>
      </c>
      <c r="B703" s="336" t="s">
        <v>639</v>
      </c>
      <c r="C703" s="268">
        <f>SUMIFS(C704:C$1298,$I704:$I$1298,"项",$K704:$K$1298,$A703)</f>
        <v>286</v>
      </c>
      <c r="D703" s="268">
        <f>SUMIFS(D704:D$1298,$I704:$I$1298,"项",$K704:$K$1298,$A703)</f>
        <v>0</v>
      </c>
      <c r="E703" s="268">
        <f>SUMIFS(E704:E$1298,$I704:$I$1298,"项",$K704:$K$1298,$A703)</f>
        <v>0</v>
      </c>
      <c r="F703" s="349" t="str">
        <f t="shared" si="70"/>
        <v>-</v>
      </c>
      <c r="G703" s="349">
        <f t="shared" si="71"/>
        <v>0</v>
      </c>
      <c r="H703" s="270" t="str">
        <f t="shared" si="72"/>
        <v>是</v>
      </c>
      <c r="I703" s="271" t="str">
        <f t="shared" si="73"/>
        <v>款</v>
      </c>
      <c r="J703" s="272" t="str">
        <f t="shared" si="74"/>
        <v>210</v>
      </c>
      <c r="K703" t="str">
        <f t="shared" si="75"/>
        <v>21012</v>
      </c>
      <c r="L703" t="str">
        <f t="shared" si="76"/>
        <v>21012</v>
      </c>
    </row>
    <row r="704" ht="21" customHeight="1" spans="1:12">
      <c r="A704" s="350">
        <v>2101201</v>
      </c>
      <c r="B704" s="337" t="s">
        <v>640</v>
      </c>
      <c r="C704" s="284">
        <v>6</v>
      </c>
      <c r="D704" s="284">
        <f>SUMIFS([2]执行月报!$F$5:$F$1335,[2]执行月报!$D$5:$D$1335,A704)</f>
        <v>0</v>
      </c>
      <c r="E704" s="284">
        <v>0</v>
      </c>
      <c r="F704" s="351" t="str">
        <f t="shared" si="70"/>
        <v>-</v>
      </c>
      <c r="G704" s="351">
        <f t="shared" si="71"/>
        <v>0</v>
      </c>
      <c r="H704" s="270" t="str">
        <f t="shared" si="72"/>
        <v>是</v>
      </c>
      <c r="I704" s="271" t="str">
        <f t="shared" si="73"/>
        <v>项</v>
      </c>
      <c r="J704" s="272" t="str">
        <f t="shared" si="74"/>
        <v>210</v>
      </c>
      <c r="K704" t="str">
        <f t="shared" si="75"/>
        <v>21012</v>
      </c>
      <c r="L704" t="str">
        <f t="shared" si="76"/>
        <v>2101201</v>
      </c>
    </row>
    <row r="705" ht="21" customHeight="1" spans="1:12">
      <c r="A705" s="350">
        <v>2101202</v>
      </c>
      <c r="B705" s="337" t="s">
        <v>641</v>
      </c>
      <c r="C705" s="284">
        <v>280</v>
      </c>
      <c r="D705" s="284">
        <f>SUMIFS([2]执行月报!$F$5:$F$1335,[2]执行月报!$D$5:$D$1335,A705)</f>
        <v>0</v>
      </c>
      <c r="E705" s="284">
        <v>0</v>
      </c>
      <c r="F705" s="351" t="str">
        <f t="shared" si="70"/>
        <v>-</v>
      </c>
      <c r="G705" s="351">
        <f t="shared" si="71"/>
        <v>0</v>
      </c>
      <c r="H705" s="270" t="str">
        <f t="shared" si="72"/>
        <v>是</v>
      </c>
      <c r="I705" s="271" t="str">
        <f t="shared" si="73"/>
        <v>项</v>
      </c>
      <c r="J705" s="272" t="str">
        <f t="shared" si="74"/>
        <v>210</v>
      </c>
      <c r="K705" t="str">
        <f t="shared" si="75"/>
        <v>21012</v>
      </c>
      <c r="L705" t="str">
        <f t="shared" si="76"/>
        <v>2101202</v>
      </c>
    </row>
    <row r="706" ht="21" hidden="1" customHeight="1" spans="1:12">
      <c r="A706" s="350">
        <v>2101299</v>
      </c>
      <c r="B706" s="337" t="s">
        <v>642</v>
      </c>
      <c r="C706" s="284">
        <v>0</v>
      </c>
      <c r="D706" s="284">
        <f>SUMIFS([2]执行月报!$F$5:$F$1335,[2]执行月报!$D$5:$D$1335,A706)</f>
        <v>0</v>
      </c>
      <c r="E706" s="284">
        <v>0</v>
      </c>
      <c r="F706" s="351" t="str">
        <f t="shared" si="70"/>
        <v>-</v>
      </c>
      <c r="G706" s="351" t="str">
        <f t="shared" si="71"/>
        <v>-</v>
      </c>
      <c r="H706" s="270" t="str">
        <f t="shared" si="72"/>
        <v>否</v>
      </c>
      <c r="I706" s="271" t="str">
        <f t="shared" si="73"/>
        <v>项</v>
      </c>
      <c r="J706" s="272" t="str">
        <f t="shared" si="74"/>
        <v>210</v>
      </c>
      <c r="K706" t="str">
        <f t="shared" si="75"/>
        <v>21012</v>
      </c>
      <c r="L706" t="str">
        <f t="shared" si="76"/>
        <v>2101299</v>
      </c>
    </row>
    <row r="707" ht="21" customHeight="1" spans="1:12">
      <c r="A707" s="348">
        <v>21013</v>
      </c>
      <c r="B707" s="336" t="s">
        <v>643</v>
      </c>
      <c r="C707" s="268">
        <f>SUMIFS(C708:C$1298,$I708:$I$1298,"项",$K708:$K$1298,$A707)</f>
        <v>275</v>
      </c>
      <c r="D707" s="268">
        <f>SUMIFS(D708:D$1298,$I708:$I$1298,"项",$K708:$K$1298,$A707)</f>
        <v>0</v>
      </c>
      <c r="E707" s="268">
        <f>SUMIFS(E708:E$1298,$I708:$I$1298,"项",$K708:$K$1298,$A707)</f>
        <v>0</v>
      </c>
      <c r="F707" s="349" t="str">
        <f t="shared" si="70"/>
        <v>-</v>
      </c>
      <c r="G707" s="349">
        <f t="shared" si="71"/>
        <v>0</v>
      </c>
      <c r="H707" s="270" t="str">
        <f t="shared" si="72"/>
        <v>是</v>
      </c>
      <c r="I707" s="271" t="str">
        <f t="shared" si="73"/>
        <v>款</v>
      </c>
      <c r="J707" s="272" t="str">
        <f t="shared" si="74"/>
        <v>210</v>
      </c>
      <c r="K707" t="str">
        <f t="shared" si="75"/>
        <v>21013</v>
      </c>
      <c r="L707" t="str">
        <f t="shared" si="76"/>
        <v>21013</v>
      </c>
    </row>
    <row r="708" ht="21" customHeight="1" spans="1:12">
      <c r="A708" s="350">
        <v>2101301</v>
      </c>
      <c r="B708" s="337" t="s">
        <v>644</v>
      </c>
      <c r="C708" s="284">
        <v>275</v>
      </c>
      <c r="D708" s="284">
        <f>SUMIFS([2]执行月报!$F$5:$F$1335,[2]执行月报!$D$5:$D$1335,A708)</f>
        <v>0</v>
      </c>
      <c r="E708" s="284">
        <v>0</v>
      </c>
      <c r="F708" s="351" t="str">
        <f t="shared" si="70"/>
        <v>-</v>
      </c>
      <c r="G708" s="351">
        <f t="shared" si="71"/>
        <v>0</v>
      </c>
      <c r="H708" s="270" t="str">
        <f t="shared" si="72"/>
        <v>是</v>
      </c>
      <c r="I708" s="271" t="str">
        <f t="shared" si="73"/>
        <v>项</v>
      </c>
      <c r="J708" s="272" t="str">
        <f t="shared" si="74"/>
        <v>210</v>
      </c>
      <c r="K708" t="str">
        <f t="shared" si="75"/>
        <v>21013</v>
      </c>
      <c r="L708" t="str">
        <f t="shared" si="76"/>
        <v>2101301</v>
      </c>
    </row>
    <row r="709" ht="21" hidden="1" customHeight="1" spans="1:12">
      <c r="A709" s="350">
        <v>2101302</v>
      </c>
      <c r="B709" s="337" t="s">
        <v>645</v>
      </c>
      <c r="C709" s="284">
        <v>0</v>
      </c>
      <c r="D709" s="284">
        <f>SUMIFS([2]执行月报!$F$5:$F$1335,[2]执行月报!$D$5:$D$1335,A709)</f>
        <v>0</v>
      </c>
      <c r="E709" s="284">
        <v>0</v>
      </c>
      <c r="F709" s="351" t="str">
        <f t="shared" si="70"/>
        <v>-</v>
      </c>
      <c r="G709" s="351" t="str">
        <f t="shared" si="71"/>
        <v>-</v>
      </c>
      <c r="H709" s="270" t="str">
        <f t="shared" si="72"/>
        <v>否</v>
      </c>
      <c r="I709" s="271" t="str">
        <f t="shared" si="73"/>
        <v>项</v>
      </c>
      <c r="J709" s="272" t="str">
        <f t="shared" si="74"/>
        <v>210</v>
      </c>
      <c r="K709" t="str">
        <f t="shared" si="75"/>
        <v>21013</v>
      </c>
      <c r="L709" t="str">
        <f t="shared" si="76"/>
        <v>2101302</v>
      </c>
    </row>
    <row r="710" ht="21" hidden="1" customHeight="1" spans="1:12">
      <c r="A710" s="350">
        <v>2101399</v>
      </c>
      <c r="B710" s="337" t="s">
        <v>646</v>
      </c>
      <c r="C710" s="284">
        <v>0</v>
      </c>
      <c r="D710" s="284">
        <f>SUMIFS([2]执行月报!$F$5:$F$1335,[2]执行月报!$D$5:$D$1335,A710)</f>
        <v>0</v>
      </c>
      <c r="E710" s="284">
        <v>0</v>
      </c>
      <c r="F710" s="351" t="str">
        <f t="shared" ref="F710:F773" si="77">IF(E710&lt;&gt;0,D710/E710-1,"-")</f>
        <v>-</v>
      </c>
      <c r="G710" s="351" t="str">
        <f t="shared" ref="G710:G773" si="78">IF(C710&lt;&gt;0,D710/C710,"-")</f>
        <v>-</v>
      </c>
      <c r="H710" s="270" t="str">
        <f t="shared" ref="H710:H773" si="79">IF(LEN(A710)=3,"是",IF(OR(C710&lt;&gt;0,D710&lt;&gt;0,E710&lt;&gt;0),"是","否"))</f>
        <v>否</v>
      </c>
      <c r="I710" s="271" t="str">
        <f t="shared" ref="I710:I773" si="80">_xlfn.IFS(LEN(A710)=3,"类",LEN(A710)=5,"款",LEN(A710)=7,"项")</f>
        <v>项</v>
      </c>
      <c r="J710" s="272" t="str">
        <f t="shared" ref="J710:J773" si="81">LEFT(A710,3)</f>
        <v>210</v>
      </c>
      <c r="K710" t="str">
        <f t="shared" ref="K710:K773" si="82">LEFT(A710,5)</f>
        <v>21013</v>
      </c>
      <c r="L710" t="str">
        <f t="shared" ref="L710:L773" si="83">LEFT(A710,7)</f>
        <v>2101399</v>
      </c>
    </row>
    <row r="711" ht="21" customHeight="1" spans="1:12">
      <c r="A711" s="348">
        <v>21014</v>
      </c>
      <c r="B711" s="336" t="s">
        <v>647</v>
      </c>
      <c r="C711" s="268">
        <f>SUMIFS(C712:C$1298,$I712:$I$1298,"项",$K712:$K$1298,$A711)</f>
        <v>145</v>
      </c>
      <c r="D711" s="268">
        <f>SUMIFS(D712:D$1298,$I712:$I$1298,"项",$K712:$K$1298,$A711)</f>
        <v>71</v>
      </c>
      <c r="E711" s="268">
        <f>SUMIFS(E712:E$1298,$I712:$I$1298,"项",$K712:$K$1298,$A711)</f>
        <v>54</v>
      </c>
      <c r="F711" s="349">
        <f t="shared" si="77"/>
        <v>0.314814814814815</v>
      </c>
      <c r="G711" s="349">
        <f t="shared" si="78"/>
        <v>0.489655172413793</v>
      </c>
      <c r="H711" s="270" t="str">
        <f t="shared" si="79"/>
        <v>是</v>
      </c>
      <c r="I711" s="271" t="str">
        <f t="shared" si="80"/>
        <v>款</v>
      </c>
      <c r="J711" s="272" t="str">
        <f t="shared" si="81"/>
        <v>210</v>
      </c>
      <c r="K711" t="str">
        <f t="shared" si="82"/>
        <v>21014</v>
      </c>
      <c r="L711" t="str">
        <f t="shared" si="83"/>
        <v>21014</v>
      </c>
    </row>
    <row r="712" ht="21" customHeight="1" spans="1:12">
      <c r="A712" s="350">
        <v>2101401</v>
      </c>
      <c r="B712" s="337" t="s">
        <v>648</v>
      </c>
      <c r="C712" s="284">
        <v>145</v>
      </c>
      <c r="D712" s="284">
        <f>SUMIFS([2]执行月报!$F$5:$F$1335,[2]执行月报!$D$5:$D$1335,A712)</f>
        <v>71</v>
      </c>
      <c r="E712" s="284">
        <v>54</v>
      </c>
      <c r="F712" s="351">
        <f t="shared" si="77"/>
        <v>0.314814814814815</v>
      </c>
      <c r="G712" s="351">
        <f t="shared" si="78"/>
        <v>0.489655172413793</v>
      </c>
      <c r="H712" s="270" t="str">
        <f t="shared" si="79"/>
        <v>是</v>
      </c>
      <c r="I712" s="271" t="str">
        <f t="shared" si="80"/>
        <v>项</v>
      </c>
      <c r="J712" s="272" t="str">
        <f t="shared" si="81"/>
        <v>210</v>
      </c>
      <c r="K712" t="str">
        <f t="shared" si="82"/>
        <v>21014</v>
      </c>
      <c r="L712" t="str">
        <f t="shared" si="83"/>
        <v>2101401</v>
      </c>
    </row>
    <row r="713" ht="21" hidden="1" customHeight="1" spans="1:12">
      <c r="A713" s="350">
        <v>2101499</v>
      </c>
      <c r="B713" s="337" t="s">
        <v>649</v>
      </c>
      <c r="C713" s="284">
        <v>0</v>
      </c>
      <c r="D713" s="284">
        <f>SUMIFS([2]执行月报!$F$5:$F$1335,[2]执行月报!$D$5:$D$1335,A713)</f>
        <v>0</v>
      </c>
      <c r="E713" s="284">
        <v>0</v>
      </c>
      <c r="F713" s="351" t="str">
        <f t="shared" si="77"/>
        <v>-</v>
      </c>
      <c r="G713" s="351" t="str">
        <f t="shared" si="78"/>
        <v>-</v>
      </c>
      <c r="H713" s="270" t="str">
        <f t="shared" si="79"/>
        <v>否</v>
      </c>
      <c r="I713" s="271" t="str">
        <f t="shared" si="80"/>
        <v>项</v>
      </c>
      <c r="J713" s="272" t="str">
        <f t="shared" si="81"/>
        <v>210</v>
      </c>
      <c r="K713" t="str">
        <f t="shared" si="82"/>
        <v>21014</v>
      </c>
      <c r="L713" t="str">
        <f t="shared" si="83"/>
        <v>2101499</v>
      </c>
    </row>
    <row r="714" ht="21" customHeight="1" spans="1:12">
      <c r="A714" s="348">
        <v>21015</v>
      </c>
      <c r="B714" s="336" t="s">
        <v>650</v>
      </c>
      <c r="C714" s="268">
        <f>SUMIFS(C715:C$1298,$I715:$I$1298,"项",$K715:$K$1298,$A714)</f>
        <v>411</v>
      </c>
      <c r="D714" s="268">
        <f>SUMIFS(D715:D$1298,$I715:$I$1298,"项",$K715:$K$1298,$A714)</f>
        <v>237</v>
      </c>
      <c r="E714" s="268">
        <f>SUMIFS(E715:E$1298,$I715:$I$1298,"项",$K715:$K$1298,$A714)</f>
        <v>248</v>
      </c>
      <c r="F714" s="349">
        <f t="shared" si="77"/>
        <v>-0.0443548387096774</v>
      </c>
      <c r="G714" s="349">
        <f t="shared" si="78"/>
        <v>0.576642335766423</v>
      </c>
      <c r="H714" s="270" t="str">
        <f t="shared" si="79"/>
        <v>是</v>
      </c>
      <c r="I714" s="271" t="str">
        <f t="shared" si="80"/>
        <v>款</v>
      </c>
      <c r="J714" s="272" t="str">
        <f t="shared" si="81"/>
        <v>210</v>
      </c>
      <c r="K714" t="str">
        <f t="shared" si="82"/>
        <v>21015</v>
      </c>
      <c r="L714" t="str">
        <f t="shared" si="83"/>
        <v>21015</v>
      </c>
    </row>
    <row r="715" ht="21" customHeight="1" spans="1:12">
      <c r="A715" s="350">
        <v>2101501</v>
      </c>
      <c r="B715" s="337" t="s">
        <v>140</v>
      </c>
      <c r="C715" s="284">
        <v>406</v>
      </c>
      <c r="D715" s="284">
        <f>SUMIFS([2]执行月报!$F$5:$F$1335,[2]执行月报!$D$5:$D$1335,A715)</f>
        <v>237</v>
      </c>
      <c r="E715" s="284">
        <v>215</v>
      </c>
      <c r="F715" s="351">
        <f t="shared" si="77"/>
        <v>0.102325581395349</v>
      </c>
      <c r="G715" s="351">
        <f t="shared" si="78"/>
        <v>0.583743842364532</v>
      </c>
      <c r="H715" s="270" t="str">
        <f t="shared" si="79"/>
        <v>是</v>
      </c>
      <c r="I715" s="271" t="str">
        <f t="shared" si="80"/>
        <v>项</v>
      </c>
      <c r="J715" s="272" t="str">
        <f t="shared" si="81"/>
        <v>210</v>
      </c>
      <c r="K715" t="str">
        <f t="shared" si="82"/>
        <v>21015</v>
      </c>
      <c r="L715" t="str">
        <f t="shared" si="83"/>
        <v>2101501</v>
      </c>
    </row>
    <row r="716" ht="21" hidden="1" customHeight="1" spans="1:12">
      <c r="A716" s="350">
        <v>2101502</v>
      </c>
      <c r="B716" s="337" t="s">
        <v>141</v>
      </c>
      <c r="C716" s="284">
        <v>0</v>
      </c>
      <c r="D716" s="284">
        <f>SUMIFS([2]执行月报!$F$5:$F$1335,[2]执行月报!$D$5:$D$1335,A716)</f>
        <v>0</v>
      </c>
      <c r="E716" s="284">
        <v>0</v>
      </c>
      <c r="F716" s="351" t="str">
        <f t="shared" si="77"/>
        <v>-</v>
      </c>
      <c r="G716" s="351" t="str">
        <f t="shared" si="78"/>
        <v>-</v>
      </c>
      <c r="H716" s="270" t="str">
        <f t="shared" si="79"/>
        <v>否</v>
      </c>
      <c r="I716" s="271" t="str">
        <f t="shared" si="80"/>
        <v>项</v>
      </c>
      <c r="J716" s="272" t="str">
        <f t="shared" si="81"/>
        <v>210</v>
      </c>
      <c r="K716" t="str">
        <f t="shared" si="82"/>
        <v>21015</v>
      </c>
      <c r="L716" t="str">
        <f t="shared" si="83"/>
        <v>2101502</v>
      </c>
    </row>
    <row r="717" ht="21" hidden="1" customHeight="1" spans="1:12">
      <c r="A717" s="350">
        <v>2101503</v>
      </c>
      <c r="B717" s="337" t="s">
        <v>142</v>
      </c>
      <c r="C717" s="284">
        <v>0</v>
      </c>
      <c r="D717" s="284">
        <f>SUMIFS([2]执行月报!$F$5:$F$1335,[2]执行月报!$D$5:$D$1335,A717)</f>
        <v>0</v>
      </c>
      <c r="E717" s="284">
        <v>0</v>
      </c>
      <c r="F717" s="351" t="str">
        <f t="shared" si="77"/>
        <v>-</v>
      </c>
      <c r="G717" s="351" t="str">
        <f t="shared" si="78"/>
        <v>-</v>
      </c>
      <c r="H717" s="270" t="str">
        <f t="shared" si="79"/>
        <v>否</v>
      </c>
      <c r="I717" s="271" t="str">
        <f t="shared" si="80"/>
        <v>项</v>
      </c>
      <c r="J717" s="272" t="str">
        <f t="shared" si="81"/>
        <v>210</v>
      </c>
      <c r="K717" t="str">
        <f t="shared" si="82"/>
        <v>21015</v>
      </c>
      <c r="L717" t="str">
        <f t="shared" si="83"/>
        <v>2101503</v>
      </c>
    </row>
    <row r="718" ht="21" hidden="1" customHeight="1" spans="1:12">
      <c r="A718" s="350">
        <v>2101504</v>
      </c>
      <c r="B718" s="337" t="s">
        <v>181</v>
      </c>
      <c r="C718" s="284">
        <v>0</v>
      </c>
      <c r="D718" s="284">
        <f>SUMIFS([2]执行月报!$F$5:$F$1335,[2]执行月报!$D$5:$D$1335,A718)</f>
        <v>0</v>
      </c>
      <c r="E718" s="284">
        <v>0</v>
      </c>
      <c r="F718" s="351" t="str">
        <f t="shared" si="77"/>
        <v>-</v>
      </c>
      <c r="G718" s="351" t="str">
        <f t="shared" si="78"/>
        <v>-</v>
      </c>
      <c r="H718" s="270" t="str">
        <f t="shared" si="79"/>
        <v>否</v>
      </c>
      <c r="I718" s="271" t="str">
        <f t="shared" si="80"/>
        <v>项</v>
      </c>
      <c r="J718" s="272" t="str">
        <f t="shared" si="81"/>
        <v>210</v>
      </c>
      <c r="K718" t="str">
        <f t="shared" si="82"/>
        <v>21015</v>
      </c>
      <c r="L718" t="str">
        <f t="shared" si="83"/>
        <v>2101504</v>
      </c>
    </row>
    <row r="719" ht="21" hidden="1" customHeight="1" spans="1:12">
      <c r="A719" s="350">
        <v>2101505</v>
      </c>
      <c r="B719" s="337" t="s">
        <v>651</v>
      </c>
      <c r="C719" s="284">
        <v>0</v>
      </c>
      <c r="D719" s="284">
        <f>SUMIFS([2]执行月报!$F$5:$F$1335,[2]执行月报!$D$5:$D$1335,A719)</f>
        <v>0</v>
      </c>
      <c r="E719" s="284">
        <v>0</v>
      </c>
      <c r="F719" s="351" t="str">
        <f t="shared" si="77"/>
        <v>-</v>
      </c>
      <c r="G719" s="351" t="str">
        <f t="shared" si="78"/>
        <v>-</v>
      </c>
      <c r="H719" s="270" t="str">
        <f t="shared" si="79"/>
        <v>否</v>
      </c>
      <c r="I719" s="271" t="str">
        <f t="shared" si="80"/>
        <v>项</v>
      </c>
      <c r="J719" s="272" t="str">
        <f t="shared" si="81"/>
        <v>210</v>
      </c>
      <c r="K719" t="str">
        <f t="shared" si="82"/>
        <v>21015</v>
      </c>
      <c r="L719" t="str">
        <f t="shared" si="83"/>
        <v>2101505</v>
      </c>
    </row>
    <row r="720" ht="21" hidden="1" customHeight="1" spans="1:12">
      <c r="A720" s="350">
        <v>2101506</v>
      </c>
      <c r="B720" s="337" t="s">
        <v>652</v>
      </c>
      <c r="C720" s="284">
        <v>0</v>
      </c>
      <c r="D720" s="284">
        <f>SUMIFS([2]执行月报!$F$5:$F$1335,[2]执行月报!$D$5:$D$1335,A720)</f>
        <v>0</v>
      </c>
      <c r="E720" s="284">
        <v>0</v>
      </c>
      <c r="F720" s="351" t="str">
        <f t="shared" si="77"/>
        <v>-</v>
      </c>
      <c r="G720" s="351" t="str">
        <f t="shared" si="78"/>
        <v>-</v>
      </c>
      <c r="H720" s="270" t="str">
        <f t="shared" si="79"/>
        <v>否</v>
      </c>
      <c r="I720" s="271" t="str">
        <f t="shared" si="80"/>
        <v>项</v>
      </c>
      <c r="J720" s="272" t="str">
        <f t="shared" si="81"/>
        <v>210</v>
      </c>
      <c r="K720" t="str">
        <f t="shared" si="82"/>
        <v>21015</v>
      </c>
      <c r="L720" t="str">
        <f t="shared" si="83"/>
        <v>2101506</v>
      </c>
    </row>
    <row r="721" ht="21" hidden="1" customHeight="1" spans="1:12">
      <c r="A721" s="350">
        <v>2101550</v>
      </c>
      <c r="B721" s="337" t="s">
        <v>149</v>
      </c>
      <c r="C721" s="284">
        <v>0</v>
      </c>
      <c r="D721" s="284">
        <f>SUMIFS([2]执行月报!$F$5:$F$1335,[2]执行月报!$D$5:$D$1335,A721)</f>
        <v>0</v>
      </c>
      <c r="E721" s="284">
        <v>0</v>
      </c>
      <c r="F721" s="351" t="str">
        <f t="shared" si="77"/>
        <v>-</v>
      </c>
      <c r="G721" s="351" t="str">
        <f t="shared" si="78"/>
        <v>-</v>
      </c>
      <c r="H721" s="270" t="str">
        <f t="shared" si="79"/>
        <v>否</v>
      </c>
      <c r="I721" s="271" t="str">
        <f t="shared" si="80"/>
        <v>项</v>
      </c>
      <c r="J721" s="272" t="str">
        <f t="shared" si="81"/>
        <v>210</v>
      </c>
      <c r="K721" t="str">
        <f t="shared" si="82"/>
        <v>21015</v>
      </c>
      <c r="L721" t="str">
        <f t="shared" si="83"/>
        <v>2101550</v>
      </c>
    </row>
    <row r="722" ht="21" customHeight="1" spans="1:12">
      <c r="A722" s="350">
        <v>2101599</v>
      </c>
      <c r="B722" s="337" t="s">
        <v>653</v>
      </c>
      <c r="C722" s="284">
        <v>5</v>
      </c>
      <c r="D722" s="284">
        <f>SUMIFS([2]执行月报!$F$5:$F$1335,[2]执行月报!$D$5:$D$1335,A722)</f>
        <v>0</v>
      </c>
      <c r="E722" s="284">
        <v>33</v>
      </c>
      <c r="F722" s="351">
        <f t="shared" si="77"/>
        <v>-1</v>
      </c>
      <c r="G722" s="351">
        <f t="shared" si="78"/>
        <v>0</v>
      </c>
      <c r="H722" s="270" t="str">
        <f t="shared" si="79"/>
        <v>是</v>
      </c>
      <c r="I722" s="271" t="str">
        <f t="shared" si="80"/>
        <v>项</v>
      </c>
      <c r="J722" s="272" t="str">
        <f t="shared" si="81"/>
        <v>210</v>
      </c>
      <c r="K722" t="str">
        <f t="shared" si="82"/>
        <v>21015</v>
      </c>
      <c r="L722" t="str">
        <f t="shared" si="83"/>
        <v>2101599</v>
      </c>
    </row>
    <row r="723" ht="21" hidden="1" customHeight="1" spans="1:12">
      <c r="A723" s="348">
        <v>21016</v>
      </c>
      <c r="B723" s="336" t="s">
        <v>654</v>
      </c>
      <c r="C723" s="268">
        <f>SUMIFS(C724:C$1298,$I724:$I$1298,"项",$K724:$K$1298,$A723)</f>
        <v>0</v>
      </c>
      <c r="D723" s="268">
        <f>SUMIFS(D724:D$1298,$I724:$I$1298,"项",$K724:$K$1298,$A723)</f>
        <v>0</v>
      </c>
      <c r="E723" s="268">
        <f>SUMIFS(E724:E$1298,$I724:$I$1298,"项",$K724:$K$1298,$A723)</f>
        <v>0</v>
      </c>
      <c r="F723" s="349" t="str">
        <f t="shared" si="77"/>
        <v>-</v>
      </c>
      <c r="G723" s="349" t="str">
        <f t="shared" si="78"/>
        <v>-</v>
      </c>
      <c r="H723" s="270" t="str">
        <f t="shared" si="79"/>
        <v>否</v>
      </c>
      <c r="I723" s="271" t="str">
        <f t="shared" si="80"/>
        <v>款</v>
      </c>
      <c r="J723" s="272" t="str">
        <f t="shared" si="81"/>
        <v>210</v>
      </c>
      <c r="K723" t="str">
        <f t="shared" si="82"/>
        <v>21016</v>
      </c>
      <c r="L723" t="str">
        <f t="shared" si="83"/>
        <v>21016</v>
      </c>
    </row>
    <row r="724" ht="21" hidden="1" customHeight="1" spans="1:12">
      <c r="A724" s="350">
        <v>2101601</v>
      </c>
      <c r="B724" s="337" t="s">
        <v>655</v>
      </c>
      <c r="C724" s="284">
        <v>0</v>
      </c>
      <c r="D724" s="284">
        <f>SUMIFS([2]执行月报!$F$5:$F$1335,[2]执行月报!$D$5:$D$1335,A724)</f>
        <v>0</v>
      </c>
      <c r="E724" s="284">
        <v>0</v>
      </c>
      <c r="F724" s="351" t="str">
        <f t="shared" si="77"/>
        <v>-</v>
      </c>
      <c r="G724" s="351" t="str">
        <f t="shared" si="78"/>
        <v>-</v>
      </c>
      <c r="H724" s="270" t="str">
        <f t="shared" si="79"/>
        <v>否</v>
      </c>
      <c r="I724" s="271" t="str">
        <f t="shared" si="80"/>
        <v>项</v>
      </c>
      <c r="J724" s="272" t="str">
        <f t="shared" si="81"/>
        <v>210</v>
      </c>
      <c r="K724" t="str">
        <f t="shared" si="82"/>
        <v>21016</v>
      </c>
      <c r="L724" t="str">
        <f t="shared" si="83"/>
        <v>2101601</v>
      </c>
    </row>
    <row r="725" ht="21" customHeight="1" spans="1:12">
      <c r="A725" s="348">
        <v>21017</v>
      </c>
      <c r="B725" s="336" t="s">
        <v>656</v>
      </c>
      <c r="C725" s="268">
        <f>SUMIFS(C726:C$1298,$I726:$I$1298,"项",$K726:$K$1298,$A725)</f>
        <v>116</v>
      </c>
      <c r="D725" s="268">
        <f>SUMIFS(D726:D$1298,$I726:$I$1298,"项",$K726:$K$1298,$A725)</f>
        <v>1</v>
      </c>
      <c r="E725" s="268">
        <f>SUMIFS(E726:E$1298,$I726:$I$1298,"项",$K726:$K$1298,$A725)</f>
        <v>9</v>
      </c>
      <c r="F725" s="349">
        <f t="shared" si="77"/>
        <v>-0.888888888888889</v>
      </c>
      <c r="G725" s="349">
        <f t="shared" si="78"/>
        <v>0.00862068965517241</v>
      </c>
      <c r="H725" s="270" t="str">
        <f t="shared" si="79"/>
        <v>是</v>
      </c>
      <c r="I725" s="271" t="str">
        <f t="shared" si="80"/>
        <v>款</v>
      </c>
      <c r="J725" s="272" t="str">
        <f t="shared" si="81"/>
        <v>210</v>
      </c>
      <c r="K725" t="str">
        <f t="shared" si="82"/>
        <v>21017</v>
      </c>
      <c r="L725" t="str">
        <f t="shared" si="83"/>
        <v>21017</v>
      </c>
    </row>
    <row r="726" ht="21" hidden="1" customHeight="1" spans="1:12">
      <c r="A726" s="350">
        <v>2101701</v>
      </c>
      <c r="B726" s="337" t="s">
        <v>140</v>
      </c>
      <c r="C726" s="284">
        <v>0</v>
      </c>
      <c r="D726" s="284">
        <f>SUMIFS([2]执行月报!$F$5:$F$1335,[2]执行月报!$D$5:$D$1335,A726)</f>
        <v>0</v>
      </c>
      <c r="E726" s="284">
        <v>0</v>
      </c>
      <c r="F726" s="351" t="str">
        <f t="shared" si="77"/>
        <v>-</v>
      </c>
      <c r="G726" s="351" t="str">
        <f t="shared" si="78"/>
        <v>-</v>
      </c>
      <c r="H726" s="270" t="str">
        <f t="shared" si="79"/>
        <v>否</v>
      </c>
      <c r="I726" s="271" t="str">
        <f t="shared" si="80"/>
        <v>项</v>
      </c>
      <c r="J726" s="272" t="str">
        <f t="shared" si="81"/>
        <v>210</v>
      </c>
      <c r="K726" t="str">
        <f t="shared" si="82"/>
        <v>21017</v>
      </c>
      <c r="L726" t="str">
        <f t="shared" si="83"/>
        <v>2101701</v>
      </c>
    </row>
    <row r="727" ht="21" hidden="1" customHeight="1" spans="1:12">
      <c r="A727" s="350">
        <v>2101702</v>
      </c>
      <c r="B727" s="337" t="s">
        <v>141</v>
      </c>
      <c r="C727" s="284">
        <v>0</v>
      </c>
      <c r="D727" s="284">
        <f>SUMIFS([2]执行月报!$F$5:$F$1335,[2]执行月报!$D$5:$D$1335,A727)</f>
        <v>0</v>
      </c>
      <c r="E727" s="284">
        <v>0</v>
      </c>
      <c r="F727" s="351" t="str">
        <f t="shared" si="77"/>
        <v>-</v>
      </c>
      <c r="G727" s="351" t="str">
        <f t="shared" si="78"/>
        <v>-</v>
      </c>
      <c r="H727" s="270" t="str">
        <f t="shared" si="79"/>
        <v>否</v>
      </c>
      <c r="I727" s="271" t="str">
        <f t="shared" si="80"/>
        <v>项</v>
      </c>
      <c r="J727" s="272" t="str">
        <f t="shared" si="81"/>
        <v>210</v>
      </c>
      <c r="K727" t="str">
        <f t="shared" si="82"/>
        <v>21017</v>
      </c>
      <c r="L727" t="str">
        <f t="shared" si="83"/>
        <v>2101702</v>
      </c>
    </row>
    <row r="728" ht="21" hidden="1" customHeight="1" spans="1:12">
      <c r="A728" s="350">
        <v>2101703</v>
      </c>
      <c r="B728" s="337" t="s">
        <v>142</v>
      </c>
      <c r="C728" s="284">
        <v>0</v>
      </c>
      <c r="D728" s="284">
        <f>SUMIFS([2]执行月报!$F$5:$F$1335,[2]执行月报!$D$5:$D$1335,A728)</f>
        <v>0</v>
      </c>
      <c r="E728" s="284">
        <v>0</v>
      </c>
      <c r="F728" s="351" t="str">
        <f t="shared" si="77"/>
        <v>-</v>
      </c>
      <c r="G728" s="351" t="str">
        <f t="shared" si="78"/>
        <v>-</v>
      </c>
      <c r="H728" s="270" t="str">
        <f t="shared" si="79"/>
        <v>否</v>
      </c>
      <c r="I728" s="271" t="str">
        <f t="shared" si="80"/>
        <v>项</v>
      </c>
      <c r="J728" s="272" t="str">
        <f t="shared" si="81"/>
        <v>210</v>
      </c>
      <c r="K728" t="str">
        <f t="shared" si="82"/>
        <v>21017</v>
      </c>
      <c r="L728" t="str">
        <f t="shared" si="83"/>
        <v>2101703</v>
      </c>
    </row>
    <row r="729" ht="21" customHeight="1" spans="1:12">
      <c r="A729" s="350">
        <v>2101704</v>
      </c>
      <c r="B729" s="337" t="s">
        <v>628</v>
      </c>
      <c r="C729" s="284">
        <v>116</v>
      </c>
      <c r="D729" s="284">
        <f>SUMIFS([2]执行月报!$F$5:$F$1335,[2]执行月报!$D$5:$D$1335,A729)</f>
        <v>1</v>
      </c>
      <c r="E729" s="284">
        <v>9</v>
      </c>
      <c r="F729" s="351">
        <f t="shared" si="77"/>
        <v>-0.888888888888889</v>
      </c>
      <c r="G729" s="351">
        <f t="shared" si="78"/>
        <v>0.00862068965517241</v>
      </c>
      <c r="H729" s="270" t="str">
        <f t="shared" si="79"/>
        <v>是</v>
      </c>
      <c r="I729" s="271" t="str">
        <f t="shared" si="80"/>
        <v>项</v>
      </c>
      <c r="J729" s="272" t="str">
        <f t="shared" si="81"/>
        <v>210</v>
      </c>
      <c r="K729" t="str">
        <f t="shared" si="82"/>
        <v>21017</v>
      </c>
      <c r="L729" t="str">
        <f t="shared" si="83"/>
        <v>2101704</v>
      </c>
    </row>
    <row r="730" ht="21" hidden="1" customHeight="1" spans="1:12">
      <c r="A730" s="350">
        <v>2101799</v>
      </c>
      <c r="B730" s="337" t="s">
        <v>657</v>
      </c>
      <c r="C730" s="284">
        <v>0</v>
      </c>
      <c r="D730" s="284">
        <f>SUMIFS([2]执行月报!$F$5:$F$1335,[2]执行月报!$D$5:$D$1335,A730)</f>
        <v>0</v>
      </c>
      <c r="E730" s="284">
        <v>0</v>
      </c>
      <c r="F730" s="351" t="str">
        <f t="shared" si="77"/>
        <v>-</v>
      </c>
      <c r="G730" s="351" t="str">
        <f t="shared" si="78"/>
        <v>-</v>
      </c>
      <c r="H730" s="270" t="str">
        <f t="shared" si="79"/>
        <v>否</v>
      </c>
      <c r="I730" s="271" t="str">
        <f t="shared" si="80"/>
        <v>项</v>
      </c>
      <c r="J730" s="272" t="str">
        <f t="shared" si="81"/>
        <v>210</v>
      </c>
      <c r="K730" t="str">
        <f t="shared" si="82"/>
        <v>21017</v>
      </c>
      <c r="L730" t="str">
        <f t="shared" si="83"/>
        <v>2101799</v>
      </c>
    </row>
    <row r="731" ht="21" customHeight="1" spans="1:12">
      <c r="A731" s="348">
        <v>21018</v>
      </c>
      <c r="B731" s="336" t="s">
        <v>658</v>
      </c>
      <c r="C731" s="268">
        <f>SUMIFS(C732:C$1298,$I732:$I$1298,"项",$K732:$K$1298,$A731)</f>
        <v>1</v>
      </c>
      <c r="D731" s="268">
        <f>SUMIFS(D732:D$1298,$I732:$I$1298,"项",$K732:$K$1298,$A731)</f>
        <v>0</v>
      </c>
      <c r="E731" s="268">
        <f>SUMIFS(E732:E$1298,$I732:$I$1298,"项",$K732:$K$1298,$A731)</f>
        <v>65</v>
      </c>
      <c r="F731" s="349">
        <f t="shared" si="77"/>
        <v>-1</v>
      </c>
      <c r="G731" s="349">
        <f t="shared" si="78"/>
        <v>0</v>
      </c>
      <c r="H731" s="270" t="str">
        <f t="shared" si="79"/>
        <v>是</v>
      </c>
      <c r="I731" s="271" t="str">
        <f t="shared" si="80"/>
        <v>款</v>
      </c>
      <c r="J731" s="272" t="str">
        <f t="shared" si="81"/>
        <v>210</v>
      </c>
      <c r="K731" t="str">
        <f t="shared" si="82"/>
        <v>21018</v>
      </c>
      <c r="L731" t="str">
        <f t="shared" si="83"/>
        <v>21018</v>
      </c>
    </row>
    <row r="732" ht="21" hidden="1" customHeight="1" spans="1:12">
      <c r="A732" s="350">
        <v>2101801</v>
      </c>
      <c r="B732" s="337" t="s">
        <v>140</v>
      </c>
      <c r="C732" s="284">
        <v>0</v>
      </c>
      <c r="D732" s="284">
        <f>SUMIFS([2]执行月报!$F$5:$F$1335,[2]执行月报!$D$5:$D$1335,A732)</f>
        <v>0</v>
      </c>
      <c r="E732" s="284">
        <v>0</v>
      </c>
      <c r="F732" s="351" t="str">
        <f t="shared" si="77"/>
        <v>-</v>
      </c>
      <c r="G732" s="351" t="str">
        <f t="shared" si="78"/>
        <v>-</v>
      </c>
      <c r="H732" s="270" t="str">
        <f t="shared" si="79"/>
        <v>否</v>
      </c>
      <c r="I732" s="271" t="str">
        <f t="shared" si="80"/>
        <v>项</v>
      </c>
      <c r="J732" s="272" t="str">
        <f t="shared" si="81"/>
        <v>210</v>
      </c>
      <c r="K732" t="str">
        <f t="shared" si="82"/>
        <v>21018</v>
      </c>
      <c r="L732" t="str">
        <f t="shared" si="83"/>
        <v>2101801</v>
      </c>
    </row>
    <row r="733" ht="21" hidden="1" customHeight="1" spans="1:12">
      <c r="A733" s="350">
        <v>2101802</v>
      </c>
      <c r="B733" s="337" t="s">
        <v>141</v>
      </c>
      <c r="C733" s="284">
        <v>0</v>
      </c>
      <c r="D733" s="284">
        <f>SUMIFS([2]执行月报!$F$5:$F$1335,[2]执行月报!$D$5:$D$1335,A733)</f>
        <v>0</v>
      </c>
      <c r="E733" s="284">
        <v>0</v>
      </c>
      <c r="F733" s="351" t="str">
        <f t="shared" si="77"/>
        <v>-</v>
      </c>
      <c r="G733" s="351" t="str">
        <f t="shared" si="78"/>
        <v>-</v>
      </c>
      <c r="H733" s="270" t="str">
        <f t="shared" si="79"/>
        <v>否</v>
      </c>
      <c r="I733" s="271" t="str">
        <f t="shared" si="80"/>
        <v>项</v>
      </c>
      <c r="J733" s="272" t="str">
        <f t="shared" si="81"/>
        <v>210</v>
      </c>
      <c r="K733" t="str">
        <f t="shared" si="82"/>
        <v>21018</v>
      </c>
      <c r="L733" t="str">
        <f t="shared" si="83"/>
        <v>2101802</v>
      </c>
    </row>
    <row r="734" ht="21" hidden="1" customHeight="1" spans="1:12">
      <c r="A734" s="350">
        <v>2101803</v>
      </c>
      <c r="B734" s="337" t="s">
        <v>142</v>
      </c>
      <c r="C734" s="284">
        <v>0</v>
      </c>
      <c r="D734" s="284">
        <f>SUMIFS([2]执行月报!$F$5:$F$1335,[2]执行月报!$D$5:$D$1335,A734)</f>
        <v>0</v>
      </c>
      <c r="E734" s="284">
        <v>0</v>
      </c>
      <c r="F734" s="351" t="str">
        <f t="shared" si="77"/>
        <v>-</v>
      </c>
      <c r="G734" s="351" t="str">
        <f t="shared" si="78"/>
        <v>-</v>
      </c>
      <c r="H734" s="270" t="str">
        <f t="shared" si="79"/>
        <v>否</v>
      </c>
      <c r="I734" s="271" t="str">
        <f t="shared" si="80"/>
        <v>项</v>
      </c>
      <c r="J734" s="272" t="str">
        <f t="shared" si="81"/>
        <v>210</v>
      </c>
      <c r="K734" t="str">
        <f t="shared" si="82"/>
        <v>21018</v>
      </c>
      <c r="L734" t="str">
        <f t="shared" si="83"/>
        <v>2101803</v>
      </c>
    </row>
    <row r="735" ht="21" customHeight="1" spans="1:12">
      <c r="A735" s="350">
        <v>2101899</v>
      </c>
      <c r="B735" s="337" t="s">
        <v>659</v>
      </c>
      <c r="C735" s="284">
        <v>1</v>
      </c>
      <c r="D735" s="284">
        <f>SUMIFS([2]执行月报!$F$5:$F$1335,[2]执行月报!$D$5:$D$1335,A735)</f>
        <v>0</v>
      </c>
      <c r="E735" s="284">
        <v>65</v>
      </c>
      <c r="F735" s="351">
        <f t="shared" si="77"/>
        <v>-1</v>
      </c>
      <c r="G735" s="351">
        <f t="shared" si="78"/>
        <v>0</v>
      </c>
      <c r="H735" s="270" t="str">
        <f t="shared" si="79"/>
        <v>是</v>
      </c>
      <c r="I735" s="271" t="str">
        <f t="shared" si="80"/>
        <v>项</v>
      </c>
      <c r="J735" s="272" t="str">
        <f t="shared" si="81"/>
        <v>210</v>
      </c>
      <c r="K735" t="str">
        <f t="shared" si="82"/>
        <v>21018</v>
      </c>
      <c r="L735" t="str">
        <f t="shared" si="83"/>
        <v>2101899</v>
      </c>
    </row>
    <row r="736" ht="21" customHeight="1" spans="1:12">
      <c r="A736" s="348">
        <v>21099</v>
      </c>
      <c r="B736" s="336" t="s">
        <v>660</v>
      </c>
      <c r="C736" s="268">
        <f>SUMIFS(C737:C$1298,$I737:$I$1298,"项",$K737:$K$1298,$A736)</f>
        <v>1397</v>
      </c>
      <c r="D736" s="268">
        <f>SUMIFS(D737:D$1298,$I737:$I$1298,"项",$K737:$K$1298,$A736)</f>
        <v>73</v>
      </c>
      <c r="E736" s="268">
        <f>SUMIFS(E737:E$1298,$I737:$I$1298,"项",$K737:$K$1298,$A736)</f>
        <v>143</v>
      </c>
      <c r="F736" s="349">
        <f t="shared" si="77"/>
        <v>-0.489510489510489</v>
      </c>
      <c r="G736" s="349">
        <f t="shared" si="78"/>
        <v>0.0522548317823908</v>
      </c>
      <c r="H736" s="270" t="str">
        <f t="shared" si="79"/>
        <v>是</v>
      </c>
      <c r="I736" s="271" t="str">
        <f t="shared" si="80"/>
        <v>款</v>
      </c>
      <c r="J736" s="272" t="str">
        <f t="shared" si="81"/>
        <v>210</v>
      </c>
      <c r="K736" t="str">
        <f t="shared" si="82"/>
        <v>21099</v>
      </c>
      <c r="L736" t="str">
        <f t="shared" si="83"/>
        <v>21099</v>
      </c>
    </row>
    <row r="737" ht="21" customHeight="1" spans="1:12">
      <c r="A737" s="350">
        <v>2109999</v>
      </c>
      <c r="B737" s="337" t="s">
        <v>661</v>
      </c>
      <c r="C737" s="284">
        <v>1397</v>
      </c>
      <c r="D737" s="284">
        <f>SUMIFS([2]执行月报!$F$5:$F$1335,[2]执行月报!$D$5:$D$1335,A737)</f>
        <v>73</v>
      </c>
      <c r="E737" s="284">
        <v>143</v>
      </c>
      <c r="F737" s="351">
        <f t="shared" si="77"/>
        <v>-0.489510489510489</v>
      </c>
      <c r="G737" s="351">
        <f t="shared" si="78"/>
        <v>0.0522548317823908</v>
      </c>
      <c r="H737" s="270" t="str">
        <f t="shared" si="79"/>
        <v>是</v>
      </c>
      <c r="I737" s="271" t="str">
        <f t="shared" si="80"/>
        <v>项</v>
      </c>
      <c r="J737" s="272" t="str">
        <f t="shared" si="81"/>
        <v>210</v>
      </c>
      <c r="K737" t="str">
        <f t="shared" si="82"/>
        <v>21099</v>
      </c>
      <c r="L737" t="str">
        <f t="shared" si="83"/>
        <v>2109999</v>
      </c>
    </row>
    <row r="738" ht="21" customHeight="1" spans="1:12">
      <c r="A738" s="348">
        <v>211</v>
      </c>
      <c r="B738" s="336" t="s">
        <v>98</v>
      </c>
      <c r="C738" s="268">
        <f>SUMIFS(C739:C$1298,$I739:$I$1298,"款",$J739:$J$1298,$A738)</f>
        <v>9589</v>
      </c>
      <c r="D738" s="268">
        <f>SUMIFS(D739:D$1298,$I739:$I$1298,"款",$J739:$J$1298,$A738)</f>
        <v>3399</v>
      </c>
      <c r="E738" s="268">
        <f>SUMIFS(E739:E$1298,$I739:$I$1298,"款",$J739:$J$1298,$A738)</f>
        <v>2609</v>
      </c>
      <c r="F738" s="349">
        <f t="shared" si="77"/>
        <v>0.302798006899195</v>
      </c>
      <c r="G738" s="349">
        <f t="shared" si="78"/>
        <v>0.354468662008551</v>
      </c>
      <c r="H738" s="270" t="str">
        <f t="shared" si="79"/>
        <v>是</v>
      </c>
      <c r="I738" s="271" t="str">
        <f t="shared" si="80"/>
        <v>类</v>
      </c>
      <c r="J738" s="272" t="str">
        <f t="shared" si="81"/>
        <v>211</v>
      </c>
      <c r="K738" t="str">
        <f t="shared" si="82"/>
        <v>211</v>
      </c>
      <c r="L738" t="str">
        <f t="shared" si="83"/>
        <v>211</v>
      </c>
    </row>
    <row r="739" ht="21" customHeight="1" spans="1:12">
      <c r="A739" s="348">
        <v>21101</v>
      </c>
      <c r="B739" s="336" t="s">
        <v>662</v>
      </c>
      <c r="C739" s="268">
        <f>SUMIFS(C740:C$1298,$I740:$I$1298,"项",$K740:$K$1298,$A739)</f>
        <v>70</v>
      </c>
      <c r="D739" s="268">
        <f>SUMIFS(D740:D$1298,$I740:$I$1298,"项",$K740:$K$1298,$A739)</f>
        <v>0</v>
      </c>
      <c r="E739" s="268">
        <f>SUMIFS(E740:E$1298,$I740:$I$1298,"项",$K740:$K$1298,$A739)</f>
        <v>226</v>
      </c>
      <c r="F739" s="349">
        <f t="shared" si="77"/>
        <v>-1</v>
      </c>
      <c r="G739" s="349">
        <f t="shared" si="78"/>
        <v>0</v>
      </c>
      <c r="H739" s="270" t="str">
        <f t="shared" si="79"/>
        <v>是</v>
      </c>
      <c r="I739" s="271" t="str">
        <f t="shared" si="80"/>
        <v>款</v>
      </c>
      <c r="J739" s="272" t="str">
        <f t="shared" si="81"/>
        <v>211</v>
      </c>
      <c r="K739" t="str">
        <f t="shared" si="82"/>
        <v>21101</v>
      </c>
      <c r="L739" t="str">
        <f t="shared" si="83"/>
        <v>21101</v>
      </c>
    </row>
    <row r="740" ht="21" hidden="1" customHeight="1" spans="1:12">
      <c r="A740" s="350">
        <v>2110101</v>
      </c>
      <c r="B740" s="337" t="s">
        <v>140</v>
      </c>
      <c r="C740" s="284">
        <v>0</v>
      </c>
      <c r="D740" s="284">
        <f>SUMIFS([2]执行月报!$F$5:$F$1335,[2]执行月报!$D$5:$D$1335,A740)</f>
        <v>0</v>
      </c>
      <c r="E740" s="284">
        <v>0</v>
      </c>
      <c r="F740" s="351" t="str">
        <f t="shared" si="77"/>
        <v>-</v>
      </c>
      <c r="G740" s="351" t="str">
        <f t="shared" si="78"/>
        <v>-</v>
      </c>
      <c r="H740" s="270" t="str">
        <f t="shared" si="79"/>
        <v>否</v>
      </c>
      <c r="I740" s="271" t="str">
        <f t="shared" si="80"/>
        <v>项</v>
      </c>
      <c r="J740" s="272" t="str">
        <f t="shared" si="81"/>
        <v>211</v>
      </c>
      <c r="K740" t="str">
        <f t="shared" si="82"/>
        <v>21101</v>
      </c>
      <c r="L740" t="str">
        <f t="shared" si="83"/>
        <v>2110101</v>
      </c>
    </row>
    <row r="741" ht="21" hidden="1" customHeight="1" spans="1:12">
      <c r="A741" s="350">
        <v>2110102</v>
      </c>
      <c r="B741" s="337" t="s">
        <v>141</v>
      </c>
      <c r="C741" s="284">
        <v>0</v>
      </c>
      <c r="D741" s="284">
        <f>SUMIFS([2]执行月报!$F$5:$F$1335,[2]执行月报!$D$5:$D$1335,A741)</f>
        <v>0</v>
      </c>
      <c r="E741" s="284">
        <v>0</v>
      </c>
      <c r="F741" s="351" t="str">
        <f t="shared" si="77"/>
        <v>-</v>
      </c>
      <c r="G741" s="351" t="str">
        <f t="shared" si="78"/>
        <v>-</v>
      </c>
      <c r="H741" s="270" t="str">
        <f t="shared" si="79"/>
        <v>否</v>
      </c>
      <c r="I741" s="271" t="str">
        <f t="shared" si="80"/>
        <v>项</v>
      </c>
      <c r="J741" s="272" t="str">
        <f t="shared" si="81"/>
        <v>211</v>
      </c>
      <c r="K741" t="str">
        <f t="shared" si="82"/>
        <v>21101</v>
      </c>
      <c r="L741" t="str">
        <f t="shared" si="83"/>
        <v>2110102</v>
      </c>
    </row>
    <row r="742" ht="21" hidden="1" customHeight="1" spans="1:12">
      <c r="A742" s="350">
        <v>2110103</v>
      </c>
      <c r="B742" s="337" t="s">
        <v>142</v>
      </c>
      <c r="C742" s="284">
        <v>0</v>
      </c>
      <c r="D742" s="284">
        <f>SUMIFS([2]执行月报!$F$5:$F$1335,[2]执行月报!$D$5:$D$1335,A742)</f>
        <v>0</v>
      </c>
      <c r="E742" s="284">
        <v>0</v>
      </c>
      <c r="F742" s="351" t="str">
        <f t="shared" si="77"/>
        <v>-</v>
      </c>
      <c r="G742" s="351" t="str">
        <f t="shared" si="78"/>
        <v>-</v>
      </c>
      <c r="H742" s="270" t="str">
        <f t="shared" si="79"/>
        <v>否</v>
      </c>
      <c r="I742" s="271" t="str">
        <f t="shared" si="80"/>
        <v>项</v>
      </c>
      <c r="J742" s="272" t="str">
        <f t="shared" si="81"/>
        <v>211</v>
      </c>
      <c r="K742" t="str">
        <f t="shared" si="82"/>
        <v>21101</v>
      </c>
      <c r="L742" t="str">
        <f t="shared" si="83"/>
        <v>2110103</v>
      </c>
    </row>
    <row r="743" ht="21" hidden="1" customHeight="1" spans="1:12">
      <c r="A743" s="350">
        <v>2110104</v>
      </c>
      <c r="B743" s="337" t="s">
        <v>663</v>
      </c>
      <c r="C743" s="284">
        <v>0</v>
      </c>
      <c r="D743" s="284">
        <f>SUMIFS([2]执行月报!$F$5:$F$1335,[2]执行月报!$D$5:$D$1335,A743)</f>
        <v>0</v>
      </c>
      <c r="E743" s="284">
        <v>0</v>
      </c>
      <c r="F743" s="351" t="str">
        <f t="shared" si="77"/>
        <v>-</v>
      </c>
      <c r="G743" s="351" t="str">
        <f t="shared" si="78"/>
        <v>-</v>
      </c>
      <c r="H743" s="270" t="str">
        <f t="shared" si="79"/>
        <v>否</v>
      </c>
      <c r="I743" s="271" t="str">
        <f t="shared" si="80"/>
        <v>项</v>
      </c>
      <c r="J743" s="272" t="str">
        <f t="shared" si="81"/>
        <v>211</v>
      </c>
      <c r="K743" t="str">
        <f t="shared" si="82"/>
        <v>21101</v>
      </c>
      <c r="L743" t="str">
        <f t="shared" si="83"/>
        <v>2110104</v>
      </c>
    </row>
    <row r="744" ht="21" hidden="1" customHeight="1" spans="1:12">
      <c r="A744" s="350">
        <v>2110105</v>
      </c>
      <c r="B744" s="337" t="s">
        <v>664</v>
      </c>
      <c r="C744" s="284">
        <v>0</v>
      </c>
      <c r="D744" s="284">
        <f>SUMIFS([2]执行月报!$F$5:$F$1335,[2]执行月报!$D$5:$D$1335,A744)</f>
        <v>0</v>
      </c>
      <c r="E744" s="284">
        <v>0</v>
      </c>
      <c r="F744" s="351" t="str">
        <f t="shared" si="77"/>
        <v>-</v>
      </c>
      <c r="G744" s="351" t="str">
        <f t="shared" si="78"/>
        <v>-</v>
      </c>
      <c r="H744" s="270" t="str">
        <f t="shared" si="79"/>
        <v>否</v>
      </c>
      <c r="I744" s="271" t="str">
        <f t="shared" si="80"/>
        <v>项</v>
      </c>
      <c r="J744" s="272" t="str">
        <f t="shared" si="81"/>
        <v>211</v>
      </c>
      <c r="K744" t="str">
        <f t="shared" si="82"/>
        <v>21101</v>
      </c>
      <c r="L744" t="str">
        <f t="shared" si="83"/>
        <v>2110105</v>
      </c>
    </row>
    <row r="745" ht="21" hidden="1" customHeight="1" spans="1:12">
      <c r="A745" s="350">
        <v>2110106</v>
      </c>
      <c r="B745" s="337" t="s">
        <v>665</v>
      </c>
      <c r="C745" s="284">
        <v>0</v>
      </c>
      <c r="D745" s="284">
        <f>SUMIFS([2]执行月报!$F$5:$F$1335,[2]执行月报!$D$5:$D$1335,A745)</f>
        <v>0</v>
      </c>
      <c r="E745" s="284">
        <v>0</v>
      </c>
      <c r="F745" s="351" t="str">
        <f t="shared" si="77"/>
        <v>-</v>
      </c>
      <c r="G745" s="351" t="str">
        <f t="shared" si="78"/>
        <v>-</v>
      </c>
      <c r="H745" s="270" t="str">
        <f t="shared" si="79"/>
        <v>否</v>
      </c>
      <c r="I745" s="271" t="str">
        <f t="shared" si="80"/>
        <v>项</v>
      </c>
      <c r="J745" s="272" t="str">
        <f t="shared" si="81"/>
        <v>211</v>
      </c>
      <c r="K745" t="str">
        <f t="shared" si="82"/>
        <v>21101</v>
      </c>
      <c r="L745" t="str">
        <f t="shared" si="83"/>
        <v>2110106</v>
      </c>
    </row>
    <row r="746" ht="21" hidden="1" customHeight="1" spans="1:12">
      <c r="A746" s="350">
        <v>2110107</v>
      </c>
      <c r="B746" s="337" t="s">
        <v>666</v>
      </c>
      <c r="C746" s="284">
        <v>0</v>
      </c>
      <c r="D746" s="284">
        <f>SUMIFS([2]执行月报!$F$5:$F$1335,[2]执行月报!$D$5:$D$1335,A746)</f>
        <v>0</v>
      </c>
      <c r="E746" s="284">
        <v>0</v>
      </c>
      <c r="F746" s="351" t="str">
        <f t="shared" si="77"/>
        <v>-</v>
      </c>
      <c r="G746" s="351" t="str">
        <f t="shared" si="78"/>
        <v>-</v>
      </c>
      <c r="H746" s="270" t="str">
        <f t="shared" si="79"/>
        <v>否</v>
      </c>
      <c r="I746" s="271" t="str">
        <f t="shared" si="80"/>
        <v>项</v>
      </c>
      <c r="J746" s="272" t="str">
        <f t="shared" si="81"/>
        <v>211</v>
      </c>
      <c r="K746" t="str">
        <f t="shared" si="82"/>
        <v>21101</v>
      </c>
      <c r="L746" t="str">
        <f t="shared" si="83"/>
        <v>2110107</v>
      </c>
    </row>
    <row r="747" ht="21" hidden="1" customHeight="1" spans="1:12">
      <c r="A747" s="350">
        <v>2110108</v>
      </c>
      <c r="B747" s="337" t="s">
        <v>667</v>
      </c>
      <c r="C747" s="284">
        <v>0</v>
      </c>
      <c r="D747" s="284">
        <f>SUMIFS([2]执行月报!$F$5:$F$1335,[2]执行月报!$D$5:$D$1335,A747)</f>
        <v>0</v>
      </c>
      <c r="E747" s="284">
        <v>0</v>
      </c>
      <c r="F747" s="351" t="str">
        <f t="shared" si="77"/>
        <v>-</v>
      </c>
      <c r="G747" s="351" t="str">
        <f t="shared" si="78"/>
        <v>-</v>
      </c>
      <c r="H747" s="270" t="str">
        <f t="shared" si="79"/>
        <v>否</v>
      </c>
      <c r="I747" s="271" t="str">
        <f t="shared" si="80"/>
        <v>项</v>
      </c>
      <c r="J747" s="272" t="str">
        <f t="shared" si="81"/>
        <v>211</v>
      </c>
      <c r="K747" t="str">
        <f t="shared" si="82"/>
        <v>21101</v>
      </c>
      <c r="L747" t="str">
        <f t="shared" si="83"/>
        <v>2110108</v>
      </c>
    </row>
    <row r="748" ht="21" customHeight="1" spans="1:12">
      <c r="A748" s="350">
        <v>2110199</v>
      </c>
      <c r="B748" s="337" t="s">
        <v>668</v>
      </c>
      <c r="C748" s="284">
        <v>70</v>
      </c>
      <c r="D748" s="284">
        <f>SUMIFS([2]执行月报!$F$5:$F$1335,[2]执行月报!$D$5:$D$1335,A748)</f>
        <v>0</v>
      </c>
      <c r="E748" s="284">
        <v>226</v>
      </c>
      <c r="F748" s="351">
        <f t="shared" si="77"/>
        <v>-1</v>
      </c>
      <c r="G748" s="351">
        <f t="shared" si="78"/>
        <v>0</v>
      </c>
      <c r="H748" s="270" t="str">
        <f t="shared" si="79"/>
        <v>是</v>
      </c>
      <c r="I748" s="271" t="str">
        <f t="shared" si="80"/>
        <v>项</v>
      </c>
      <c r="J748" s="272" t="str">
        <f t="shared" si="81"/>
        <v>211</v>
      </c>
      <c r="K748" t="str">
        <f t="shared" si="82"/>
        <v>21101</v>
      </c>
      <c r="L748" t="str">
        <f t="shared" si="83"/>
        <v>2110199</v>
      </c>
    </row>
    <row r="749" ht="21" customHeight="1" spans="1:12">
      <c r="A749" s="348">
        <v>21102</v>
      </c>
      <c r="B749" s="336" t="s">
        <v>669</v>
      </c>
      <c r="C749" s="268">
        <f>SUMIFS(C750:C$1298,$I750:$I$1298,"项",$K750:$K$1298,$A749)</f>
        <v>45</v>
      </c>
      <c r="D749" s="268">
        <f>SUMIFS(D750:D$1298,$I750:$I$1298,"项",$K750:$K$1298,$A749)</f>
        <v>0</v>
      </c>
      <c r="E749" s="268">
        <f>SUMIFS(E750:E$1298,$I750:$I$1298,"项",$K750:$K$1298,$A749)</f>
        <v>0</v>
      </c>
      <c r="F749" s="349" t="str">
        <f t="shared" si="77"/>
        <v>-</v>
      </c>
      <c r="G749" s="349">
        <f t="shared" si="78"/>
        <v>0</v>
      </c>
      <c r="H749" s="270" t="str">
        <f t="shared" si="79"/>
        <v>是</v>
      </c>
      <c r="I749" s="271" t="str">
        <f t="shared" si="80"/>
        <v>款</v>
      </c>
      <c r="J749" s="272" t="str">
        <f t="shared" si="81"/>
        <v>211</v>
      </c>
      <c r="K749" t="str">
        <f t="shared" si="82"/>
        <v>21102</v>
      </c>
      <c r="L749" t="str">
        <f t="shared" si="83"/>
        <v>21102</v>
      </c>
    </row>
    <row r="750" ht="21" hidden="1" customHeight="1" spans="1:12">
      <c r="A750" s="350">
        <v>2110203</v>
      </c>
      <c r="B750" s="337" t="s">
        <v>670</v>
      </c>
      <c r="C750" s="284">
        <v>0</v>
      </c>
      <c r="D750" s="284">
        <f>SUMIFS([2]执行月报!$F$5:$F$1335,[2]执行月报!$D$5:$D$1335,A750)</f>
        <v>0</v>
      </c>
      <c r="E750" s="284">
        <v>0</v>
      </c>
      <c r="F750" s="351" t="str">
        <f t="shared" si="77"/>
        <v>-</v>
      </c>
      <c r="G750" s="351" t="str">
        <f t="shared" si="78"/>
        <v>-</v>
      </c>
      <c r="H750" s="270" t="str">
        <f t="shared" si="79"/>
        <v>否</v>
      </c>
      <c r="I750" s="271" t="str">
        <f t="shared" si="80"/>
        <v>项</v>
      </c>
      <c r="J750" s="272" t="str">
        <f t="shared" si="81"/>
        <v>211</v>
      </c>
      <c r="K750" t="str">
        <f t="shared" si="82"/>
        <v>21102</v>
      </c>
      <c r="L750" t="str">
        <f t="shared" si="83"/>
        <v>2110203</v>
      </c>
    </row>
    <row r="751" ht="21" hidden="1" customHeight="1" spans="1:12">
      <c r="A751" s="350">
        <v>2110204</v>
      </c>
      <c r="B751" s="337" t="s">
        <v>671</v>
      </c>
      <c r="C751" s="284">
        <v>0</v>
      </c>
      <c r="D751" s="284">
        <f>SUMIFS([2]执行月报!$F$5:$F$1335,[2]执行月报!$D$5:$D$1335,A751)</f>
        <v>0</v>
      </c>
      <c r="E751" s="284">
        <v>0</v>
      </c>
      <c r="F751" s="351" t="str">
        <f t="shared" si="77"/>
        <v>-</v>
      </c>
      <c r="G751" s="351" t="str">
        <f t="shared" si="78"/>
        <v>-</v>
      </c>
      <c r="H751" s="270" t="str">
        <f t="shared" si="79"/>
        <v>否</v>
      </c>
      <c r="I751" s="271" t="str">
        <f t="shared" si="80"/>
        <v>项</v>
      </c>
      <c r="J751" s="272" t="str">
        <f t="shared" si="81"/>
        <v>211</v>
      </c>
      <c r="K751" t="str">
        <f t="shared" si="82"/>
        <v>21102</v>
      </c>
      <c r="L751" t="str">
        <f t="shared" si="83"/>
        <v>2110204</v>
      </c>
    </row>
    <row r="752" ht="21" customHeight="1" spans="1:12">
      <c r="A752" s="350">
        <v>2110299</v>
      </c>
      <c r="B752" s="337" t="s">
        <v>672</v>
      </c>
      <c r="C752" s="284">
        <v>45</v>
      </c>
      <c r="D752" s="284">
        <f>SUMIFS([2]执行月报!$F$5:$F$1335,[2]执行月报!$D$5:$D$1335,A752)</f>
        <v>0</v>
      </c>
      <c r="E752" s="284">
        <v>0</v>
      </c>
      <c r="F752" s="351" t="str">
        <f t="shared" si="77"/>
        <v>-</v>
      </c>
      <c r="G752" s="351">
        <f t="shared" si="78"/>
        <v>0</v>
      </c>
      <c r="H752" s="270" t="str">
        <f t="shared" si="79"/>
        <v>是</v>
      </c>
      <c r="I752" s="271" t="str">
        <f t="shared" si="80"/>
        <v>项</v>
      </c>
      <c r="J752" s="272" t="str">
        <f t="shared" si="81"/>
        <v>211</v>
      </c>
      <c r="K752" t="str">
        <f t="shared" si="82"/>
        <v>21102</v>
      </c>
      <c r="L752" t="str">
        <f t="shared" si="83"/>
        <v>2110299</v>
      </c>
    </row>
    <row r="753" ht="21" customHeight="1" spans="1:12">
      <c r="A753" s="348">
        <v>21103</v>
      </c>
      <c r="B753" s="336" t="s">
        <v>673</v>
      </c>
      <c r="C753" s="268">
        <f>SUMIFS(C754:C$1298,$I754:$I$1298,"项",$K754:$K$1298,$A753)</f>
        <v>6235</v>
      </c>
      <c r="D753" s="268">
        <f>SUMIFS(D754:D$1298,$I754:$I$1298,"项",$K754:$K$1298,$A753)</f>
        <v>1931</v>
      </c>
      <c r="E753" s="268">
        <f>SUMIFS(E754:E$1298,$I754:$I$1298,"项",$K754:$K$1298,$A753)</f>
        <v>100</v>
      </c>
      <c r="F753" s="349">
        <f t="shared" si="77"/>
        <v>18.31</v>
      </c>
      <c r="G753" s="349">
        <f t="shared" si="78"/>
        <v>0.309703287890938</v>
      </c>
      <c r="H753" s="270" t="str">
        <f t="shared" si="79"/>
        <v>是</v>
      </c>
      <c r="I753" s="271" t="str">
        <f t="shared" si="80"/>
        <v>款</v>
      </c>
      <c r="J753" s="272" t="str">
        <f t="shared" si="81"/>
        <v>211</v>
      </c>
      <c r="K753" t="str">
        <f t="shared" si="82"/>
        <v>21103</v>
      </c>
      <c r="L753" t="str">
        <f t="shared" si="83"/>
        <v>21103</v>
      </c>
    </row>
    <row r="754" ht="21" hidden="1" customHeight="1" spans="1:12">
      <c r="A754" s="350">
        <v>2110301</v>
      </c>
      <c r="B754" s="337" t="s">
        <v>674</v>
      </c>
      <c r="C754" s="284">
        <v>0</v>
      </c>
      <c r="D754" s="284">
        <f>SUMIFS([2]执行月报!$F$5:$F$1335,[2]执行月报!$D$5:$D$1335,A754)</f>
        <v>0</v>
      </c>
      <c r="E754" s="284">
        <v>0</v>
      </c>
      <c r="F754" s="351" t="str">
        <f t="shared" si="77"/>
        <v>-</v>
      </c>
      <c r="G754" s="351" t="str">
        <f t="shared" si="78"/>
        <v>-</v>
      </c>
      <c r="H754" s="270" t="str">
        <f t="shared" si="79"/>
        <v>否</v>
      </c>
      <c r="I754" s="271" t="str">
        <f t="shared" si="80"/>
        <v>项</v>
      </c>
      <c r="J754" s="272" t="str">
        <f t="shared" si="81"/>
        <v>211</v>
      </c>
      <c r="K754" t="str">
        <f t="shared" si="82"/>
        <v>21103</v>
      </c>
      <c r="L754" t="str">
        <f t="shared" si="83"/>
        <v>2110301</v>
      </c>
    </row>
    <row r="755" ht="21" customHeight="1" spans="1:12">
      <c r="A755" s="350">
        <v>2110302</v>
      </c>
      <c r="B755" s="337" t="s">
        <v>675</v>
      </c>
      <c r="C755" s="284">
        <v>2649</v>
      </c>
      <c r="D755" s="284">
        <f>SUMIFS([2]执行月报!$F$5:$F$1335,[2]执行月报!$D$5:$D$1335,A755)</f>
        <v>440</v>
      </c>
      <c r="E755" s="284">
        <v>100</v>
      </c>
      <c r="F755" s="351">
        <f t="shared" si="77"/>
        <v>3.4</v>
      </c>
      <c r="G755" s="351">
        <f t="shared" si="78"/>
        <v>0.166100415251038</v>
      </c>
      <c r="H755" s="270" t="str">
        <f t="shared" si="79"/>
        <v>是</v>
      </c>
      <c r="I755" s="271" t="str">
        <f t="shared" si="80"/>
        <v>项</v>
      </c>
      <c r="J755" s="272" t="str">
        <f t="shared" si="81"/>
        <v>211</v>
      </c>
      <c r="K755" t="str">
        <f t="shared" si="82"/>
        <v>21103</v>
      </c>
      <c r="L755" t="str">
        <f t="shared" si="83"/>
        <v>2110302</v>
      </c>
    </row>
    <row r="756" ht="21" hidden="1" customHeight="1" spans="1:12">
      <c r="A756" s="350">
        <v>2110303</v>
      </c>
      <c r="B756" s="337" t="s">
        <v>676</v>
      </c>
      <c r="C756" s="284">
        <v>0</v>
      </c>
      <c r="D756" s="284">
        <f>SUMIFS([2]执行月报!$F$5:$F$1335,[2]执行月报!$D$5:$D$1335,A756)</f>
        <v>0</v>
      </c>
      <c r="E756" s="284">
        <v>0</v>
      </c>
      <c r="F756" s="351" t="str">
        <f t="shared" si="77"/>
        <v>-</v>
      </c>
      <c r="G756" s="351" t="str">
        <f t="shared" si="78"/>
        <v>-</v>
      </c>
      <c r="H756" s="270" t="str">
        <f t="shared" si="79"/>
        <v>否</v>
      </c>
      <c r="I756" s="271" t="str">
        <f t="shared" si="80"/>
        <v>项</v>
      </c>
      <c r="J756" s="272" t="str">
        <f t="shared" si="81"/>
        <v>211</v>
      </c>
      <c r="K756" t="str">
        <f t="shared" si="82"/>
        <v>21103</v>
      </c>
      <c r="L756" t="str">
        <f t="shared" si="83"/>
        <v>2110303</v>
      </c>
    </row>
    <row r="757" ht="21" customHeight="1" spans="1:12">
      <c r="A757" s="350">
        <v>2110304</v>
      </c>
      <c r="B757" s="337" t="s">
        <v>677</v>
      </c>
      <c r="C757" s="284">
        <v>3586</v>
      </c>
      <c r="D757" s="284">
        <f>SUMIFS([2]执行月报!$F$5:$F$1335,[2]执行月报!$D$5:$D$1335,A757)</f>
        <v>1386</v>
      </c>
      <c r="E757" s="284">
        <v>0</v>
      </c>
      <c r="F757" s="351" t="str">
        <f t="shared" si="77"/>
        <v>-</v>
      </c>
      <c r="G757" s="351">
        <f t="shared" si="78"/>
        <v>0.386503067484663</v>
      </c>
      <c r="H757" s="270" t="str">
        <f t="shared" si="79"/>
        <v>是</v>
      </c>
      <c r="I757" s="271" t="str">
        <f t="shared" si="80"/>
        <v>项</v>
      </c>
      <c r="J757" s="272" t="str">
        <f t="shared" si="81"/>
        <v>211</v>
      </c>
      <c r="K757" t="str">
        <f t="shared" si="82"/>
        <v>21103</v>
      </c>
      <c r="L757" t="str">
        <f t="shared" si="83"/>
        <v>2110304</v>
      </c>
    </row>
    <row r="758" ht="21" hidden="1" customHeight="1" spans="1:12">
      <c r="A758" s="350">
        <v>2110305</v>
      </c>
      <c r="B758" s="337" t="s">
        <v>678</v>
      </c>
      <c r="C758" s="284">
        <v>0</v>
      </c>
      <c r="D758" s="284">
        <f>SUMIFS([2]执行月报!$F$5:$F$1335,[2]执行月报!$D$5:$D$1335,A758)</f>
        <v>0</v>
      </c>
      <c r="E758" s="284">
        <v>0</v>
      </c>
      <c r="F758" s="351" t="str">
        <f t="shared" si="77"/>
        <v>-</v>
      </c>
      <c r="G758" s="351" t="str">
        <f t="shared" si="78"/>
        <v>-</v>
      </c>
      <c r="H758" s="270" t="str">
        <f t="shared" si="79"/>
        <v>否</v>
      </c>
      <c r="I758" s="271" t="str">
        <f t="shared" si="80"/>
        <v>项</v>
      </c>
      <c r="J758" s="272" t="str">
        <f t="shared" si="81"/>
        <v>211</v>
      </c>
      <c r="K758" t="str">
        <f t="shared" si="82"/>
        <v>21103</v>
      </c>
      <c r="L758" t="str">
        <f t="shared" si="83"/>
        <v>2110305</v>
      </c>
    </row>
    <row r="759" ht="21" hidden="1" customHeight="1" spans="1:12">
      <c r="A759" s="350">
        <v>2110306</v>
      </c>
      <c r="B759" s="337" t="s">
        <v>679</v>
      </c>
      <c r="C759" s="284">
        <v>0</v>
      </c>
      <c r="D759" s="284">
        <f>SUMIFS([2]执行月报!$F$5:$F$1335,[2]执行月报!$D$5:$D$1335,A759)</f>
        <v>0</v>
      </c>
      <c r="E759" s="284">
        <v>0</v>
      </c>
      <c r="F759" s="351" t="str">
        <f t="shared" si="77"/>
        <v>-</v>
      </c>
      <c r="G759" s="351" t="str">
        <f t="shared" si="78"/>
        <v>-</v>
      </c>
      <c r="H759" s="270" t="str">
        <f t="shared" si="79"/>
        <v>否</v>
      </c>
      <c r="I759" s="271" t="str">
        <f t="shared" si="80"/>
        <v>项</v>
      </c>
      <c r="J759" s="272" t="str">
        <f t="shared" si="81"/>
        <v>211</v>
      </c>
      <c r="K759" t="str">
        <f t="shared" si="82"/>
        <v>21103</v>
      </c>
      <c r="L759" t="str">
        <f t="shared" si="83"/>
        <v>2110306</v>
      </c>
    </row>
    <row r="760" ht="21" customHeight="1" spans="1:12">
      <c r="A760" s="350">
        <v>2110307</v>
      </c>
      <c r="B760" s="337" t="s">
        <v>680</v>
      </c>
      <c r="C760" s="284">
        <v>0</v>
      </c>
      <c r="D760" s="284">
        <f>SUMIFS([2]执行月报!$F$5:$F$1335,[2]执行月报!$D$5:$D$1335,A760)</f>
        <v>105</v>
      </c>
      <c r="E760" s="284">
        <v>0</v>
      </c>
      <c r="F760" s="351" t="str">
        <f t="shared" si="77"/>
        <v>-</v>
      </c>
      <c r="G760" s="351" t="str">
        <f t="shared" si="78"/>
        <v>-</v>
      </c>
      <c r="H760" s="270" t="str">
        <f t="shared" si="79"/>
        <v>是</v>
      </c>
      <c r="I760" s="271" t="str">
        <f t="shared" si="80"/>
        <v>项</v>
      </c>
      <c r="J760" s="272" t="str">
        <f t="shared" si="81"/>
        <v>211</v>
      </c>
      <c r="K760" t="str">
        <f t="shared" si="82"/>
        <v>21103</v>
      </c>
      <c r="L760" t="str">
        <f t="shared" si="83"/>
        <v>2110307</v>
      </c>
    </row>
    <row r="761" ht="21" hidden="1" customHeight="1" spans="1:12">
      <c r="A761" s="350">
        <v>2110399</v>
      </c>
      <c r="B761" s="337" t="s">
        <v>681</v>
      </c>
      <c r="C761" s="284">
        <v>0</v>
      </c>
      <c r="D761" s="284">
        <f>SUMIFS([2]执行月报!$F$5:$F$1335,[2]执行月报!$D$5:$D$1335,A761)</f>
        <v>0</v>
      </c>
      <c r="E761" s="284">
        <v>0</v>
      </c>
      <c r="F761" s="351" t="str">
        <f t="shared" si="77"/>
        <v>-</v>
      </c>
      <c r="G761" s="351" t="str">
        <f t="shared" si="78"/>
        <v>-</v>
      </c>
      <c r="H761" s="270" t="str">
        <f t="shared" si="79"/>
        <v>否</v>
      </c>
      <c r="I761" s="271" t="str">
        <f t="shared" si="80"/>
        <v>项</v>
      </c>
      <c r="J761" s="272" t="str">
        <f t="shared" si="81"/>
        <v>211</v>
      </c>
      <c r="K761" t="str">
        <f t="shared" si="82"/>
        <v>21103</v>
      </c>
      <c r="L761" t="str">
        <f t="shared" si="83"/>
        <v>2110399</v>
      </c>
    </row>
    <row r="762" ht="21" customHeight="1" spans="1:12">
      <c r="A762" s="348">
        <v>21104</v>
      </c>
      <c r="B762" s="336" t="s">
        <v>682</v>
      </c>
      <c r="C762" s="268">
        <f>SUMIFS(C763:C$1298,$I763:$I$1298,"项",$K763:$K$1298,$A762)</f>
        <v>428</v>
      </c>
      <c r="D762" s="268">
        <f>SUMIFS(D763:D$1298,$I763:$I$1298,"项",$K763:$K$1298,$A762)</f>
        <v>316</v>
      </c>
      <c r="E762" s="268">
        <f>SUMIFS(E763:E$1298,$I763:$I$1298,"项",$K763:$K$1298,$A762)</f>
        <v>981</v>
      </c>
      <c r="F762" s="349">
        <f t="shared" si="77"/>
        <v>-0.677879714576962</v>
      </c>
      <c r="G762" s="349">
        <f t="shared" si="78"/>
        <v>0.738317757009346</v>
      </c>
      <c r="H762" s="270" t="str">
        <f t="shared" si="79"/>
        <v>是</v>
      </c>
      <c r="I762" s="271" t="str">
        <f t="shared" si="80"/>
        <v>款</v>
      </c>
      <c r="J762" s="272" t="str">
        <f t="shared" si="81"/>
        <v>211</v>
      </c>
      <c r="K762" t="str">
        <f t="shared" si="82"/>
        <v>21104</v>
      </c>
      <c r="L762" t="str">
        <f t="shared" si="83"/>
        <v>21104</v>
      </c>
    </row>
    <row r="763" ht="21" customHeight="1" spans="1:12">
      <c r="A763" s="350">
        <v>2110401</v>
      </c>
      <c r="B763" s="337" t="s">
        <v>683</v>
      </c>
      <c r="C763" s="284">
        <v>101</v>
      </c>
      <c r="D763" s="284">
        <f>SUMIFS([2]执行月报!$F$5:$F$1335,[2]执行月报!$D$5:$D$1335,A763)</f>
        <v>278</v>
      </c>
      <c r="E763" s="284">
        <v>444</v>
      </c>
      <c r="F763" s="351">
        <f t="shared" si="77"/>
        <v>-0.373873873873874</v>
      </c>
      <c r="G763" s="351">
        <f t="shared" si="78"/>
        <v>2.75247524752475</v>
      </c>
      <c r="H763" s="270" t="str">
        <f t="shared" si="79"/>
        <v>是</v>
      </c>
      <c r="I763" s="271" t="str">
        <f t="shared" si="80"/>
        <v>项</v>
      </c>
      <c r="J763" s="272" t="str">
        <f t="shared" si="81"/>
        <v>211</v>
      </c>
      <c r="K763" t="str">
        <f t="shared" si="82"/>
        <v>21104</v>
      </c>
      <c r="L763" t="str">
        <f t="shared" si="83"/>
        <v>2110401</v>
      </c>
    </row>
    <row r="764" ht="21" customHeight="1" spans="1:12">
      <c r="A764" s="350">
        <v>2110402</v>
      </c>
      <c r="B764" s="337" t="s">
        <v>684</v>
      </c>
      <c r="C764" s="284">
        <v>310</v>
      </c>
      <c r="D764" s="284">
        <f>SUMIFS([2]执行月报!$F$5:$F$1335,[2]执行月报!$D$5:$D$1335,A764)</f>
        <v>38</v>
      </c>
      <c r="E764" s="284">
        <v>258</v>
      </c>
      <c r="F764" s="351">
        <f t="shared" si="77"/>
        <v>-0.852713178294574</v>
      </c>
      <c r="G764" s="351">
        <f t="shared" si="78"/>
        <v>0.12258064516129</v>
      </c>
      <c r="H764" s="270" t="str">
        <f t="shared" si="79"/>
        <v>是</v>
      </c>
      <c r="I764" s="271" t="str">
        <f t="shared" si="80"/>
        <v>项</v>
      </c>
      <c r="J764" s="272" t="str">
        <f t="shared" si="81"/>
        <v>211</v>
      </c>
      <c r="K764" t="str">
        <f t="shared" si="82"/>
        <v>21104</v>
      </c>
      <c r="L764" t="str">
        <f t="shared" si="83"/>
        <v>2110402</v>
      </c>
    </row>
    <row r="765" ht="21" hidden="1" customHeight="1" spans="1:12">
      <c r="A765" s="350">
        <v>2110404</v>
      </c>
      <c r="B765" s="337" t="s">
        <v>685</v>
      </c>
      <c r="C765" s="284">
        <v>0</v>
      </c>
      <c r="D765" s="284">
        <f>SUMIFS([2]执行月报!$F$5:$F$1335,[2]执行月报!$D$5:$D$1335,A765)</f>
        <v>0</v>
      </c>
      <c r="E765" s="284">
        <v>0</v>
      </c>
      <c r="F765" s="351" t="str">
        <f t="shared" si="77"/>
        <v>-</v>
      </c>
      <c r="G765" s="351" t="str">
        <f t="shared" si="78"/>
        <v>-</v>
      </c>
      <c r="H765" s="270" t="str">
        <f t="shared" si="79"/>
        <v>否</v>
      </c>
      <c r="I765" s="271" t="str">
        <f t="shared" si="80"/>
        <v>项</v>
      </c>
      <c r="J765" s="272" t="str">
        <f t="shared" si="81"/>
        <v>211</v>
      </c>
      <c r="K765" t="str">
        <f t="shared" si="82"/>
        <v>21104</v>
      </c>
      <c r="L765" t="str">
        <f t="shared" si="83"/>
        <v>2110404</v>
      </c>
    </row>
    <row r="766" ht="21" customHeight="1" spans="1:12">
      <c r="A766" s="350">
        <v>2110405</v>
      </c>
      <c r="B766" s="337" t="s">
        <v>686</v>
      </c>
      <c r="C766" s="284">
        <v>15</v>
      </c>
      <c r="D766" s="284">
        <f>SUMIFS([2]执行月报!$F$5:$F$1335,[2]执行月报!$D$5:$D$1335,A766)</f>
        <v>0</v>
      </c>
      <c r="E766" s="284">
        <v>278</v>
      </c>
      <c r="F766" s="351">
        <f t="shared" si="77"/>
        <v>-1</v>
      </c>
      <c r="G766" s="351">
        <f t="shared" si="78"/>
        <v>0</v>
      </c>
      <c r="H766" s="270" t="str">
        <f t="shared" si="79"/>
        <v>是</v>
      </c>
      <c r="I766" s="271" t="str">
        <f t="shared" si="80"/>
        <v>项</v>
      </c>
      <c r="J766" s="272" t="str">
        <f t="shared" si="81"/>
        <v>211</v>
      </c>
      <c r="K766" t="str">
        <f t="shared" si="82"/>
        <v>21104</v>
      </c>
      <c r="L766" t="str">
        <f t="shared" si="83"/>
        <v>2110405</v>
      </c>
    </row>
    <row r="767" ht="21" hidden="1" customHeight="1" spans="1:12">
      <c r="A767" s="350">
        <v>2110406</v>
      </c>
      <c r="B767" s="337" t="s">
        <v>687</v>
      </c>
      <c r="C767" s="284">
        <v>0</v>
      </c>
      <c r="D767" s="284">
        <f>SUMIFS([2]执行月报!$F$5:$F$1335,[2]执行月报!$D$5:$D$1335,A767)</f>
        <v>0</v>
      </c>
      <c r="E767" s="284">
        <v>0</v>
      </c>
      <c r="F767" s="351" t="str">
        <f t="shared" si="77"/>
        <v>-</v>
      </c>
      <c r="G767" s="351" t="str">
        <f t="shared" si="78"/>
        <v>-</v>
      </c>
      <c r="H767" s="270" t="str">
        <f t="shared" si="79"/>
        <v>否</v>
      </c>
      <c r="I767" s="271" t="str">
        <f t="shared" si="80"/>
        <v>项</v>
      </c>
      <c r="J767" s="272" t="str">
        <f t="shared" si="81"/>
        <v>211</v>
      </c>
      <c r="K767" t="str">
        <f t="shared" si="82"/>
        <v>21104</v>
      </c>
      <c r="L767" t="str">
        <f t="shared" si="83"/>
        <v>2110406</v>
      </c>
    </row>
    <row r="768" ht="21" customHeight="1" spans="1:12">
      <c r="A768" s="350">
        <v>2110499</v>
      </c>
      <c r="B768" s="337" t="s">
        <v>688</v>
      </c>
      <c r="C768" s="284">
        <v>2</v>
      </c>
      <c r="D768" s="284">
        <f>SUMIFS([2]执行月报!$F$5:$F$1335,[2]执行月报!$D$5:$D$1335,A768)</f>
        <v>0</v>
      </c>
      <c r="E768" s="284">
        <v>1</v>
      </c>
      <c r="F768" s="351">
        <f t="shared" si="77"/>
        <v>-1</v>
      </c>
      <c r="G768" s="351">
        <f t="shared" si="78"/>
        <v>0</v>
      </c>
      <c r="H768" s="270" t="str">
        <f t="shared" si="79"/>
        <v>是</v>
      </c>
      <c r="I768" s="271" t="str">
        <f t="shared" si="80"/>
        <v>项</v>
      </c>
      <c r="J768" s="272" t="str">
        <f t="shared" si="81"/>
        <v>211</v>
      </c>
      <c r="K768" t="str">
        <f t="shared" si="82"/>
        <v>21104</v>
      </c>
      <c r="L768" t="str">
        <f t="shared" si="83"/>
        <v>2110499</v>
      </c>
    </row>
    <row r="769" ht="21" customHeight="1" spans="1:12">
      <c r="A769" s="348">
        <v>21105</v>
      </c>
      <c r="B769" s="336" t="s">
        <v>689</v>
      </c>
      <c r="C769" s="268">
        <f>SUMIFS(C770:C$1298,$I770:$I$1298,"项",$K770:$K$1298,$A769)</f>
        <v>841</v>
      </c>
      <c r="D769" s="268">
        <f>SUMIFS(D770:D$1298,$I770:$I$1298,"项",$K770:$K$1298,$A769)</f>
        <v>152</v>
      </c>
      <c r="E769" s="268">
        <f>SUMIFS(E770:E$1298,$I770:$I$1298,"项",$K770:$K$1298,$A769)</f>
        <v>296</v>
      </c>
      <c r="F769" s="349">
        <f t="shared" si="77"/>
        <v>-0.486486486486487</v>
      </c>
      <c r="G769" s="349">
        <f t="shared" si="78"/>
        <v>0.180737217598097</v>
      </c>
      <c r="H769" s="270" t="str">
        <f t="shared" si="79"/>
        <v>是</v>
      </c>
      <c r="I769" s="271" t="str">
        <f t="shared" si="80"/>
        <v>款</v>
      </c>
      <c r="J769" s="272" t="str">
        <f t="shared" si="81"/>
        <v>211</v>
      </c>
      <c r="K769" t="str">
        <f t="shared" si="82"/>
        <v>21105</v>
      </c>
      <c r="L769" t="str">
        <f t="shared" si="83"/>
        <v>21105</v>
      </c>
    </row>
    <row r="770" ht="21" customHeight="1" spans="1:12">
      <c r="A770" s="350">
        <v>2110501</v>
      </c>
      <c r="B770" s="337" t="s">
        <v>690</v>
      </c>
      <c r="C770" s="284">
        <v>841</v>
      </c>
      <c r="D770" s="284">
        <f>SUMIFS([2]执行月报!$F$5:$F$1335,[2]执行月报!$D$5:$D$1335,A770)</f>
        <v>152</v>
      </c>
      <c r="E770" s="284">
        <v>296</v>
      </c>
      <c r="F770" s="351">
        <f t="shared" si="77"/>
        <v>-0.486486486486487</v>
      </c>
      <c r="G770" s="351">
        <f t="shared" si="78"/>
        <v>0.180737217598097</v>
      </c>
      <c r="H770" s="270" t="str">
        <f t="shared" si="79"/>
        <v>是</v>
      </c>
      <c r="I770" s="271" t="str">
        <f t="shared" si="80"/>
        <v>项</v>
      </c>
      <c r="J770" s="272" t="str">
        <f t="shared" si="81"/>
        <v>211</v>
      </c>
      <c r="K770" t="str">
        <f t="shared" si="82"/>
        <v>21105</v>
      </c>
      <c r="L770" t="str">
        <f t="shared" si="83"/>
        <v>2110501</v>
      </c>
    </row>
    <row r="771" ht="21" hidden="1" customHeight="1" spans="1:12">
      <c r="A771" s="350">
        <v>2110502</v>
      </c>
      <c r="B771" s="337" t="s">
        <v>691</v>
      </c>
      <c r="C771" s="284">
        <v>0</v>
      </c>
      <c r="D771" s="284">
        <f>SUMIFS([2]执行月报!$F$5:$F$1335,[2]执行月报!$D$5:$D$1335,A771)</f>
        <v>0</v>
      </c>
      <c r="E771" s="284">
        <v>0</v>
      </c>
      <c r="F771" s="351" t="str">
        <f t="shared" si="77"/>
        <v>-</v>
      </c>
      <c r="G771" s="351" t="str">
        <f t="shared" si="78"/>
        <v>-</v>
      </c>
      <c r="H771" s="270" t="str">
        <f t="shared" si="79"/>
        <v>否</v>
      </c>
      <c r="I771" s="271" t="str">
        <f t="shared" si="80"/>
        <v>项</v>
      </c>
      <c r="J771" s="272" t="str">
        <f t="shared" si="81"/>
        <v>211</v>
      </c>
      <c r="K771" t="str">
        <f t="shared" si="82"/>
        <v>21105</v>
      </c>
      <c r="L771" t="str">
        <f t="shared" si="83"/>
        <v>2110502</v>
      </c>
    </row>
    <row r="772" ht="21" hidden="1" customHeight="1" spans="1:12">
      <c r="A772" s="350">
        <v>2110503</v>
      </c>
      <c r="B772" s="337" t="s">
        <v>692</v>
      </c>
      <c r="C772" s="284">
        <v>0</v>
      </c>
      <c r="D772" s="284">
        <f>SUMIFS([2]执行月报!$F$5:$F$1335,[2]执行月报!$D$5:$D$1335,A772)</f>
        <v>0</v>
      </c>
      <c r="E772" s="284">
        <v>0</v>
      </c>
      <c r="F772" s="351" t="str">
        <f t="shared" si="77"/>
        <v>-</v>
      </c>
      <c r="G772" s="351" t="str">
        <f t="shared" si="78"/>
        <v>-</v>
      </c>
      <c r="H772" s="270" t="str">
        <f t="shared" si="79"/>
        <v>否</v>
      </c>
      <c r="I772" s="271" t="str">
        <f t="shared" si="80"/>
        <v>项</v>
      </c>
      <c r="J772" s="272" t="str">
        <f t="shared" si="81"/>
        <v>211</v>
      </c>
      <c r="K772" t="str">
        <f t="shared" si="82"/>
        <v>21105</v>
      </c>
      <c r="L772" t="str">
        <f t="shared" si="83"/>
        <v>2110503</v>
      </c>
    </row>
    <row r="773" ht="21" hidden="1" customHeight="1" spans="1:12">
      <c r="A773" s="350">
        <v>2110506</v>
      </c>
      <c r="B773" s="337" t="s">
        <v>693</v>
      </c>
      <c r="C773" s="284">
        <v>0</v>
      </c>
      <c r="D773" s="284">
        <f>SUMIFS([2]执行月报!$F$5:$F$1335,[2]执行月报!$D$5:$D$1335,A773)</f>
        <v>0</v>
      </c>
      <c r="E773" s="284">
        <v>0</v>
      </c>
      <c r="F773" s="351" t="str">
        <f t="shared" si="77"/>
        <v>-</v>
      </c>
      <c r="G773" s="351" t="str">
        <f t="shared" si="78"/>
        <v>-</v>
      </c>
      <c r="H773" s="270" t="str">
        <f t="shared" si="79"/>
        <v>否</v>
      </c>
      <c r="I773" s="271" t="str">
        <f t="shared" si="80"/>
        <v>项</v>
      </c>
      <c r="J773" s="272" t="str">
        <f t="shared" si="81"/>
        <v>211</v>
      </c>
      <c r="K773" t="str">
        <f t="shared" si="82"/>
        <v>21105</v>
      </c>
      <c r="L773" t="str">
        <f t="shared" si="83"/>
        <v>2110506</v>
      </c>
    </row>
    <row r="774" ht="21" hidden="1" customHeight="1" spans="1:12">
      <c r="A774" s="350">
        <v>2110507</v>
      </c>
      <c r="B774" s="337" t="s">
        <v>694</v>
      </c>
      <c r="C774" s="284">
        <v>0</v>
      </c>
      <c r="D774" s="284">
        <f>SUMIFS([2]执行月报!$F$5:$F$1335,[2]执行月报!$D$5:$D$1335,A774)</f>
        <v>0</v>
      </c>
      <c r="E774" s="284">
        <v>0</v>
      </c>
      <c r="F774" s="351" t="str">
        <f t="shared" ref="F774:F837" si="84">IF(E774&lt;&gt;0,D774/E774-1,"-")</f>
        <v>-</v>
      </c>
      <c r="G774" s="351" t="str">
        <f t="shared" ref="G774:G837" si="85">IF(C774&lt;&gt;0,D774/C774,"-")</f>
        <v>-</v>
      </c>
      <c r="H774" s="270" t="str">
        <f t="shared" ref="H774:H837" si="86">IF(LEN(A774)=3,"是",IF(OR(C774&lt;&gt;0,D774&lt;&gt;0,E774&lt;&gt;0),"是","否"))</f>
        <v>否</v>
      </c>
      <c r="I774" s="271" t="str">
        <f t="shared" ref="I774:I837" si="87">_xlfn.IFS(LEN(A774)=3,"类",LEN(A774)=5,"款",LEN(A774)=7,"项")</f>
        <v>项</v>
      </c>
      <c r="J774" s="272" t="str">
        <f t="shared" ref="J774:J837" si="88">LEFT(A774,3)</f>
        <v>211</v>
      </c>
      <c r="K774" t="str">
        <f t="shared" ref="K774:K837" si="89">LEFT(A774,5)</f>
        <v>21105</v>
      </c>
      <c r="L774" t="str">
        <f t="shared" ref="L774:L837" si="90">LEFT(A774,7)</f>
        <v>2110507</v>
      </c>
    </row>
    <row r="775" ht="21" hidden="1" customHeight="1" spans="1:12">
      <c r="A775" s="350">
        <v>2110599</v>
      </c>
      <c r="B775" s="337" t="s">
        <v>695</v>
      </c>
      <c r="C775" s="284">
        <v>0</v>
      </c>
      <c r="D775" s="284">
        <f>SUMIFS([2]执行月报!$F$5:$F$1335,[2]执行月报!$D$5:$D$1335,A775)</f>
        <v>0</v>
      </c>
      <c r="E775" s="284">
        <v>0</v>
      </c>
      <c r="F775" s="351" t="str">
        <f t="shared" si="84"/>
        <v>-</v>
      </c>
      <c r="G775" s="351" t="str">
        <f t="shared" si="85"/>
        <v>-</v>
      </c>
      <c r="H775" s="270" t="str">
        <f t="shared" si="86"/>
        <v>否</v>
      </c>
      <c r="I775" s="271" t="str">
        <f t="shared" si="87"/>
        <v>项</v>
      </c>
      <c r="J775" s="272" t="str">
        <f t="shared" si="88"/>
        <v>211</v>
      </c>
      <c r="K775" t="str">
        <f t="shared" si="89"/>
        <v>21105</v>
      </c>
      <c r="L775" t="str">
        <f t="shared" si="90"/>
        <v>2110599</v>
      </c>
    </row>
    <row r="776" ht="21" hidden="1" customHeight="1" spans="1:12">
      <c r="A776" s="348">
        <v>21106</v>
      </c>
      <c r="B776" s="336" t="s">
        <v>696</v>
      </c>
      <c r="C776" s="268">
        <f>SUMIFS(C777:C$1298,$I777:$I$1298,"项",$K777:$K$1298,$A776)</f>
        <v>0</v>
      </c>
      <c r="D776" s="268">
        <f>SUMIFS(D777:D$1298,$I777:$I$1298,"项",$K777:$K$1298,$A776)</f>
        <v>0</v>
      </c>
      <c r="E776" s="268">
        <f>SUMIFS(E777:E$1298,$I777:$I$1298,"项",$K777:$K$1298,$A776)</f>
        <v>0</v>
      </c>
      <c r="F776" s="349" t="str">
        <f t="shared" si="84"/>
        <v>-</v>
      </c>
      <c r="G776" s="349" t="str">
        <f t="shared" si="85"/>
        <v>-</v>
      </c>
      <c r="H776" s="270" t="str">
        <f t="shared" si="86"/>
        <v>否</v>
      </c>
      <c r="I776" s="271" t="str">
        <f t="shared" si="87"/>
        <v>款</v>
      </c>
      <c r="J776" s="272" t="str">
        <f t="shared" si="88"/>
        <v>211</v>
      </c>
      <c r="K776" t="str">
        <f t="shared" si="89"/>
        <v>21106</v>
      </c>
      <c r="L776" t="str">
        <f t="shared" si="90"/>
        <v>21106</v>
      </c>
    </row>
    <row r="777" ht="21" hidden="1" customHeight="1" spans="1:12">
      <c r="A777" s="350">
        <v>2110602</v>
      </c>
      <c r="B777" s="337" t="s">
        <v>697</v>
      </c>
      <c r="C777" s="284">
        <v>0</v>
      </c>
      <c r="D777" s="284">
        <f>SUMIFS([2]执行月报!$F$5:$F$1335,[2]执行月报!$D$5:$D$1335,A777)</f>
        <v>0</v>
      </c>
      <c r="E777" s="284">
        <v>0</v>
      </c>
      <c r="F777" s="351" t="str">
        <f t="shared" si="84"/>
        <v>-</v>
      </c>
      <c r="G777" s="351" t="str">
        <f t="shared" si="85"/>
        <v>-</v>
      </c>
      <c r="H777" s="270" t="str">
        <f t="shared" si="86"/>
        <v>否</v>
      </c>
      <c r="I777" s="271" t="str">
        <f t="shared" si="87"/>
        <v>项</v>
      </c>
      <c r="J777" s="272" t="str">
        <f t="shared" si="88"/>
        <v>211</v>
      </c>
      <c r="K777" t="str">
        <f t="shared" si="89"/>
        <v>21106</v>
      </c>
      <c r="L777" t="str">
        <f t="shared" si="90"/>
        <v>2110602</v>
      </c>
    </row>
    <row r="778" ht="21" hidden="1" customHeight="1" spans="1:12">
      <c r="A778" s="350">
        <v>2110603</v>
      </c>
      <c r="B778" s="337" t="s">
        <v>698</v>
      </c>
      <c r="C778" s="284">
        <v>0</v>
      </c>
      <c r="D778" s="284">
        <f>SUMIFS([2]执行月报!$F$5:$F$1335,[2]执行月报!$D$5:$D$1335,A778)</f>
        <v>0</v>
      </c>
      <c r="E778" s="284">
        <v>0</v>
      </c>
      <c r="F778" s="351" t="str">
        <f t="shared" si="84"/>
        <v>-</v>
      </c>
      <c r="G778" s="351" t="str">
        <f t="shared" si="85"/>
        <v>-</v>
      </c>
      <c r="H778" s="270" t="str">
        <f t="shared" si="86"/>
        <v>否</v>
      </c>
      <c r="I778" s="271" t="str">
        <f t="shared" si="87"/>
        <v>项</v>
      </c>
      <c r="J778" s="272" t="str">
        <f t="shared" si="88"/>
        <v>211</v>
      </c>
      <c r="K778" t="str">
        <f t="shared" si="89"/>
        <v>21106</v>
      </c>
      <c r="L778" t="str">
        <f t="shared" si="90"/>
        <v>2110603</v>
      </c>
    </row>
    <row r="779" ht="21" hidden="1" customHeight="1" spans="1:12">
      <c r="A779" s="350">
        <v>2110604</v>
      </c>
      <c r="B779" s="337" t="s">
        <v>699</v>
      </c>
      <c r="C779" s="284">
        <v>0</v>
      </c>
      <c r="D779" s="284">
        <f>SUMIFS([2]执行月报!$F$5:$F$1335,[2]执行月报!$D$5:$D$1335,A779)</f>
        <v>0</v>
      </c>
      <c r="E779" s="284">
        <v>0</v>
      </c>
      <c r="F779" s="351" t="str">
        <f t="shared" si="84"/>
        <v>-</v>
      </c>
      <c r="G779" s="351" t="str">
        <f t="shared" si="85"/>
        <v>-</v>
      </c>
      <c r="H779" s="270" t="str">
        <f t="shared" si="86"/>
        <v>否</v>
      </c>
      <c r="I779" s="271" t="str">
        <f t="shared" si="87"/>
        <v>项</v>
      </c>
      <c r="J779" s="272" t="str">
        <f t="shared" si="88"/>
        <v>211</v>
      </c>
      <c r="K779" t="str">
        <f t="shared" si="89"/>
        <v>21106</v>
      </c>
      <c r="L779" t="str">
        <f t="shared" si="90"/>
        <v>2110604</v>
      </c>
    </row>
    <row r="780" ht="21" hidden="1" customHeight="1" spans="1:12">
      <c r="A780" s="350">
        <v>2110605</v>
      </c>
      <c r="B780" s="337" t="s">
        <v>700</v>
      </c>
      <c r="C780" s="284">
        <v>0</v>
      </c>
      <c r="D780" s="284">
        <f>SUMIFS([2]执行月报!$F$5:$F$1335,[2]执行月报!$D$5:$D$1335,A780)</f>
        <v>0</v>
      </c>
      <c r="E780" s="284">
        <v>0</v>
      </c>
      <c r="F780" s="351" t="str">
        <f t="shared" si="84"/>
        <v>-</v>
      </c>
      <c r="G780" s="351" t="str">
        <f t="shared" si="85"/>
        <v>-</v>
      </c>
      <c r="H780" s="270" t="str">
        <f t="shared" si="86"/>
        <v>否</v>
      </c>
      <c r="I780" s="271" t="str">
        <f t="shared" si="87"/>
        <v>项</v>
      </c>
      <c r="J780" s="272" t="str">
        <f t="shared" si="88"/>
        <v>211</v>
      </c>
      <c r="K780" t="str">
        <f t="shared" si="89"/>
        <v>21106</v>
      </c>
      <c r="L780" t="str">
        <f t="shared" si="90"/>
        <v>2110605</v>
      </c>
    </row>
    <row r="781" ht="21" hidden="1" customHeight="1" spans="1:12">
      <c r="A781" s="350">
        <v>2110699</v>
      </c>
      <c r="B781" s="337" t="s">
        <v>701</v>
      </c>
      <c r="C781" s="284">
        <v>0</v>
      </c>
      <c r="D781" s="284">
        <f>SUMIFS([2]执行月报!$F$5:$F$1335,[2]执行月报!$D$5:$D$1335,A781)</f>
        <v>0</v>
      </c>
      <c r="E781" s="284">
        <v>0</v>
      </c>
      <c r="F781" s="351" t="str">
        <f t="shared" si="84"/>
        <v>-</v>
      </c>
      <c r="G781" s="351" t="str">
        <f t="shared" si="85"/>
        <v>-</v>
      </c>
      <c r="H781" s="270" t="str">
        <f t="shared" si="86"/>
        <v>否</v>
      </c>
      <c r="I781" s="271" t="str">
        <f t="shared" si="87"/>
        <v>项</v>
      </c>
      <c r="J781" s="272" t="str">
        <f t="shared" si="88"/>
        <v>211</v>
      </c>
      <c r="K781" t="str">
        <f t="shared" si="89"/>
        <v>21106</v>
      </c>
      <c r="L781" t="str">
        <f t="shared" si="90"/>
        <v>2110699</v>
      </c>
    </row>
    <row r="782" ht="21" customHeight="1" spans="1:12">
      <c r="A782" s="348">
        <v>21107</v>
      </c>
      <c r="B782" s="336" t="s">
        <v>702</v>
      </c>
      <c r="C782" s="268">
        <f>SUMIFS(C783:C$1298,$I783:$I$1298,"项",$K783:$K$1298,$A782)</f>
        <v>166</v>
      </c>
      <c r="D782" s="268">
        <f>SUMIFS(D783:D$1298,$I783:$I$1298,"项",$K783:$K$1298,$A782)</f>
        <v>0</v>
      </c>
      <c r="E782" s="268">
        <f>SUMIFS(E783:E$1298,$I783:$I$1298,"项",$K783:$K$1298,$A782)</f>
        <v>0</v>
      </c>
      <c r="F782" s="349" t="str">
        <f t="shared" si="84"/>
        <v>-</v>
      </c>
      <c r="G782" s="349">
        <f t="shared" si="85"/>
        <v>0</v>
      </c>
      <c r="H782" s="270" t="str">
        <f t="shared" si="86"/>
        <v>是</v>
      </c>
      <c r="I782" s="271" t="str">
        <f t="shared" si="87"/>
        <v>款</v>
      </c>
      <c r="J782" s="272" t="str">
        <f t="shared" si="88"/>
        <v>211</v>
      </c>
      <c r="K782" t="str">
        <f t="shared" si="89"/>
        <v>21107</v>
      </c>
      <c r="L782" t="str">
        <f t="shared" si="90"/>
        <v>21107</v>
      </c>
    </row>
    <row r="783" ht="21" hidden="1" customHeight="1" spans="1:12">
      <c r="A783" s="350">
        <v>2110704</v>
      </c>
      <c r="B783" s="337" t="s">
        <v>703</v>
      </c>
      <c r="C783" s="284">
        <v>0</v>
      </c>
      <c r="D783" s="284">
        <f>SUMIFS([2]执行月报!$F$5:$F$1335,[2]执行月报!$D$5:$D$1335,A783)</f>
        <v>0</v>
      </c>
      <c r="E783" s="284">
        <v>0</v>
      </c>
      <c r="F783" s="351" t="str">
        <f t="shared" si="84"/>
        <v>-</v>
      </c>
      <c r="G783" s="351" t="str">
        <f t="shared" si="85"/>
        <v>-</v>
      </c>
      <c r="H783" s="270" t="str">
        <f t="shared" si="86"/>
        <v>否</v>
      </c>
      <c r="I783" s="271" t="str">
        <f t="shared" si="87"/>
        <v>项</v>
      </c>
      <c r="J783" s="272" t="str">
        <f t="shared" si="88"/>
        <v>211</v>
      </c>
      <c r="K783" t="str">
        <f t="shared" si="89"/>
        <v>21107</v>
      </c>
      <c r="L783" t="str">
        <f t="shared" si="90"/>
        <v>2110704</v>
      </c>
    </row>
    <row r="784" ht="21" customHeight="1" spans="1:12">
      <c r="A784" s="350">
        <v>2110799</v>
      </c>
      <c r="B784" s="337" t="s">
        <v>704</v>
      </c>
      <c r="C784" s="284">
        <v>166</v>
      </c>
      <c r="D784" s="284">
        <f>SUMIFS([2]执行月报!$F$5:$F$1335,[2]执行月报!$D$5:$D$1335,A784)</f>
        <v>0</v>
      </c>
      <c r="E784" s="284">
        <v>0</v>
      </c>
      <c r="F784" s="351" t="str">
        <f t="shared" si="84"/>
        <v>-</v>
      </c>
      <c r="G784" s="351">
        <f t="shared" si="85"/>
        <v>0</v>
      </c>
      <c r="H784" s="270" t="str">
        <f t="shared" si="86"/>
        <v>是</v>
      </c>
      <c r="I784" s="271" t="str">
        <f t="shared" si="87"/>
        <v>项</v>
      </c>
      <c r="J784" s="272" t="str">
        <f t="shared" si="88"/>
        <v>211</v>
      </c>
      <c r="K784" t="str">
        <f t="shared" si="89"/>
        <v>21107</v>
      </c>
      <c r="L784" t="str">
        <f t="shared" si="90"/>
        <v>2110799</v>
      </c>
    </row>
    <row r="785" ht="21" hidden="1" customHeight="1" spans="1:12">
      <c r="A785" s="348">
        <v>21108</v>
      </c>
      <c r="B785" s="336" t="s">
        <v>705</v>
      </c>
      <c r="C785" s="268">
        <f>SUMIFS(C786:C$1298,$I786:$I$1298,"项",$K786:$K$1298,$A785)</f>
        <v>0</v>
      </c>
      <c r="D785" s="268">
        <f>SUMIFS(D786:D$1298,$I786:$I$1298,"项",$K786:$K$1298,$A785)</f>
        <v>0</v>
      </c>
      <c r="E785" s="268">
        <f>SUMIFS(E786:E$1298,$I786:$I$1298,"项",$K786:$K$1298,$A785)</f>
        <v>0</v>
      </c>
      <c r="F785" s="349" t="str">
        <f t="shared" si="84"/>
        <v>-</v>
      </c>
      <c r="G785" s="349" t="str">
        <f t="shared" si="85"/>
        <v>-</v>
      </c>
      <c r="H785" s="270" t="str">
        <f t="shared" si="86"/>
        <v>否</v>
      </c>
      <c r="I785" s="271" t="str">
        <f t="shared" si="87"/>
        <v>款</v>
      </c>
      <c r="J785" s="272" t="str">
        <f t="shared" si="88"/>
        <v>211</v>
      </c>
      <c r="K785" t="str">
        <f t="shared" si="89"/>
        <v>21108</v>
      </c>
      <c r="L785" t="str">
        <f t="shared" si="90"/>
        <v>21108</v>
      </c>
    </row>
    <row r="786" ht="21" hidden="1" customHeight="1" spans="1:12">
      <c r="A786" s="350">
        <v>2110804</v>
      </c>
      <c r="B786" s="337" t="s">
        <v>706</v>
      </c>
      <c r="C786" s="284">
        <v>0</v>
      </c>
      <c r="D786" s="284">
        <f>SUMIFS([2]执行月报!$F$5:$F$1335,[2]执行月报!$D$5:$D$1335,A786)</f>
        <v>0</v>
      </c>
      <c r="E786" s="284">
        <v>0</v>
      </c>
      <c r="F786" s="351" t="str">
        <f t="shared" si="84"/>
        <v>-</v>
      </c>
      <c r="G786" s="351" t="str">
        <f t="shared" si="85"/>
        <v>-</v>
      </c>
      <c r="H786" s="270" t="str">
        <f t="shared" si="86"/>
        <v>否</v>
      </c>
      <c r="I786" s="271" t="str">
        <f t="shared" si="87"/>
        <v>项</v>
      </c>
      <c r="J786" s="272" t="str">
        <f t="shared" si="88"/>
        <v>211</v>
      </c>
      <c r="K786" t="str">
        <f t="shared" si="89"/>
        <v>21108</v>
      </c>
      <c r="L786" t="str">
        <f t="shared" si="90"/>
        <v>2110804</v>
      </c>
    </row>
    <row r="787" ht="21" hidden="1" customHeight="1" spans="1:12">
      <c r="A787" s="350">
        <v>2110899</v>
      </c>
      <c r="B787" s="337" t="s">
        <v>707</v>
      </c>
      <c r="C787" s="284">
        <v>0</v>
      </c>
      <c r="D787" s="284">
        <f>SUMIFS([2]执行月报!$F$5:$F$1335,[2]执行月报!$D$5:$D$1335,A787)</f>
        <v>0</v>
      </c>
      <c r="E787" s="284">
        <v>0</v>
      </c>
      <c r="F787" s="351" t="str">
        <f t="shared" si="84"/>
        <v>-</v>
      </c>
      <c r="G787" s="351" t="str">
        <f t="shared" si="85"/>
        <v>-</v>
      </c>
      <c r="H787" s="270" t="str">
        <f t="shared" si="86"/>
        <v>否</v>
      </c>
      <c r="I787" s="271" t="str">
        <f t="shared" si="87"/>
        <v>项</v>
      </c>
      <c r="J787" s="272" t="str">
        <f t="shared" si="88"/>
        <v>211</v>
      </c>
      <c r="K787" t="str">
        <f t="shared" si="89"/>
        <v>21108</v>
      </c>
      <c r="L787" t="str">
        <f t="shared" si="90"/>
        <v>2110899</v>
      </c>
    </row>
    <row r="788" ht="21" hidden="1" customHeight="1" spans="1:12">
      <c r="A788" s="348">
        <v>21109</v>
      </c>
      <c r="B788" s="336" t="s">
        <v>708</v>
      </c>
      <c r="C788" s="268">
        <f>SUMIFS(C789:C$1298,$I789:$I$1298,"项",$K789:$K$1298,$A788)</f>
        <v>0</v>
      </c>
      <c r="D788" s="268">
        <f>SUMIFS(D789:D$1298,$I789:$I$1298,"项",$K789:$K$1298,$A788)</f>
        <v>0</v>
      </c>
      <c r="E788" s="268">
        <f>SUMIFS(E789:E$1298,$I789:$I$1298,"项",$K789:$K$1298,$A788)</f>
        <v>0</v>
      </c>
      <c r="F788" s="349" t="str">
        <f t="shared" si="84"/>
        <v>-</v>
      </c>
      <c r="G788" s="349" t="str">
        <f t="shared" si="85"/>
        <v>-</v>
      </c>
      <c r="H788" s="270" t="str">
        <f t="shared" si="86"/>
        <v>否</v>
      </c>
      <c r="I788" s="271" t="str">
        <f t="shared" si="87"/>
        <v>款</v>
      </c>
      <c r="J788" s="272" t="str">
        <f t="shared" si="88"/>
        <v>211</v>
      </c>
      <c r="K788" t="str">
        <f t="shared" si="89"/>
        <v>21109</v>
      </c>
      <c r="L788" t="str">
        <f t="shared" si="90"/>
        <v>21109</v>
      </c>
    </row>
    <row r="789" ht="21" hidden="1" customHeight="1" spans="1:12">
      <c r="A789" s="350">
        <v>2110901</v>
      </c>
      <c r="B789" s="337" t="s">
        <v>709</v>
      </c>
      <c r="C789" s="284">
        <v>0</v>
      </c>
      <c r="D789" s="284">
        <f>SUMIFS([2]执行月报!$F$5:$F$1335,[2]执行月报!$D$5:$D$1335,A789)</f>
        <v>0</v>
      </c>
      <c r="E789" s="284">
        <v>0</v>
      </c>
      <c r="F789" s="351" t="str">
        <f t="shared" si="84"/>
        <v>-</v>
      </c>
      <c r="G789" s="351" t="str">
        <f t="shared" si="85"/>
        <v>-</v>
      </c>
      <c r="H789" s="270" t="str">
        <f t="shared" si="86"/>
        <v>否</v>
      </c>
      <c r="I789" s="271" t="str">
        <f t="shared" si="87"/>
        <v>项</v>
      </c>
      <c r="J789" s="272" t="str">
        <f t="shared" si="88"/>
        <v>211</v>
      </c>
      <c r="K789" t="str">
        <f t="shared" si="89"/>
        <v>21109</v>
      </c>
      <c r="L789" t="str">
        <f t="shared" si="90"/>
        <v>2110901</v>
      </c>
    </row>
    <row r="790" ht="21" customHeight="1" spans="1:12">
      <c r="A790" s="348">
        <v>21110</v>
      </c>
      <c r="B790" s="336" t="s">
        <v>710</v>
      </c>
      <c r="C790" s="268">
        <f>SUMIFS(C791:C$1298,$I791:$I$1298,"项",$K791:$K$1298,$A790)</f>
        <v>1300</v>
      </c>
      <c r="D790" s="268">
        <f>SUMIFS(D791:D$1298,$I791:$I$1298,"项",$K791:$K$1298,$A790)</f>
        <v>1000</v>
      </c>
      <c r="E790" s="268">
        <f>SUMIFS(E791:E$1298,$I791:$I$1298,"项",$K791:$K$1298,$A790)</f>
        <v>6</v>
      </c>
      <c r="F790" s="349">
        <f t="shared" si="84"/>
        <v>165.666666666667</v>
      </c>
      <c r="G790" s="349">
        <f t="shared" si="85"/>
        <v>0.769230769230769</v>
      </c>
      <c r="H790" s="270" t="str">
        <f t="shared" si="86"/>
        <v>是</v>
      </c>
      <c r="I790" s="271" t="str">
        <f t="shared" si="87"/>
        <v>款</v>
      </c>
      <c r="J790" s="272" t="str">
        <f t="shared" si="88"/>
        <v>211</v>
      </c>
      <c r="K790" t="str">
        <f t="shared" si="89"/>
        <v>21110</v>
      </c>
      <c r="L790" t="str">
        <f t="shared" si="90"/>
        <v>21110</v>
      </c>
    </row>
    <row r="791" ht="21" customHeight="1" spans="1:12">
      <c r="A791" s="350">
        <v>2111001</v>
      </c>
      <c r="B791" s="337" t="s">
        <v>711</v>
      </c>
      <c r="C791" s="284">
        <v>1300</v>
      </c>
      <c r="D791" s="284">
        <f>SUMIFS([2]执行月报!$F$5:$F$1335,[2]执行月报!$D$5:$D$1335,A791)</f>
        <v>1000</v>
      </c>
      <c r="E791" s="284">
        <v>6</v>
      </c>
      <c r="F791" s="351">
        <f t="shared" si="84"/>
        <v>165.666666666667</v>
      </c>
      <c r="G791" s="351">
        <f t="shared" si="85"/>
        <v>0.769230769230769</v>
      </c>
      <c r="H791" s="270" t="str">
        <f t="shared" si="86"/>
        <v>是</v>
      </c>
      <c r="I791" s="271" t="str">
        <f t="shared" si="87"/>
        <v>项</v>
      </c>
      <c r="J791" s="272" t="str">
        <f t="shared" si="88"/>
        <v>211</v>
      </c>
      <c r="K791" t="str">
        <f t="shared" si="89"/>
        <v>21110</v>
      </c>
      <c r="L791" t="str">
        <f t="shared" si="90"/>
        <v>2111001</v>
      </c>
    </row>
    <row r="792" ht="21" hidden="1" customHeight="1" spans="1:12">
      <c r="A792" s="348">
        <v>21111</v>
      </c>
      <c r="B792" s="336" t="s">
        <v>712</v>
      </c>
      <c r="C792" s="268">
        <f>SUMIFS(C793:C$1298,$I793:$I$1298,"项",$K793:$K$1298,$A792)</f>
        <v>0</v>
      </c>
      <c r="D792" s="268">
        <f>SUMIFS(D793:D$1298,$I793:$I$1298,"项",$K793:$K$1298,$A792)</f>
        <v>0</v>
      </c>
      <c r="E792" s="268">
        <f>SUMIFS(E793:E$1298,$I793:$I$1298,"项",$K793:$K$1298,$A792)</f>
        <v>0</v>
      </c>
      <c r="F792" s="349" t="str">
        <f t="shared" si="84"/>
        <v>-</v>
      </c>
      <c r="G792" s="349" t="str">
        <f t="shared" si="85"/>
        <v>-</v>
      </c>
      <c r="H792" s="270" t="str">
        <f t="shared" si="86"/>
        <v>否</v>
      </c>
      <c r="I792" s="271" t="str">
        <f t="shared" si="87"/>
        <v>款</v>
      </c>
      <c r="J792" s="272" t="str">
        <f t="shared" si="88"/>
        <v>211</v>
      </c>
      <c r="K792" t="str">
        <f t="shared" si="89"/>
        <v>21111</v>
      </c>
      <c r="L792" t="str">
        <f t="shared" si="90"/>
        <v>21111</v>
      </c>
    </row>
    <row r="793" ht="21" hidden="1" customHeight="1" spans="1:12">
      <c r="A793" s="350">
        <v>2111101</v>
      </c>
      <c r="B793" s="337" t="s">
        <v>713</v>
      </c>
      <c r="C793" s="284">
        <v>0</v>
      </c>
      <c r="D793" s="284">
        <f>SUMIFS([2]执行月报!$F$5:$F$1335,[2]执行月报!$D$5:$D$1335,A793)</f>
        <v>0</v>
      </c>
      <c r="E793" s="284">
        <v>0</v>
      </c>
      <c r="F793" s="351" t="str">
        <f t="shared" si="84"/>
        <v>-</v>
      </c>
      <c r="G793" s="351" t="str">
        <f t="shared" si="85"/>
        <v>-</v>
      </c>
      <c r="H793" s="270" t="str">
        <f t="shared" si="86"/>
        <v>否</v>
      </c>
      <c r="I793" s="271" t="str">
        <f t="shared" si="87"/>
        <v>项</v>
      </c>
      <c r="J793" s="272" t="str">
        <f t="shared" si="88"/>
        <v>211</v>
      </c>
      <c r="K793" t="str">
        <f t="shared" si="89"/>
        <v>21111</v>
      </c>
      <c r="L793" t="str">
        <f t="shared" si="90"/>
        <v>2111101</v>
      </c>
    </row>
    <row r="794" ht="21" hidden="1" customHeight="1" spans="1:12">
      <c r="A794" s="350">
        <v>2111102</v>
      </c>
      <c r="B794" s="337" t="s">
        <v>714</v>
      </c>
      <c r="C794" s="284">
        <v>0</v>
      </c>
      <c r="D794" s="284">
        <f>SUMIFS([2]执行月报!$F$5:$F$1335,[2]执行月报!$D$5:$D$1335,A794)</f>
        <v>0</v>
      </c>
      <c r="E794" s="284">
        <v>0</v>
      </c>
      <c r="F794" s="351" t="str">
        <f t="shared" si="84"/>
        <v>-</v>
      </c>
      <c r="G794" s="351" t="str">
        <f t="shared" si="85"/>
        <v>-</v>
      </c>
      <c r="H794" s="270" t="str">
        <f t="shared" si="86"/>
        <v>否</v>
      </c>
      <c r="I794" s="271" t="str">
        <f t="shared" si="87"/>
        <v>项</v>
      </c>
      <c r="J794" s="272" t="str">
        <f t="shared" si="88"/>
        <v>211</v>
      </c>
      <c r="K794" t="str">
        <f t="shared" si="89"/>
        <v>21111</v>
      </c>
      <c r="L794" t="str">
        <f t="shared" si="90"/>
        <v>2111102</v>
      </c>
    </row>
    <row r="795" ht="21" hidden="1" customHeight="1" spans="1:12">
      <c r="A795" s="350">
        <v>2111103</v>
      </c>
      <c r="B795" s="337" t="s">
        <v>715</v>
      </c>
      <c r="C795" s="284">
        <v>0</v>
      </c>
      <c r="D795" s="284">
        <f>SUMIFS([2]执行月报!$F$5:$F$1335,[2]执行月报!$D$5:$D$1335,A795)</f>
        <v>0</v>
      </c>
      <c r="E795" s="284">
        <v>0</v>
      </c>
      <c r="F795" s="351" t="str">
        <f t="shared" si="84"/>
        <v>-</v>
      </c>
      <c r="G795" s="351" t="str">
        <f t="shared" si="85"/>
        <v>-</v>
      </c>
      <c r="H795" s="270" t="str">
        <f t="shared" si="86"/>
        <v>否</v>
      </c>
      <c r="I795" s="271" t="str">
        <f t="shared" si="87"/>
        <v>项</v>
      </c>
      <c r="J795" s="272" t="str">
        <f t="shared" si="88"/>
        <v>211</v>
      </c>
      <c r="K795" t="str">
        <f t="shared" si="89"/>
        <v>21111</v>
      </c>
      <c r="L795" t="str">
        <f t="shared" si="90"/>
        <v>2111103</v>
      </c>
    </row>
    <row r="796" ht="21" hidden="1" customHeight="1" spans="1:12">
      <c r="A796" s="350">
        <v>2111104</v>
      </c>
      <c r="B796" s="337" t="s">
        <v>716</v>
      </c>
      <c r="C796" s="284">
        <v>0</v>
      </c>
      <c r="D796" s="284">
        <f>SUMIFS([2]执行月报!$F$5:$F$1335,[2]执行月报!$D$5:$D$1335,A796)</f>
        <v>0</v>
      </c>
      <c r="E796" s="284">
        <v>0</v>
      </c>
      <c r="F796" s="351" t="str">
        <f t="shared" si="84"/>
        <v>-</v>
      </c>
      <c r="G796" s="351" t="str">
        <f t="shared" si="85"/>
        <v>-</v>
      </c>
      <c r="H796" s="270" t="str">
        <f t="shared" si="86"/>
        <v>否</v>
      </c>
      <c r="I796" s="271" t="str">
        <f t="shared" si="87"/>
        <v>项</v>
      </c>
      <c r="J796" s="272" t="str">
        <f t="shared" si="88"/>
        <v>211</v>
      </c>
      <c r="K796" t="str">
        <f t="shared" si="89"/>
        <v>21111</v>
      </c>
      <c r="L796" t="str">
        <f t="shared" si="90"/>
        <v>2111104</v>
      </c>
    </row>
    <row r="797" ht="21" hidden="1" customHeight="1" spans="1:12">
      <c r="A797" s="350">
        <v>2111199</v>
      </c>
      <c r="B797" s="337" t="s">
        <v>717</v>
      </c>
      <c r="C797" s="284">
        <v>0</v>
      </c>
      <c r="D797" s="284">
        <f>SUMIFS([2]执行月报!$F$5:$F$1335,[2]执行月报!$D$5:$D$1335,A797)</f>
        <v>0</v>
      </c>
      <c r="E797" s="284">
        <v>0</v>
      </c>
      <c r="F797" s="351" t="str">
        <f t="shared" si="84"/>
        <v>-</v>
      </c>
      <c r="G797" s="351" t="str">
        <f t="shared" si="85"/>
        <v>-</v>
      </c>
      <c r="H797" s="270" t="str">
        <f t="shared" si="86"/>
        <v>否</v>
      </c>
      <c r="I797" s="271" t="str">
        <f t="shared" si="87"/>
        <v>项</v>
      </c>
      <c r="J797" s="272" t="str">
        <f t="shared" si="88"/>
        <v>211</v>
      </c>
      <c r="K797" t="str">
        <f t="shared" si="89"/>
        <v>21111</v>
      </c>
      <c r="L797" t="str">
        <f t="shared" si="90"/>
        <v>2111199</v>
      </c>
    </row>
    <row r="798" ht="21" hidden="1" customHeight="1" spans="1:12">
      <c r="A798" s="348">
        <v>21112</v>
      </c>
      <c r="B798" s="336" t="s">
        <v>718</v>
      </c>
      <c r="C798" s="268">
        <f>SUMIFS(C799:C$1298,$I799:$I$1298,"项",$K799:$K$1298,$A798)</f>
        <v>0</v>
      </c>
      <c r="D798" s="268">
        <f>SUMIFS(D799:D$1298,$I799:$I$1298,"项",$K799:$K$1298,$A798)</f>
        <v>0</v>
      </c>
      <c r="E798" s="268">
        <f>SUMIFS(E799:E$1298,$I799:$I$1298,"项",$K799:$K$1298,$A798)</f>
        <v>0</v>
      </c>
      <c r="F798" s="349" t="str">
        <f t="shared" si="84"/>
        <v>-</v>
      </c>
      <c r="G798" s="349" t="str">
        <f t="shared" si="85"/>
        <v>-</v>
      </c>
      <c r="H798" s="270" t="str">
        <f t="shared" si="86"/>
        <v>否</v>
      </c>
      <c r="I798" s="271" t="str">
        <f t="shared" si="87"/>
        <v>款</v>
      </c>
      <c r="J798" s="272" t="str">
        <f t="shared" si="88"/>
        <v>211</v>
      </c>
      <c r="K798" t="str">
        <f t="shared" si="89"/>
        <v>21112</v>
      </c>
      <c r="L798" t="str">
        <f t="shared" si="90"/>
        <v>21112</v>
      </c>
    </row>
    <row r="799" ht="21" hidden="1" customHeight="1" spans="1:12">
      <c r="A799" s="350">
        <v>2111201</v>
      </c>
      <c r="B799" s="337" t="s">
        <v>719</v>
      </c>
      <c r="C799" s="284">
        <v>0</v>
      </c>
      <c r="D799" s="284">
        <f>SUMIFS([2]执行月报!$F$5:$F$1335,[2]执行月报!$D$5:$D$1335,A799)</f>
        <v>0</v>
      </c>
      <c r="E799" s="284">
        <v>0</v>
      </c>
      <c r="F799" s="351" t="str">
        <f t="shared" si="84"/>
        <v>-</v>
      </c>
      <c r="G799" s="351" t="str">
        <f t="shared" si="85"/>
        <v>-</v>
      </c>
      <c r="H799" s="270" t="str">
        <f t="shared" si="86"/>
        <v>否</v>
      </c>
      <c r="I799" s="271" t="str">
        <f t="shared" si="87"/>
        <v>项</v>
      </c>
      <c r="J799" s="272" t="str">
        <f t="shared" si="88"/>
        <v>211</v>
      </c>
      <c r="K799" t="str">
        <f t="shared" si="89"/>
        <v>21112</v>
      </c>
      <c r="L799" t="str">
        <f t="shared" si="90"/>
        <v>2111201</v>
      </c>
    </row>
    <row r="800" ht="21" hidden="1" customHeight="1" spans="1:12">
      <c r="A800" s="348">
        <v>21113</v>
      </c>
      <c r="B800" s="336" t="s">
        <v>720</v>
      </c>
      <c r="C800" s="268">
        <f>SUMIFS(C801:C$1298,$I801:$I$1298,"项",$K801:$K$1298,$A800)</f>
        <v>0</v>
      </c>
      <c r="D800" s="268">
        <f>SUMIFS(D801:D$1298,$I801:$I$1298,"项",$K801:$K$1298,$A800)</f>
        <v>0</v>
      </c>
      <c r="E800" s="268">
        <f>SUMIFS(E801:E$1298,$I801:$I$1298,"项",$K801:$K$1298,$A800)</f>
        <v>0</v>
      </c>
      <c r="F800" s="349" t="str">
        <f t="shared" si="84"/>
        <v>-</v>
      </c>
      <c r="G800" s="349" t="str">
        <f t="shared" si="85"/>
        <v>-</v>
      </c>
      <c r="H800" s="270" t="str">
        <f t="shared" si="86"/>
        <v>否</v>
      </c>
      <c r="I800" s="271" t="str">
        <f t="shared" si="87"/>
        <v>款</v>
      </c>
      <c r="J800" s="272" t="str">
        <f t="shared" si="88"/>
        <v>211</v>
      </c>
      <c r="K800" t="str">
        <f t="shared" si="89"/>
        <v>21113</v>
      </c>
      <c r="L800" t="str">
        <f t="shared" si="90"/>
        <v>21113</v>
      </c>
    </row>
    <row r="801" ht="21" hidden="1" customHeight="1" spans="1:12">
      <c r="A801" s="350">
        <v>2111301</v>
      </c>
      <c r="B801" s="337" t="s">
        <v>721</v>
      </c>
      <c r="C801" s="284">
        <v>0</v>
      </c>
      <c r="D801" s="284">
        <f>SUMIFS([2]执行月报!$F$5:$F$1335,[2]执行月报!$D$5:$D$1335,A801)</f>
        <v>0</v>
      </c>
      <c r="E801" s="284">
        <v>0</v>
      </c>
      <c r="F801" s="351" t="str">
        <f t="shared" si="84"/>
        <v>-</v>
      </c>
      <c r="G801" s="351" t="str">
        <f t="shared" si="85"/>
        <v>-</v>
      </c>
      <c r="H801" s="270" t="str">
        <f t="shared" si="86"/>
        <v>否</v>
      </c>
      <c r="I801" s="271" t="str">
        <f t="shared" si="87"/>
        <v>项</v>
      </c>
      <c r="J801" s="272" t="str">
        <f t="shared" si="88"/>
        <v>211</v>
      </c>
      <c r="K801" t="str">
        <f t="shared" si="89"/>
        <v>21113</v>
      </c>
      <c r="L801" t="str">
        <f t="shared" si="90"/>
        <v>2111301</v>
      </c>
    </row>
    <row r="802" ht="21" hidden="1" customHeight="1" spans="1:12">
      <c r="A802" s="348">
        <v>21114</v>
      </c>
      <c r="B802" s="336" t="s">
        <v>722</v>
      </c>
      <c r="C802" s="268">
        <f>SUMIFS(C803:C$1298,$I803:$I$1298,"项",$K803:$K$1298,$A802)</f>
        <v>0</v>
      </c>
      <c r="D802" s="268">
        <f>SUMIFS(D803:D$1298,$I803:$I$1298,"项",$K803:$K$1298,$A802)</f>
        <v>0</v>
      </c>
      <c r="E802" s="268">
        <f>SUMIFS(E803:E$1298,$I803:$I$1298,"项",$K803:$K$1298,$A802)</f>
        <v>0</v>
      </c>
      <c r="F802" s="349" t="str">
        <f t="shared" si="84"/>
        <v>-</v>
      </c>
      <c r="G802" s="349" t="str">
        <f t="shared" si="85"/>
        <v>-</v>
      </c>
      <c r="H802" s="270" t="str">
        <f t="shared" si="86"/>
        <v>否</v>
      </c>
      <c r="I802" s="271" t="str">
        <f t="shared" si="87"/>
        <v>款</v>
      </c>
      <c r="J802" s="272" t="str">
        <f t="shared" si="88"/>
        <v>211</v>
      </c>
      <c r="K802" t="str">
        <f t="shared" si="89"/>
        <v>21114</v>
      </c>
      <c r="L802" t="str">
        <f t="shared" si="90"/>
        <v>21114</v>
      </c>
    </row>
    <row r="803" ht="21" hidden="1" customHeight="1" spans="1:12">
      <c r="A803" s="350">
        <v>2111401</v>
      </c>
      <c r="B803" s="337" t="s">
        <v>140</v>
      </c>
      <c r="C803" s="284">
        <v>0</v>
      </c>
      <c r="D803" s="284">
        <f>SUMIFS([2]执行月报!$F$5:$F$1335,[2]执行月报!$D$5:$D$1335,A803)</f>
        <v>0</v>
      </c>
      <c r="E803" s="284">
        <v>0</v>
      </c>
      <c r="F803" s="351" t="str">
        <f t="shared" si="84"/>
        <v>-</v>
      </c>
      <c r="G803" s="351" t="str">
        <f t="shared" si="85"/>
        <v>-</v>
      </c>
      <c r="H803" s="270" t="str">
        <f t="shared" si="86"/>
        <v>否</v>
      </c>
      <c r="I803" s="271" t="str">
        <f t="shared" si="87"/>
        <v>项</v>
      </c>
      <c r="J803" s="272" t="str">
        <f t="shared" si="88"/>
        <v>211</v>
      </c>
      <c r="K803" t="str">
        <f t="shared" si="89"/>
        <v>21114</v>
      </c>
      <c r="L803" t="str">
        <f t="shared" si="90"/>
        <v>2111401</v>
      </c>
    </row>
    <row r="804" ht="21" hidden="1" customHeight="1" spans="1:12">
      <c r="A804" s="350">
        <v>2111402</v>
      </c>
      <c r="B804" s="337" t="s">
        <v>141</v>
      </c>
      <c r="C804" s="284">
        <v>0</v>
      </c>
      <c r="D804" s="284">
        <f>SUMIFS([2]执行月报!$F$5:$F$1335,[2]执行月报!$D$5:$D$1335,A804)</f>
        <v>0</v>
      </c>
      <c r="E804" s="284">
        <v>0</v>
      </c>
      <c r="F804" s="351" t="str">
        <f t="shared" si="84"/>
        <v>-</v>
      </c>
      <c r="G804" s="351" t="str">
        <f t="shared" si="85"/>
        <v>-</v>
      </c>
      <c r="H804" s="270" t="str">
        <f t="shared" si="86"/>
        <v>否</v>
      </c>
      <c r="I804" s="271" t="str">
        <f t="shared" si="87"/>
        <v>项</v>
      </c>
      <c r="J804" s="272" t="str">
        <f t="shared" si="88"/>
        <v>211</v>
      </c>
      <c r="K804" t="str">
        <f t="shared" si="89"/>
        <v>21114</v>
      </c>
      <c r="L804" t="str">
        <f t="shared" si="90"/>
        <v>2111402</v>
      </c>
    </row>
    <row r="805" ht="21" hidden="1" customHeight="1" spans="1:12">
      <c r="A805" s="350">
        <v>2111403</v>
      </c>
      <c r="B805" s="337" t="s">
        <v>142</v>
      </c>
      <c r="C805" s="284">
        <v>0</v>
      </c>
      <c r="D805" s="284">
        <f>SUMIFS([2]执行月报!$F$5:$F$1335,[2]执行月报!$D$5:$D$1335,A805)</f>
        <v>0</v>
      </c>
      <c r="E805" s="284">
        <v>0</v>
      </c>
      <c r="F805" s="351" t="str">
        <f t="shared" si="84"/>
        <v>-</v>
      </c>
      <c r="G805" s="351" t="str">
        <f t="shared" si="85"/>
        <v>-</v>
      </c>
      <c r="H805" s="270" t="str">
        <f t="shared" si="86"/>
        <v>否</v>
      </c>
      <c r="I805" s="271" t="str">
        <f t="shared" si="87"/>
        <v>项</v>
      </c>
      <c r="J805" s="272" t="str">
        <f t="shared" si="88"/>
        <v>211</v>
      </c>
      <c r="K805" t="str">
        <f t="shared" si="89"/>
        <v>21114</v>
      </c>
      <c r="L805" t="str">
        <f t="shared" si="90"/>
        <v>2111403</v>
      </c>
    </row>
    <row r="806" ht="21" hidden="1" customHeight="1" spans="1:12">
      <c r="A806" s="350">
        <v>2111406</v>
      </c>
      <c r="B806" s="337" t="s">
        <v>723</v>
      </c>
      <c r="C806" s="284">
        <v>0</v>
      </c>
      <c r="D806" s="284">
        <f>SUMIFS([2]执行月报!$F$5:$F$1335,[2]执行月报!$D$5:$D$1335,A806)</f>
        <v>0</v>
      </c>
      <c r="E806" s="284">
        <v>0</v>
      </c>
      <c r="F806" s="351" t="str">
        <f t="shared" si="84"/>
        <v>-</v>
      </c>
      <c r="G806" s="351" t="str">
        <f t="shared" si="85"/>
        <v>-</v>
      </c>
      <c r="H806" s="270" t="str">
        <f t="shared" si="86"/>
        <v>否</v>
      </c>
      <c r="I806" s="271" t="str">
        <f t="shared" si="87"/>
        <v>项</v>
      </c>
      <c r="J806" s="272" t="str">
        <f t="shared" si="88"/>
        <v>211</v>
      </c>
      <c r="K806" t="str">
        <f t="shared" si="89"/>
        <v>21114</v>
      </c>
      <c r="L806" t="str">
        <f t="shared" si="90"/>
        <v>2111406</v>
      </c>
    </row>
    <row r="807" ht="21" hidden="1" customHeight="1" spans="1:12">
      <c r="A807" s="350">
        <v>2111407</v>
      </c>
      <c r="B807" s="337" t="s">
        <v>724</v>
      </c>
      <c r="C807" s="284">
        <v>0</v>
      </c>
      <c r="D807" s="284">
        <f>SUMIFS([2]执行月报!$F$5:$F$1335,[2]执行月报!$D$5:$D$1335,A807)</f>
        <v>0</v>
      </c>
      <c r="E807" s="284">
        <v>0</v>
      </c>
      <c r="F807" s="351" t="str">
        <f t="shared" si="84"/>
        <v>-</v>
      </c>
      <c r="G807" s="351" t="str">
        <f t="shared" si="85"/>
        <v>-</v>
      </c>
      <c r="H807" s="270" t="str">
        <f t="shared" si="86"/>
        <v>否</v>
      </c>
      <c r="I807" s="271" t="str">
        <f t="shared" si="87"/>
        <v>项</v>
      </c>
      <c r="J807" s="272" t="str">
        <f t="shared" si="88"/>
        <v>211</v>
      </c>
      <c r="K807" t="str">
        <f t="shared" si="89"/>
        <v>21114</v>
      </c>
      <c r="L807" t="str">
        <f t="shared" si="90"/>
        <v>2111407</v>
      </c>
    </row>
    <row r="808" ht="21" hidden="1" customHeight="1" spans="1:12">
      <c r="A808" s="350">
        <v>2111408</v>
      </c>
      <c r="B808" s="337" t="s">
        <v>725</v>
      </c>
      <c r="C808" s="284">
        <v>0</v>
      </c>
      <c r="D808" s="284">
        <f>SUMIFS([2]执行月报!$F$5:$F$1335,[2]执行月报!$D$5:$D$1335,A808)</f>
        <v>0</v>
      </c>
      <c r="E808" s="284">
        <v>0</v>
      </c>
      <c r="F808" s="351" t="str">
        <f t="shared" si="84"/>
        <v>-</v>
      </c>
      <c r="G808" s="351" t="str">
        <f t="shared" si="85"/>
        <v>-</v>
      </c>
      <c r="H808" s="270" t="str">
        <f t="shared" si="86"/>
        <v>否</v>
      </c>
      <c r="I808" s="271" t="str">
        <f t="shared" si="87"/>
        <v>项</v>
      </c>
      <c r="J808" s="272" t="str">
        <f t="shared" si="88"/>
        <v>211</v>
      </c>
      <c r="K808" t="str">
        <f t="shared" si="89"/>
        <v>21114</v>
      </c>
      <c r="L808" t="str">
        <f t="shared" si="90"/>
        <v>2111408</v>
      </c>
    </row>
    <row r="809" ht="21" hidden="1" customHeight="1" spans="1:12">
      <c r="A809" s="350">
        <v>2111411</v>
      </c>
      <c r="B809" s="337" t="s">
        <v>181</v>
      </c>
      <c r="C809" s="284">
        <v>0</v>
      </c>
      <c r="D809" s="284">
        <f>SUMIFS([2]执行月报!$F$5:$F$1335,[2]执行月报!$D$5:$D$1335,A809)</f>
        <v>0</v>
      </c>
      <c r="E809" s="284">
        <v>0</v>
      </c>
      <c r="F809" s="351" t="str">
        <f t="shared" si="84"/>
        <v>-</v>
      </c>
      <c r="G809" s="351" t="str">
        <f t="shared" si="85"/>
        <v>-</v>
      </c>
      <c r="H809" s="270" t="str">
        <f t="shared" si="86"/>
        <v>否</v>
      </c>
      <c r="I809" s="271" t="str">
        <f t="shared" si="87"/>
        <v>项</v>
      </c>
      <c r="J809" s="272" t="str">
        <f t="shared" si="88"/>
        <v>211</v>
      </c>
      <c r="K809" t="str">
        <f t="shared" si="89"/>
        <v>21114</v>
      </c>
      <c r="L809" t="str">
        <f t="shared" si="90"/>
        <v>2111411</v>
      </c>
    </row>
    <row r="810" ht="21" hidden="1" customHeight="1" spans="1:12">
      <c r="A810" s="350">
        <v>2111413</v>
      </c>
      <c r="B810" s="337" t="s">
        <v>726</v>
      </c>
      <c r="C810" s="284">
        <v>0</v>
      </c>
      <c r="D810" s="284">
        <f>SUMIFS([2]执行月报!$F$5:$F$1335,[2]执行月报!$D$5:$D$1335,A810)</f>
        <v>0</v>
      </c>
      <c r="E810" s="284">
        <v>0</v>
      </c>
      <c r="F810" s="351" t="str">
        <f t="shared" si="84"/>
        <v>-</v>
      </c>
      <c r="G810" s="351" t="str">
        <f t="shared" si="85"/>
        <v>-</v>
      </c>
      <c r="H810" s="270" t="str">
        <f t="shared" si="86"/>
        <v>否</v>
      </c>
      <c r="I810" s="271" t="str">
        <f t="shared" si="87"/>
        <v>项</v>
      </c>
      <c r="J810" s="272" t="str">
        <f t="shared" si="88"/>
        <v>211</v>
      </c>
      <c r="K810" t="str">
        <f t="shared" si="89"/>
        <v>21114</v>
      </c>
      <c r="L810" t="str">
        <f t="shared" si="90"/>
        <v>2111413</v>
      </c>
    </row>
    <row r="811" ht="21" hidden="1" customHeight="1" spans="1:12">
      <c r="A811" s="350">
        <v>2111450</v>
      </c>
      <c r="B811" s="337" t="s">
        <v>149</v>
      </c>
      <c r="C811" s="284">
        <v>0</v>
      </c>
      <c r="D811" s="284">
        <f>SUMIFS([2]执行月报!$F$5:$F$1335,[2]执行月报!$D$5:$D$1335,A811)</f>
        <v>0</v>
      </c>
      <c r="E811" s="284">
        <v>0</v>
      </c>
      <c r="F811" s="351" t="str">
        <f t="shared" si="84"/>
        <v>-</v>
      </c>
      <c r="G811" s="351" t="str">
        <f t="shared" si="85"/>
        <v>-</v>
      </c>
      <c r="H811" s="270" t="str">
        <f t="shared" si="86"/>
        <v>否</v>
      </c>
      <c r="I811" s="271" t="str">
        <f t="shared" si="87"/>
        <v>项</v>
      </c>
      <c r="J811" s="272" t="str">
        <f t="shared" si="88"/>
        <v>211</v>
      </c>
      <c r="K811" t="str">
        <f t="shared" si="89"/>
        <v>21114</v>
      </c>
      <c r="L811" t="str">
        <f t="shared" si="90"/>
        <v>2111450</v>
      </c>
    </row>
    <row r="812" ht="21" hidden="1" customHeight="1" spans="1:12">
      <c r="A812" s="350">
        <v>2111499</v>
      </c>
      <c r="B812" s="337" t="s">
        <v>727</v>
      </c>
      <c r="C812" s="284">
        <v>0</v>
      </c>
      <c r="D812" s="284">
        <f>SUMIFS([2]执行月报!$F$5:$F$1335,[2]执行月报!$D$5:$D$1335,A812)</f>
        <v>0</v>
      </c>
      <c r="E812" s="284">
        <v>0</v>
      </c>
      <c r="F812" s="351" t="str">
        <f t="shared" si="84"/>
        <v>-</v>
      </c>
      <c r="G812" s="351" t="str">
        <f t="shared" si="85"/>
        <v>-</v>
      </c>
      <c r="H812" s="270" t="str">
        <f t="shared" si="86"/>
        <v>否</v>
      </c>
      <c r="I812" s="271" t="str">
        <f t="shared" si="87"/>
        <v>项</v>
      </c>
      <c r="J812" s="272" t="str">
        <f t="shared" si="88"/>
        <v>211</v>
      </c>
      <c r="K812" t="str">
        <f t="shared" si="89"/>
        <v>21114</v>
      </c>
      <c r="L812" t="str">
        <f t="shared" si="90"/>
        <v>2111499</v>
      </c>
    </row>
    <row r="813" ht="21" customHeight="1" spans="1:12">
      <c r="A813" s="348">
        <v>21199</v>
      </c>
      <c r="B813" s="336" t="s">
        <v>728</v>
      </c>
      <c r="C813" s="268">
        <f>SUMIFS(C814:C$1298,$I814:$I$1298,"项",$K814:$K$1298,$A813)</f>
        <v>504</v>
      </c>
      <c r="D813" s="268">
        <f>SUMIFS(D814:D$1298,$I814:$I$1298,"项",$K814:$K$1298,$A813)</f>
        <v>0</v>
      </c>
      <c r="E813" s="268">
        <f>SUMIFS(E814:E$1298,$I814:$I$1298,"项",$K814:$K$1298,$A813)</f>
        <v>1000</v>
      </c>
      <c r="F813" s="349">
        <f t="shared" si="84"/>
        <v>-1</v>
      </c>
      <c r="G813" s="349">
        <f t="shared" si="85"/>
        <v>0</v>
      </c>
      <c r="H813" s="270" t="str">
        <f t="shared" si="86"/>
        <v>是</v>
      </c>
      <c r="I813" s="271" t="str">
        <f t="shared" si="87"/>
        <v>款</v>
      </c>
      <c r="J813" s="272" t="str">
        <f t="shared" si="88"/>
        <v>211</v>
      </c>
      <c r="K813" t="str">
        <f t="shared" si="89"/>
        <v>21199</v>
      </c>
      <c r="L813" t="str">
        <f t="shared" si="90"/>
        <v>21199</v>
      </c>
    </row>
    <row r="814" ht="21" customHeight="1" spans="1:12">
      <c r="A814" s="350" t="s">
        <v>729</v>
      </c>
      <c r="B814" s="337" t="s">
        <v>730</v>
      </c>
      <c r="C814" s="284">
        <v>504</v>
      </c>
      <c r="D814" s="284">
        <f>SUMIFS([2]执行月报!$F$5:$F$1335,[2]执行月报!$D$5:$D$1335,A814)</f>
        <v>0</v>
      </c>
      <c r="E814" s="284">
        <v>1000</v>
      </c>
      <c r="F814" s="351">
        <f t="shared" si="84"/>
        <v>-1</v>
      </c>
      <c r="G814" s="351">
        <f t="shared" si="85"/>
        <v>0</v>
      </c>
      <c r="H814" s="270" t="str">
        <f t="shared" si="86"/>
        <v>是</v>
      </c>
      <c r="I814" s="271" t="str">
        <f t="shared" si="87"/>
        <v>项</v>
      </c>
      <c r="J814" s="272" t="str">
        <f t="shared" si="88"/>
        <v>211</v>
      </c>
      <c r="K814" t="str">
        <f t="shared" si="89"/>
        <v>21199</v>
      </c>
      <c r="L814" t="str">
        <f t="shared" si="90"/>
        <v>2119999</v>
      </c>
    </row>
    <row r="815" ht="21" customHeight="1" spans="1:12">
      <c r="A815" s="348">
        <v>212</v>
      </c>
      <c r="B815" s="336" t="s">
        <v>100</v>
      </c>
      <c r="C815" s="268">
        <f>SUMIFS(C816:C$1298,$I816:$I$1298,"款",$J816:$J$1298,$A815)</f>
        <v>6186</v>
      </c>
      <c r="D815" s="268">
        <f>SUMIFS(D816:D$1298,$I816:$I$1298,"款",$J816:$J$1298,$A815)</f>
        <v>2757</v>
      </c>
      <c r="E815" s="268">
        <f>SUMIFS(E816:E$1298,$I816:$I$1298,"款",$J816:$J$1298,$A815)</f>
        <v>2259</v>
      </c>
      <c r="F815" s="349">
        <f t="shared" si="84"/>
        <v>0.220451527224436</v>
      </c>
      <c r="G815" s="349">
        <f t="shared" si="85"/>
        <v>0.445683802133851</v>
      </c>
      <c r="H815" s="270" t="str">
        <f t="shared" si="86"/>
        <v>是</v>
      </c>
      <c r="I815" s="271" t="str">
        <f t="shared" si="87"/>
        <v>类</v>
      </c>
      <c r="J815" s="272" t="str">
        <f t="shared" si="88"/>
        <v>212</v>
      </c>
      <c r="K815" t="str">
        <f t="shared" si="89"/>
        <v>212</v>
      </c>
      <c r="L815" t="str">
        <f t="shared" si="90"/>
        <v>212</v>
      </c>
    </row>
    <row r="816" ht="21" customHeight="1" spans="1:12">
      <c r="A816" s="348">
        <v>21201</v>
      </c>
      <c r="B816" s="336" t="s">
        <v>731</v>
      </c>
      <c r="C816" s="268">
        <f>SUMIFS(C817:C$1298,$I817:$I$1298,"项",$K817:$K$1298,$A816)</f>
        <v>2725</v>
      </c>
      <c r="D816" s="268">
        <f>SUMIFS(D817:D$1298,$I817:$I$1298,"项",$K817:$K$1298,$A816)</f>
        <v>1262</v>
      </c>
      <c r="E816" s="268">
        <f>SUMIFS(E817:E$1298,$I817:$I$1298,"项",$K817:$K$1298,$A816)</f>
        <v>1092</v>
      </c>
      <c r="F816" s="349">
        <f t="shared" si="84"/>
        <v>0.155677655677656</v>
      </c>
      <c r="G816" s="349">
        <f t="shared" si="85"/>
        <v>0.463119266055046</v>
      </c>
      <c r="H816" s="270" t="str">
        <f t="shared" si="86"/>
        <v>是</v>
      </c>
      <c r="I816" s="271" t="str">
        <f t="shared" si="87"/>
        <v>款</v>
      </c>
      <c r="J816" s="272" t="str">
        <f t="shared" si="88"/>
        <v>212</v>
      </c>
      <c r="K816" t="str">
        <f t="shared" si="89"/>
        <v>21201</v>
      </c>
      <c r="L816" t="str">
        <f t="shared" si="90"/>
        <v>21201</v>
      </c>
    </row>
    <row r="817" ht="21" customHeight="1" spans="1:12">
      <c r="A817" s="350">
        <v>2120101</v>
      </c>
      <c r="B817" s="337" t="s">
        <v>140</v>
      </c>
      <c r="C817" s="284">
        <v>392</v>
      </c>
      <c r="D817" s="284">
        <f>SUMIFS([2]执行月报!$F$5:$F$1335,[2]执行月报!$D$5:$D$1335,A817)</f>
        <v>232</v>
      </c>
      <c r="E817" s="284">
        <v>199</v>
      </c>
      <c r="F817" s="351">
        <f t="shared" si="84"/>
        <v>0.165829145728643</v>
      </c>
      <c r="G817" s="351">
        <f t="shared" si="85"/>
        <v>0.591836734693878</v>
      </c>
      <c r="H817" s="270" t="str">
        <f t="shared" si="86"/>
        <v>是</v>
      </c>
      <c r="I817" s="271" t="str">
        <f t="shared" si="87"/>
        <v>项</v>
      </c>
      <c r="J817" s="272" t="str">
        <f t="shared" si="88"/>
        <v>212</v>
      </c>
      <c r="K817" t="str">
        <f t="shared" si="89"/>
        <v>21201</v>
      </c>
      <c r="L817" t="str">
        <f t="shared" si="90"/>
        <v>2120101</v>
      </c>
    </row>
    <row r="818" ht="21" customHeight="1" spans="1:12">
      <c r="A818" s="350">
        <v>2120102</v>
      </c>
      <c r="B818" s="337" t="s">
        <v>141</v>
      </c>
      <c r="C818" s="284">
        <v>0</v>
      </c>
      <c r="D818" s="284">
        <f>SUMIFS([2]执行月报!$F$5:$F$1335,[2]执行月报!$D$5:$D$1335,A818)</f>
        <v>0</v>
      </c>
      <c r="E818" s="284">
        <v>3</v>
      </c>
      <c r="F818" s="351">
        <f t="shared" si="84"/>
        <v>-1</v>
      </c>
      <c r="G818" s="351" t="str">
        <f t="shared" si="85"/>
        <v>-</v>
      </c>
      <c r="H818" s="270" t="str">
        <f t="shared" si="86"/>
        <v>是</v>
      </c>
      <c r="I818" s="271" t="str">
        <f t="shared" si="87"/>
        <v>项</v>
      </c>
      <c r="J818" s="272" t="str">
        <f t="shared" si="88"/>
        <v>212</v>
      </c>
      <c r="K818" t="str">
        <f t="shared" si="89"/>
        <v>21201</v>
      </c>
      <c r="L818" t="str">
        <f t="shared" si="90"/>
        <v>2120102</v>
      </c>
    </row>
    <row r="819" ht="21" hidden="1" customHeight="1" spans="1:12">
      <c r="A819" s="350">
        <v>2120103</v>
      </c>
      <c r="B819" s="337" t="s">
        <v>142</v>
      </c>
      <c r="C819" s="284">
        <v>0</v>
      </c>
      <c r="D819" s="284">
        <f>SUMIFS([2]执行月报!$F$5:$F$1335,[2]执行月报!$D$5:$D$1335,A819)</f>
        <v>0</v>
      </c>
      <c r="E819" s="284">
        <v>0</v>
      </c>
      <c r="F819" s="351" t="str">
        <f t="shared" si="84"/>
        <v>-</v>
      </c>
      <c r="G819" s="351" t="str">
        <f t="shared" si="85"/>
        <v>-</v>
      </c>
      <c r="H819" s="270" t="str">
        <f t="shared" si="86"/>
        <v>否</v>
      </c>
      <c r="I819" s="271" t="str">
        <f t="shared" si="87"/>
        <v>项</v>
      </c>
      <c r="J819" s="272" t="str">
        <f t="shared" si="88"/>
        <v>212</v>
      </c>
      <c r="K819" t="str">
        <f t="shared" si="89"/>
        <v>21201</v>
      </c>
      <c r="L819" t="str">
        <f t="shared" si="90"/>
        <v>2120103</v>
      </c>
    </row>
    <row r="820" ht="21" customHeight="1" spans="1:12">
      <c r="A820" s="350">
        <v>2120104</v>
      </c>
      <c r="B820" s="337" t="s">
        <v>732</v>
      </c>
      <c r="C820" s="284">
        <v>252</v>
      </c>
      <c r="D820" s="284">
        <f>SUMIFS([2]执行月报!$F$5:$F$1335,[2]执行月报!$D$5:$D$1335,A820)</f>
        <v>115</v>
      </c>
      <c r="E820" s="284">
        <v>86</v>
      </c>
      <c r="F820" s="351">
        <f t="shared" si="84"/>
        <v>0.337209302325581</v>
      </c>
      <c r="G820" s="351">
        <f t="shared" si="85"/>
        <v>0.456349206349206</v>
      </c>
      <c r="H820" s="270" t="str">
        <f t="shared" si="86"/>
        <v>是</v>
      </c>
      <c r="I820" s="271" t="str">
        <f t="shared" si="87"/>
        <v>项</v>
      </c>
      <c r="J820" s="272" t="str">
        <f t="shared" si="88"/>
        <v>212</v>
      </c>
      <c r="K820" t="str">
        <f t="shared" si="89"/>
        <v>21201</v>
      </c>
      <c r="L820" t="str">
        <f t="shared" si="90"/>
        <v>2120104</v>
      </c>
    </row>
    <row r="821" ht="21" hidden="1" customHeight="1" spans="1:12">
      <c r="A821" s="350">
        <v>2120105</v>
      </c>
      <c r="B821" s="337" t="s">
        <v>733</v>
      </c>
      <c r="C821" s="284">
        <v>0</v>
      </c>
      <c r="D821" s="284">
        <f>SUMIFS([2]执行月报!$F$5:$F$1335,[2]执行月报!$D$5:$D$1335,A821)</f>
        <v>0</v>
      </c>
      <c r="E821" s="284">
        <v>0</v>
      </c>
      <c r="F821" s="351" t="str">
        <f t="shared" si="84"/>
        <v>-</v>
      </c>
      <c r="G821" s="351" t="str">
        <f t="shared" si="85"/>
        <v>-</v>
      </c>
      <c r="H821" s="270" t="str">
        <f t="shared" si="86"/>
        <v>否</v>
      </c>
      <c r="I821" s="271" t="str">
        <f t="shared" si="87"/>
        <v>项</v>
      </c>
      <c r="J821" s="272" t="str">
        <f t="shared" si="88"/>
        <v>212</v>
      </c>
      <c r="K821" t="str">
        <f t="shared" si="89"/>
        <v>21201</v>
      </c>
      <c r="L821" t="str">
        <f t="shared" si="90"/>
        <v>2120105</v>
      </c>
    </row>
    <row r="822" ht="21" customHeight="1" spans="1:12">
      <c r="A822" s="350">
        <v>2120106</v>
      </c>
      <c r="B822" s="337" t="s">
        <v>734</v>
      </c>
      <c r="C822" s="284">
        <v>1967</v>
      </c>
      <c r="D822" s="284">
        <f>SUMIFS([2]执行月报!$F$5:$F$1335,[2]执行月报!$D$5:$D$1335,A822)</f>
        <v>836</v>
      </c>
      <c r="E822" s="284">
        <v>753</v>
      </c>
      <c r="F822" s="351">
        <f t="shared" si="84"/>
        <v>0.110225763612218</v>
      </c>
      <c r="G822" s="351">
        <f t="shared" si="85"/>
        <v>0.425012709710219</v>
      </c>
      <c r="H822" s="270" t="str">
        <f t="shared" si="86"/>
        <v>是</v>
      </c>
      <c r="I822" s="271" t="str">
        <f t="shared" si="87"/>
        <v>项</v>
      </c>
      <c r="J822" s="272" t="str">
        <f t="shared" si="88"/>
        <v>212</v>
      </c>
      <c r="K822" t="str">
        <f t="shared" si="89"/>
        <v>21201</v>
      </c>
      <c r="L822" t="str">
        <f t="shared" si="90"/>
        <v>2120106</v>
      </c>
    </row>
    <row r="823" ht="21" hidden="1" customHeight="1" spans="1:12">
      <c r="A823" s="350">
        <v>2120107</v>
      </c>
      <c r="B823" s="337" t="s">
        <v>735</v>
      </c>
      <c r="C823" s="284">
        <v>0</v>
      </c>
      <c r="D823" s="284">
        <f>SUMIFS([2]执行月报!$F$5:$F$1335,[2]执行月报!$D$5:$D$1335,A823)</f>
        <v>0</v>
      </c>
      <c r="E823" s="284">
        <v>0</v>
      </c>
      <c r="F823" s="351" t="str">
        <f t="shared" si="84"/>
        <v>-</v>
      </c>
      <c r="G823" s="351" t="str">
        <f t="shared" si="85"/>
        <v>-</v>
      </c>
      <c r="H823" s="270" t="str">
        <f t="shared" si="86"/>
        <v>否</v>
      </c>
      <c r="I823" s="271" t="str">
        <f t="shared" si="87"/>
        <v>项</v>
      </c>
      <c r="J823" s="272" t="str">
        <f t="shared" si="88"/>
        <v>212</v>
      </c>
      <c r="K823" t="str">
        <f t="shared" si="89"/>
        <v>21201</v>
      </c>
      <c r="L823" t="str">
        <f t="shared" si="90"/>
        <v>2120107</v>
      </c>
    </row>
    <row r="824" ht="21" customHeight="1" spans="1:12">
      <c r="A824" s="350">
        <v>2120109</v>
      </c>
      <c r="B824" s="337" t="s">
        <v>736</v>
      </c>
      <c r="C824" s="284">
        <v>114</v>
      </c>
      <c r="D824" s="284">
        <f>SUMIFS([2]执行月报!$F$5:$F$1335,[2]执行月报!$D$5:$D$1335,A824)</f>
        <v>79</v>
      </c>
      <c r="E824" s="284">
        <v>51</v>
      </c>
      <c r="F824" s="351">
        <f t="shared" si="84"/>
        <v>0.549019607843137</v>
      </c>
      <c r="G824" s="351">
        <f t="shared" si="85"/>
        <v>0.692982456140351</v>
      </c>
      <c r="H824" s="270" t="str">
        <f t="shared" si="86"/>
        <v>是</v>
      </c>
      <c r="I824" s="271" t="str">
        <f t="shared" si="87"/>
        <v>项</v>
      </c>
      <c r="J824" s="272" t="str">
        <f t="shared" si="88"/>
        <v>212</v>
      </c>
      <c r="K824" t="str">
        <f t="shared" si="89"/>
        <v>21201</v>
      </c>
      <c r="L824" t="str">
        <f t="shared" si="90"/>
        <v>2120109</v>
      </c>
    </row>
    <row r="825" ht="21" hidden="1" customHeight="1" spans="1:12">
      <c r="A825" s="350">
        <v>2120110</v>
      </c>
      <c r="B825" s="337" t="s">
        <v>737</v>
      </c>
      <c r="C825" s="284">
        <v>0</v>
      </c>
      <c r="D825" s="284">
        <f>SUMIFS([2]执行月报!$F$5:$F$1335,[2]执行月报!$D$5:$D$1335,A825)</f>
        <v>0</v>
      </c>
      <c r="E825" s="284">
        <v>0</v>
      </c>
      <c r="F825" s="351" t="str">
        <f t="shared" si="84"/>
        <v>-</v>
      </c>
      <c r="G825" s="351" t="str">
        <f t="shared" si="85"/>
        <v>-</v>
      </c>
      <c r="H825" s="270" t="str">
        <f t="shared" si="86"/>
        <v>否</v>
      </c>
      <c r="I825" s="271" t="str">
        <f t="shared" si="87"/>
        <v>项</v>
      </c>
      <c r="J825" s="272" t="str">
        <f t="shared" si="88"/>
        <v>212</v>
      </c>
      <c r="K825" t="str">
        <f t="shared" si="89"/>
        <v>21201</v>
      </c>
      <c r="L825" t="str">
        <f t="shared" si="90"/>
        <v>2120110</v>
      </c>
    </row>
    <row r="826" ht="21" hidden="1" customHeight="1" spans="1:12">
      <c r="A826" s="350">
        <v>2120199</v>
      </c>
      <c r="B826" s="337" t="s">
        <v>738</v>
      </c>
      <c r="C826" s="284">
        <v>0</v>
      </c>
      <c r="D826" s="284">
        <f>SUMIFS([2]执行月报!$F$5:$F$1335,[2]执行月报!$D$5:$D$1335,A826)</f>
        <v>0</v>
      </c>
      <c r="E826" s="284">
        <v>0</v>
      </c>
      <c r="F826" s="351" t="str">
        <f t="shared" si="84"/>
        <v>-</v>
      </c>
      <c r="G826" s="351" t="str">
        <f t="shared" si="85"/>
        <v>-</v>
      </c>
      <c r="H826" s="270" t="str">
        <f t="shared" si="86"/>
        <v>否</v>
      </c>
      <c r="I826" s="271" t="str">
        <f t="shared" si="87"/>
        <v>项</v>
      </c>
      <c r="J826" s="272" t="str">
        <f t="shared" si="88"/>
        <v>212</v>
      </c>
      <c r="K826" t="str">
        <f t="shared" si="89"/>
        <v>21201</v>
      </c>
      <c r="L826" t="str">
        <f t="shared" si="90"/>
        <v>2120199</v>
      </c>
    </row>
    <row r="827" ht="21" hidden="1" customHeight="1" spans="1:12">
      <c r="A827" s="348">
        <v>21202</v>
      </c>
      <c r="B827" s="336" t="s">
        <v>739</v>
      </c>
      <c r="C827" s="268">
        <f>SUMIFS(C828:C$1298,$I828:$I$1298,"项",$K828:$K$1298,$A827)</f>
        <v>0</v>
      </c>
      <c r="D827" s="268">
        <f>SUMIFS(D828:D$1298,$I828:$I$1298,"项",$K828:$K$1298,$A827)</f>
        <v>0</v>
      </c>
      <c r="E827" s="268">
        <f>SUMIFS(E828:E$1298,$I828:$I$1298,"项",$K828:$K$1298,$A827)</f>
        <v>0</v>
      </c>
      <c r="F827" s="349" t="str">
        <f t="shared" si="84"/>
        <v>-</v>
      </c>
      <c r="G827" s="349" t="str">
        <f t="shared" si="85"/>
        <v>-</v>
      </c>
      <c r="H827" s="270" t="str">
        <f t="shared" si="86"/>
        <v>否</v>
      </c>
      <c r="I827" s="271" t="str">
        <f t="shared" si="87"/>
        <v>款</v>
      </c>
      <c r="J827" s="272" t="str">
        <f t="shared" si="88"/>
        <v>212</v>
      </c>
      <c r="K827" t="str">
        <f t="shared" si="89"/>
        <v>21202</v>
      </c>
      <c r="L827" t="str">
        <f t="shared" si="90"/>
        <v>21202</v>
      </c>
    </row>
    <row r="828" ht="21" hidden="1" customHeight="1" spans="1:12">
      <c r="A828" s="350">
        <v>2120201</v>
      </c>
      <c r="B828" s="337" t="s">
        <v>740</v>
      </c>
      <c r="C828" s="284">
        <v>0</v>
      </c>
      <c r="D828" s="284">
        <f>SUMIFS([2]执行月报!$F$5:$F$1335,[2]执行月报!$D$5:$D$1335,A828)</f>
        <v>0</v>
      </c>
      <c r="E828" s="284">
        <v>0</v>
      </c>
      <c r="F828" s="351" t="str">
        <f t="shared" si="84"/>
        <v>-</v>
      </c>
      <c r="G828" s="351" t="str">
        <f t="shared" si="85"/>
        <v>-</v>
      </c>
      <c r="H828" s="270" t="str">
        <f t="shared" si="86"/>
        <v>否</v>
      </c>
      <c r="I828" s="271" t="str">
        <f t="shared" si="87"/>
        <v>项</v>
      </c>
      <c r="J828" s="272" t="str">
        <f t="shared" si="88"/>
        <v>212</v>
      </c>
      <c r="K828" t="str">
        <f t="shared" si="89"/>
        <v>21202</v>
      </c>
      <c r="L828" t="str">
        <f t="shared" si="90"/>
        <v>2120201</v>
      </c>
    </row>
    <row r="829" ht="21" customHeight="1" spans="1:12">
      <c r="A829" s="348">
        <v>21203</v>
      </c>
      <c r="B829" s="336" t="s">
        <v>741</v>
      </c>
      <c r="C829" s="268">
        <f>SUMIFS(C830:C$1298,$I830:$I$1298,"项",$K830:$K$1298,$A829)</f>
        <v>221</v>
      </c>
      <c r="D829" s="268">
        <f>SUMIFS(D830:D$1298,$I830:$I$1298,"项",$K830:$K$1298,$A829)</f>
        <v>125</v>
      </c>
      <c r="E829" s="268">
        <f>SUMIFS(E830:E$1298,$I830:$I$1298,"项",$K830:$K$1298,$A829)</f>
        <v>105</v>
      </c>
      <c r="F829" s="349">
        <f t="shared" si="84"/>
        <v>0.19047619047619</v>
      </c>
      <c r="G829" s="349">
        <f t="shared" si="85"/>
        <v>0.565610859728507</v>
      </c>
      <c r="H829" s="270" t="str">
        <f t="shared" si="86"/>
        <v>是</v>
      </c>
      <c r="I829" s="271" t="str">
        <f t="shared" si="87"/>
        <v>款</v>
      </c>
      <c r="J829" s="272" t="str">
        <f t="shared" si="88"/>
        <v>212</v>
      </c>
      <c r="K829" t="str">
        <f t="shared" si="89"/>
        <v>21203</v>
      </c>
      <c r="L829" t="str">
        <f t="shared" si="90"/>
        <v>21203</v>
      </c>
    </row>
    <row r="830" ht="21" hidden="1" customHeight="1" spans="1:12">
      <c r="A830" s="350">
        <v>2120303</v>
      </c>
      <c r="B830" s="337" t="s">
        <v>742</v>
      </c>
      <c r="C830" s="284">
        <v>0</v>
      </c>
      <c r="D830" s="284">
        <f>SUMIFS([2]执行月报!$F$5:$F$1335,[2]执行月报!$D$5:$D$1335,A830)</f>
        <v>0</v>
      </c>
      <c r="E830" s="284">
        <v>0</v>
      </c>
      <c r="F830" s="351" t="str">
        <f t="shared" si="84"/>
        <v>-</v>
      </c>
      <c r="G830" s="351" t="str">
        <f t="shared" si="85"/>
        <v>-</v>
      </c>
      <c r="H830" s="270" t="str">
        <f t="shared" si="86"/>
        <v>否</v>
      </c>
      <c r="I830" s="271" t="str">
        <f t="shared" si="87"/>
        <v>项</v>
      </c>
      <c r="J830" s="272" t="str">
        <f t="shared" si="88"/>
        <v>212</v>
      </c>
      <c r="K830" t="str">
        <f t="shared" si="89"/>
        <v>21203</v>
      </c>
      <c r="L830" t="str">
        <f t="shared" si="90"/>
        <v>2120303</v>
      </c>
    </row>
    <row r="831" ht="21" customHeight="1" spans="1:12">
      <c r="A831" s="350">
        <v>2120399</v>
      </c>
      <c r="B831" s="337" t="s">
        <v>743</v>
      </c>
      <c r="C831" s="284">
        <v>221</v>
      </c>
      <c r="D831" s="284">
        <f>SUMIFS([2]执行月报!$F$5:$F$1335,[2]执行月报!$D$5:$D$1335,A831)</f>
        <v>125</v>
      </c>
      <c r="E831" s="284">
        <v>105</v>
      </c>
      <c r="F831" s="351">
        <f t="shared" si="84"/>
        <v>0.19047619047619</v>
      </c>
      <c r="G831" s="351">
        <f t="shared" si="85"/>
        <v>0.565610859728507</v>
      </c>
      <c r="H831" s="270" t="str">
        <f t="shared" si="86"/>
        <v>是</v>
      </c>
      <c r="I831" s="271" t="str">
        <f t="shared" si="87"/>
        <v>项</v>
      </c>
      <c r="J831" s="272" t="str">
        <f t="shared" si="88"/>
        <v>212</v>
      </c>
      <c r="K831" t="str">
        <f t="shared" si="89"/>
        <v>21203</v>
      </c>
      <c r="L831" t="str">
        <f t="shared" si="90"/>
        <v>2120399</v>
      </c>
    </row>
    <row r="832" ht="21" customHeight="1" spans="1:12">
      <c r="A832" s="348">
        <v>21205</v>
      </c>
      <c r="B832" s="336" t="s">
        <v>744</v>
      </c>
      <c r="C832" s="268">
        <f>SUMIFS(C833:C$1298,$I833:$I$1298,"项",$K833:$K$1298,$A832)</f>
        <v>2710</v>
      </c>
      <c r="D832" s="268">
        <f>SUMIFS(D833:D$1298,$I833:$I$1298,"项",$K833:$K$1298,$A832)</f>
        <v>1230</v>
      </c>
      <c r="E832" s="268">
        <f>SUMIFS(E833:E$1298,$I833:$I$1298,"项",$K833:$K$1298,$A832)</f>
        <v>1062</v>
      </c>
      <c r="F832" s="349">
        <f t="shared" si="84"/>
        <v>0.15819209039548</v>
      </c>
      <c r="G832" s="349">
        <f t="shared" si="85"/>
        <v>0.453874538745387</v>
      </c>
      <c r="H832" s="270" t="str">
        <f t="shared" si="86"/>
        <v>是</v>
      </c>
      <c r="I832" s="271" t="str">
        <f t="shared" si="87"/>
        <v>款</v>
      </c>
      <c r="J832" s="272" t="str">
        <f t="shared" si="88"/>
        <v>212</v>
      </c>
      <c r="K832" t="str">
        <f t="shared" si="89"/>
        <v>21205</v>
      </c>
      <c r="L832" t="str">
        <f t="shared" si="90"/>
        <v>21205</v>
      </c>
    </row>
    <row r="833" ht="21" customHeight="1" spans="1:12">
      <c r="A833" s="350">
        <v>2120501</v>
      </c>
      <c r="B833" s="337" t="s">
        <v>745</v>
      </c>
      <c r="C833" s="284">
        <v>2710</v>
      </c>
      <c r="D833" s="284">
        <f>SUMIFS([2]执行月报!$F$5:$F$1335,[2]执行月报!$D$5:$D$1335,A833)</f>
        <v>1230</v>
      </c>
      <c r="E833" s="284">
        <v>1062</v>
      </c>
      <c r="F833" s="351">
        <f t="shared" si="84"/>
        <v>0.15819209039548</v>
      </c>
      <c r="G833" s="351">
        <f t="shared" si="85"/>
        <v>0.453874538745387</v>
      </c>
      <c r="H833" s="270" t="str">
        <f t="shared" si="86"/>
        <v>是</v>
      </c>
      <c r="I833" s="271" t="str">
        <f t="shared" si="87"/>
        <v>项</v>
      </c>
      <c r="J833" s="272" t="str">
        <f t="shared" si="88"/>
        <v>212</v>
      </c>
      <c r="K833" t="str">
        <f t="shared" si="89"/>
        <v>21205</v>
      </c>
      <c r="L833" t="str">
        <f t="shared" si="90"/>
        <v>2120501</v>
      </c>
    </row>
    <row r="834" ht="21" hidden="1" customHeight="1" spans="1:12">
      <c r="A834" s="348">
        <v>21206</v>
      </c>
      <c r="B834" s="336" t="s">
        <v>746</v>
      </c>
      <c r="C834" s="268">
        <f>SUMIFS(C835:C$1298,$I835:$I$1298,"项",$K835:$K$1298,$A834)</f>
        <v>0</v>
      </c>
      <c r="D834" s="268">
        <f>SUMIFS(D835:D$1298,$I835:$I$1298,"项",$K835:$K$1298,$A834)</f>
        <v>0</v>
      </c>
      <c r="E834" s="268">
        <f>SUMIFS(E835:E$1298,$I835:$I$1298,"项",$K835:$K$1298,$A834)</f>
        <v>0</v>
      </c>
      <c r="F834" s="349" t="str">
        <f t="shared" si="84"/>
        <v>-</v>
      </c>
      <c r="G834" s="349" t="str">
        <f t="shared" si="85"/>
        <v>-</v>
      </c>
      <c r="H834" s="270" t="str">
        <f t="shared" si="86"/>
        <v>否</v>
      </c>
      <c r="I834" s="271" t="str">
        <f t="shared" si="87"/>
        <v>款</v>
      </c>
      <c r="J834" s="272" t="str">
        <f t="shared" si="88"/>
        <v>212</v>
      </c>
      <c r="K834" t="str">
        <f t="shared" si="89"/>
        <v>21206</v>
      </c>
      <c r="L834" t="str">
        <f t="shared" si="90"/>
        <v>21206</v>
      </c>
    </row>
    <row r="835" ht="21" hidden="1" customHeight="1" spans="1:12">
      <c r="A835" s="350">
        <v>2120601</v>
      </c>
      <c r="B835" s="337" t="s">
        <v>747</v>
      </c>
      <c r="C835" s="284">
        <v>0</v>
      </c>
      <c r="D835" s="284">
        <f>SUMIFS([2]执行月报!$F$5:$F$1335,[2]执行月报!$D$5:$D$1335,A835)</f>
        <v>0</v>
      </c>
      <c r="E835" s="284">
        <v>0</v>
      </c>
      <c r="F835" s="351" t="str">
        <f t="shared" si="84"/>
        <v>-</v>
      </c>
      <c r="G835" s="351" t="str">
        <f t="shared" si="85"/>
        <v>-</v>
      </c>
      <c r="H835" s="270" t="str">
        <f t="shared" si="86"/>
        <v>否</v>
      </c>
      <c r="I835" s="271" t="str">
        <f t="shared" si="87"/>
        <v>项</v>
      </c>
      <c r="J835" s="272" t="str">
        <f t="shared" si="88"/>
        <v>212</v>
      </c>
      <c r="K835" t="str">
        <f t="shared" si="89"/>
        <v>21206</v>
      </c>
      <c r="L835" t="str">
        <f t="shared" si="90"/>
        <v>2120601</v>
      </c>
    </row>
    <row r="836" ht="21" customHeight="1" spans="1:12">
      <c r="A836" s="348">
        <v>21299</v>
      </c>
      <c r="B836" s="336" t="s">
        <v>748</v>
      </c>
      <c r="C836" s="268">
        <f>SUMIFS(C837:C$1298,$I837:$I$1298,"项",$K837:$K$1298,$A836)</f>
        <v>530</v>
      </c>
      <c r="D836" s="268">
        <f>SUMIFS(D837:D$1298,$I837:$I$1298,"项",$K837:$K$1298,$A836)</f>
        <v>140</v>
      </c>
      <c r="E836" s="268">
        <f>SUMIFS(E837:E$1298,$I837:$I$1298,"项",$K837:$K$1298,$A836)</f>
        <v>0</v>
      </c>
      <c r="F836" s="349" t="str">
        <f t="shared" si="84"/>
        <v>-</v>
      </c>
      <c r="G836" s="349">
        <f t="shared" si="85"/>
        <v>0.264150943396226</v>
      </c>
      <c r="H836" s="270" t="str">
        <f t="shared" si="86"/>
        <v>是</v>
      </c>
      <c r="I836" s="271" t="str">
        <f t="shared" si="87"/>
        <v>款</v>
      </c>
      <c r="J836" s="272" t="str">
        <f t="shared" si="88"/>
        <v>212</v>
      </c>
      <c r="K836" t="str">
        <f t="shared" si="89"/>
        <v>21299</v>
      </c>
      <c r="L836" t="str">
        <f t="shared" si="90"/>
        <v>21299</v>
      </c>
    </row>
    <row r="837" ht="21" customHeight="1" spans="1:12">
      <c r="A837" s="350">
        <v>2129999</v>
      </c>
      <c r="B837" s="337" t="s">
        <v>749</v>
      </c>
      <c r="C837" s="284">
        <v>530</v>
      </c>
      <c r="D837" s="284">
        <f>SUMIFS([2]执行月报!$F$5:$F$1335,[2]执行月报!$D$5:$D$1335,A837)</f>
        <v>140</v>
      </c>
      <c r="E837" s="284">
        <v>0</v>
      </c>
      <c r="F837" s="351" t="str">
        <f t="shared" si="84"/>
        <v>-</v>
      </c>
      <c r="G837" s="351">
        <f t="shared" si="85"/>
        <v>0.264150943396226</v>
      </c>
      <c r="H837" s="270" t="str">
        <f t="shared" si="86"/>
        <v>是</v>
      </c>
      <c r="I837" s="271" t="str">
        <f t="shared" si="87"/>
        <v>项</v>
      </c>
      <c r="J837" s="272" t="str">
        <f t="shared" si="88"/>
        <v>212</v>
      </c>
      <c r="K837" t="str">
        <f t="shared" si="89"/>
        <v>21299</v>
      </c>
      <c r="L837" t="str">
        <f t="shared" si="90"/>
        <v>2129999</v>
      </c>
    </row>
    <row r="838" ht="21" customHeight="1" spans="1:12">
      <c r="A838" s="348">
        <v>213</v>
      </c>
      <c r="B838" s="336" t="s">
        <v>102</v>
      </c>
      <c r="C838" s="268">
        <f>SUMIFS(C839:C$1298,$I839:$I$1298,"款",$J839:$J$1298,$A838)</f>
        <v>109958</v>
      </c>
      <c r="D838" s="268">
        <f>SUMIFS(D839:D$1298,$I839:$I$1298,"款",$J839:$J$1298,$A838)</f>
        <v>47547</v>
      </c>
      <c r="E838" s="268">
        <f>SUMIFS(E839:E$1298,$I839:$I$1298,"款",$J839:$J$1298,$A838)</f>
        <v>45253</v>
      </c>
      <c r="F838" s="349">
        <f t="shared" ref="F838:F901" si="91">IF(E838&lt;&gt;0,D838/E838-1,"-")</f>
        <v>0.0506927717499392</v>
      </c>
      <c r="G838" s="349">
        <f t="shared" ref="G838:G901" si="92">IF(C838&lt;&gt;0,D838/C838,"-")</f>
        <v>0.432410556758035</v>
      </c>
      <c r="H838" s="270" t="str">
        <f t="shared" ref="H838:H901" si="93">IF(LEN(A838)=3,"是",IF(OR(C838&lt;&gt;0,D838&lt;&gt;0,E838&lt;&gt;0),"是","否"))</f>
        <v>是</v>
      </c>
      <c r="I838" s="271" t="str">
        <f t="shared" ref="I838:I901" si="94">_xlfn.IFS(LEN(A838)=3,"类",LEN(A838)=5,"款",LEN(A838)=7,"项")</f>
        <v>类</v>
      </c>
      <c r="J838" s="272" t="str">
        <f t="shared" ref="J838:J901" si="95">LEFT(A838,3)</f>
        <v>213</v>
      </c>
      <c r="K838" t="str">
        <f t="shared" ref="K838:K901" si="96">LEFT(A838,5)</f>
        <v>213</v>
      </c>
      <c r="L838" t="str">
        <f t="shared" ref="L838:L901" si="97">LEFT(A838,7)</f>
        <v>213</v>
      </c>
    </row>
    <row r="839" ht="21" customHeight="1" spans="1:12">
      <c r="A839" s="348">
        <v>21301</v>
      </c>
      <c r="B839" s="336" t="s">
        <v>750</v>
      </c>
      <c r="C839" s="268">
        <f>SUMIFS(C840:C$1298,$I840:$I$1298,"项",$K840:$K$1298,$A839)</f>
        <v>14655</v>
      </c>
      <c r="D839" s="268">
        <f>SUMIFS(D840:D$1298,$I840:$I$1298,"项",$K840:$K$1298,$A839)</f>
        <v>6790</v>
      </c>
      <c r="E839" s="268">
        <f>SUMIFS(E840:E$1298,$I840:$I$1298,"项",$K840:$K$1298,$A839)</f>
        <v>7029</v>
      </c>
      <c r="F839" s="349">
        <f t="shared" si="91"/>
        <v>-0.0340019917484706</v>
      </c>
      <c r="G839" s="349">
        <f t="shared" si="92"/>
        <v>0.463323097918799</v>
      </c>
      <c r="H839" s="270" t="str">
        <f t="shared" si="93"/>
        <v>是</v>
      </c>
      <c r="I839" s="271" t="str">
        <f t="shared" si="94"/>
        <v>款</v>
      </c>
      <c r="J839" s="272" t="str">
        <f t="shared" si="95"/>
        <v>213</v>
      </c>
      <c r="K839" t="str">
        <f t="shared" si="96"/>
        <v>21301</v>
      </c>
      <c r="L839" t="str">
        <f t="shared" si="97"/>
        <v>21301</v>
      </c>
    </row>
    <row r="840" ht="21" customHeight="1" spans="1:12">
      <c r="A840" s="350">
        <v>2130101</v>
      </c>
      <c r="B840" s="337" t="s">
        <v>140</v>
      </c>
      <c r="C840" s="284">
        <v>427</v>
      </c>
      <c r="D840" s="284">
        <f>SUMIFS([2]执行月报!$F$5:$F$1335,[2]执行月报!$D$5:$D$1335,A840)</f>
        <v>246</v>
      </c>
      <c r="E840" s="284">
        <v>143</v>
      </c>
      <c r="F840" s="351">
        <f t="shared" si="91"/>
        <v>0.72027972027972</v>
      </c>
      <c r="G840" s="351">
        <f t="shared" si="92"/>
        <v>0.576112412177986</v>
      </c>
      <c r="H840" s="270" t="str">
        <f t="shared" si="93"/>
        <v>是</v>
      </c>
      <c r="I840" s="271" t="str">
        <f t="shared" si="94"/>
        <v>项</v>
      </c>
      <c r="J840" s="272" t="str">
        <f t="shared" si="95"/>
        <v>213</v>
      </c>
      <c r="K840" t="str">
        <f t="shared" si="96"/>
        <v>21301</v>
      </c>
      <c r="L840" t="str">
        <f t="shared" si="97"/>
        <v>2130101</v>
      </c>
    </row>
    <row r="841" ht="21" hidden="1" customHeight="1" spans="1:12">
      <c r="A841" s="350">
        <v>2130102</v>
      </c>
      <c r="B841" s="337" t="s">
        <v>141</v>
      </c>
      <c r="C841" s="284">
        <v>0</v>
      </c>
      <c r="D841" s="284">
        <f>SUMIFS([2]执行月报!$F$5:$F$1335,[2]执行月报!$D$5:$D$1335,A841)</f>
        <v>0</v>
      </c>
      <c r="E841" s="284">
        <v>0</v>
      </c>
      <c r="F841" s="351" t="str">
        <f t="shared" si="91"/>
        <v>-</v>
      </c>
      <c r="G841" s="351" t="str">
        <f t="shared" si="92"/>
        <v>-</v>
      </c>
      <c r="H841" s="270" t="str">
        <f t="shared" si="93"/>
        <v>否</v>
      </c>
      <c r="I841" s="271" t="str">
        <f t="shared" si="94"/>
        <v>项</v>
      </c>
      <c r="J841" s="272" t="str">
        <f t="shared" si="95"/>
        <v>213</v>
      </c>
      <c r="K841" t="str">
        <f t="shared" si="96"/>
        <v>21301</v>
      </c>
      <c r="L841" t="str">
        <f t="shared" si="97"/>
        <v>2130102</v>
      </c>
    </row>
    <row r="842" ht="21" hidden="1" customHeight="1" spans="1:12">
      <c r="A842" s="350">
        <v>2130103</v>
      </c>
      <c r="B842" s="337" t="s">
        <v>142</v>
      </c>
      <c r="C842" s="284">
        <v>0</v>
      </c>
      <c r="D842" s="284">
        <f>SUMIFS([2]执行月报!$F$5:$F$1335,[2]执行月报!$D$5:$D$1335,A842)</f>
        <v>0</v>
      </c>
      <c r="E842" s="284">
        <v>0</v>
      </c>
      <c r="F842" s="351" t="str">
        <f t="shared" si="91"/>
        <v>-</v>
      </c>
      <c r="G842" s="351" t="str">
        <f t="shared" si="92"/>
        <v>-</v>
      </c>
      <c r="H842" s="270" t="str">
        <f t="shared" si="93"/>
        <v>否</v>
      </c>
      <c r="I842" s="271" t="str">
        <f t="shared" si="94"/>
        <v>项</v>
      </c>
      <c r="J842" s="272" t="str">
        <f t="shared" si="95"/>
        <v>213</v>
      </c>
      <c r="K842" t="str">
        <f t="shared" si="96"/>
        <v>21301</v>
      </c>
      <c r="L842" t="str">
        <f t="shared" si="97"/>
        <v>2130103</v>
      </c>
    </row>
    <row r="843" ht="21" customHeight="1" spans="1:12">
      <c r="A843" s="350">
        <v>2130104</v>
      </c>
      <c r="B843" s="337" t="s">
        <v>149</v>
      </c>
      <c r="C843" s="284">
        <v>2717</v>
      </c>
      <c r="D843" s="284">
        <f>SUMIFS([2]执行月报!$F$5:$F$1335,[2]执行月报!$D$5:$D$1335,A843)</f>
        <v>1827</v>
      </c>
      <c r="E843" s="284">
        <v>1436</v>
      </c>
      <c r="F843" s="351">
        <f t="shared" si="91"/>
        <v>0.272284122562674</v>
      </c>
      <c r="G843" s="351">
        <f t="shared" si="92"/>
        <v>0.672432830327567</v>
      </c>
      <c r="H843" s="270" t="str">
        <f t="shared" si="93"/>
        <v>是</v>
      </c>
      <c r="I843" s="271" t="str">
        <f t="shared" si="94"/>
        <v>项</v>
      </c>
      <c r="J843" s="272" t="str">
        <f t="shared" si="95"/>
        <v>213</v>
      </c>
      <c r="K843" t="str">
        <f t="shared" si="96"/>
        <v>21301</v>
      </c>
      <c r="L843" t="str">
        <f t="shared" si="97"/>
        <v>2130104</v>
      </c>
    </row>
    <row r="844" ht="21" hidden="1" customHeight="1" spans="1:12">
      <c r="A844" s="350">
        <v>2130105</v>
      </c>
      <c r="B844" s="337" t="s">
        <v>751</v>
      </c>
      <c r="C844" s="284">
        <v>0</v>
      </c>
      <c r="D844" s="284">
        <f>SUMIFS([2]执行月报!$F$5:$F$1335,[2]执行月报!$D$5:$D$1335,A844)</f>
        <v>0</v>
      </c>
      <c r="E844" s="284">
        <v>0</v>
      </c>
      <c r="F844" s="351" t="str">
        <f t="shared" si="91"/>
        <v>-</v>
      </c>
      <c r="G844" s="351" t="str">
        <f t="shared" si="92"/>
        <v>-</v>
      </c>
      <c r="H844" s="270" t="str">
        <f t="shared" si="93"/>
        <v>否</v>
      </c>
      <c r="I844" s="271" t="str">
        <f t="shared" si="94"/>
        <v>项</v>
      </c>
      <c r="J844" s="272" t="str">
        <f t="shared" si="95"/>
        <v>213</v>
      </c>
      <c r="K844" t="str">
        <f t="shared" si="96"/>
        <v>21301</v>
      </c>
      <c r="L844" t="str">
        <f t="shared" si="97"/>
        <v>2130105</v>
      </c>
    </row>
    <row r="845" ht="21" customHeight="1" spans="1:12">
      <c r="A845" s="350">
        <v>2130106</v>
      </c>
      <c r="B845" s="337" t="s">
        <v>752</v>
      </c>
      <c r="C845" s="284">
        <v>513</v>
      </c>
      <c r="D845" s="284">
        <f>SUMIFS([2]执行月报!$F$5:$F$1335,[2]执行月报!$D$5:$D$1335,A845)</f>
        <v>100</v>
      </c>
      <c r="E845" s="284">
        <v>206</v>
      </c>
      <c r="F845" s="351">
        <f t="shared" si="91"/>
        <v>-0.514563106796116</v>
      </c>
      <c r="G845" s="351">
        <f t="shared" si="92"/>
        <v>0.194931773879142</v>
      </c>
      <c r="H845" s="270" t="str">
        <f t="shared" si="93"/>
        <v>是</v>
      </c>
      <c r="I845" s="271" t="str">
        <f t="shared" si="94"/>
        <v>项</v>
      </c>
      <c r="J845" s="272" t="str">
        <f t="shared" si="95"/>
        <v>213</v>
      </c>
      <c r="K845" t="str">
        <f t="shared" si="96"/>
        <v>21301</v>
      </c>
      <c r="L845" t="str">
        <f t="shared" si="97"/>
        <v>2130106</v>
      </c>
    </row>
    <row r="846" ht="21" customHeight="1" spans="1:12">
      <c r="A846" s="350">
        <v>2130108</v>
      </c>
      <c r="B846" s="337" t="s">
        <v>753</v>
      </c>
      <c r="C846" s="284">
        <v>493</v>
      </c>
      <c r="D846" s="284">
        <f>SUMIFS([2]执行月报!$F$5:$F$1335,[2]执行月报!$D$5:$D$1335,A846)</f>
        <v>87</v>
      </c>
      <c r="E846" s="284">
        <v>173</v>
      </c>
      <c r="F846" s="351">
        <f t="shared" si="91"/>
        <v>-0.497109826589595</v>
      </c>
      <c r="G846" s="351">
        <f t="shared" si="92"/>
        <v>0.176470588235294</v>
      </c>
      <c r="H846" s="270" t="str">
        <f t="shared" si="93"/>
        <v>是</v>
      </c>
      <c r="I846" s="271" t="str">
        <f t="shared" si="94"/>
        <v>项</v>
      </c>
      <c r="J846" s="272" t="str">
        <f t="shared" si="95"/>
        <v>213</v>
      </c>
      <c r="K846" t="str">
        <f t="shared" si="96"/>
        <v>21301</v>
      </c>
      <c r="L846" t="str">
        <f t="shared" si="97"/>
        <v>2130108</v>
      </c>
    </row>
    <row r="847" ht="21" customHeight="1" spans="1:12">
      <c r="A847" s="350">
        <v>2130109</v>
      </c>
      <c r="B847" s="337" t="s">
        <v>754</v>
      </c>
      <c r="C847" s="284">
        <v>13</v>
      </c>
      <c r="D847" s="284">
        <f>SUMIFS([2]执行月报!$F$5:$F$1335,[2]执行月报!$D$5:$D$1335,A847)</f>
        <v>10</v>
      </c>
      <c r="E847" s="284">
        <v>0</v>
      </c>
      <c r="F847" s="351" t="str">
        <f t="shared" si="91"/>
        <v>-</v>
      </c>
      <c r="G847" s="351">
        <f t="shared" si="92"/>
        <v>0.769230769230769</v>
      </c>
      <c r="H847" s="270" t="str">
        <f t="shared" si="93"/>
        <v>是</v>
      </c>
      <c r="I847" s="271" t="str">
        <f t="shared" si="94"/>
        <v>项</v>
      </c>
      <c r="J847" s="272" t="str">
        <f t="shared" si="95"/>
        <v>213</v>
      </c>
      <c r="K847" t="str">
        <f t="shared" si="96"/>
        <v>21301</v>
      </c>
      <c r="L847" t="str">
        <f t="shared" si="97"/>
        <v>2130109</v>
      </c>
    </row>
    <row r="848" ht="21" customHeight="1" spans="1:12">
      <c r="A848" s="350">
        <v>2130110</v>
      </c>
      <c r="B848" s="337" t="s">
        <v>755</v>
      </c>
      <c r="C848" s="284">
        <v>683</v>
      </c>
      <c r="D848" s="284">
        <f>SUMIFS([2]执行月报!$F$5:$F$1335,[2]执行月报!$D$5:$D$1335,A848)</f>
        <v>403</v>
      </c>
      <c r="E848" s="284">
        <v>0</v>
      </c>
      <c r="F848" s="351" t="str">
        <f t="shared" si="91"/>
        <v>-</v>
      </c>
      <c r="G848" s="351">
        <f t="shared" si="92"/>
        <v>0.5900439238653</v>
      </c>
      <c r="H848" s="270" t="str">
        <f t="shared" si="93"/>
        <v>是</v>
      </c>
      <c r="I848" s="271" t="str">
        <f t="shared" si="94"/>
        <v>项</v>
      </c>
      <c r="J848" s="272" t="str">
        <f t="shared" si="95"/>
        <v>213</v>
      </c>
      <c r="K848" t="str">
        <f t="shared" si="96"/>
        <v>21301</v>
      </c>
      <c r="L848" t="str">
        <f t="shared" si="97"/>
        <v>2130110</v>
      </c>
    </row>
    <row r="849" ht="21" customHeight="1" spans="1:12">
      <c r="A849" s="350">
        <v>2130111</v>
      </c>
      <c r="B849" s="337" t="s">
        <v>756</v>
      </c>
      <c r="C849" s="284">
        <v>30</v>
      </c>
      <c r="D849" s="284">
        <f>SUMIFS([2]执行月报!$F$5:$F$1335,[2]执行月报!$D$5:$D$1335,A849)</f>
        <v>28</v>
      </c>
      <c r="E849" s="284">
        <v>88</v>
      </c>
      <c r="F849" s="351">
        <f t="shared" si="91"/>
        <v>-0.681818181818182</v>
      </c>
      <c r="G849" s="351">
        <f t="shared" si="92"/>
        <v>0.933333333333333</v>
      </c>
      <c r="H849" s="270" t="str">
        <f t="shared" si="93"/>
        <v>是</v>
      </c>
      <c r="I849" s="271" t="str">
        <f t="shared" si="94"/>
        <v>项</v>
      </c>
      <c r="J849" s="272" t="str">
        <f t="shared" si="95"/>
        <v>213</v>
      </c>
      <c r="K849" t="str">
        <f t="shared" si="96"/>
        <v>21301</v>
      </c>
      <c r="L849" t="str">
        <f t="shared" si="97"/>
        <v>2130111</v>
      </c>
    </row>
    <row r="850" ht="21" hidden="1" customHeight="1" spans="1:12">
      <c r="A850" s="350">
        <v>2130112</v>
      </c>
      <c r="B850" s="337" t="s">
        <v>757</v>
      </c>
      <c r="C850" s="284">
        <v>0</v>
      </c>
      <c r="D850" s="284">
        <f>SUMIFS([2]执行月报!$F$5:$F$1335,[2]执行月报!$D$5:$D$1335,A850)</f>
        <v>0</v>
      </c>
      <c r="E850" s="284">
        <v>0</v>
      </c>
      <c r="F850" s="351" t="str">
        <f t="shared" si="91"/>
        <v>-</v>
      </c>
      <c r="G850" s="351" t="str">
        <f t="shared" si="92"/>
        <v>-</v>
      </c>
      <c r="H850" s="270" t="str">
        <f t="shared" si="93"/>
        <v>否</v>
      </c>
      <c r="I850" s="271" t="str">
        <f t="shared" si="94"/>
        <v>项</v>
      </c>
      <c r="J850" s="272" t="str">
        <f t="shared" si="95"/>
        <v>213</v>
      </c>
      <c r="K850" t="str">
        <f t="shared" si="96"/>
        <v>21301</v>
      </c>
      <c r="L850" t="str">
        <f t="shared" si="97"/>
        <v>2130112</v>
      </c>
    </row>
    <row r="851" ht="21" hidden="1" customHeight="1" spans="1:12">
      <c r="A851" s="350">
        <v>2130114</v>
      </c>
      <c r="B851" s="337" t="s">
        <v>758</v>
      </c>
      <c r="C851" s="284">
        <v>0</v>
      </c>
      <c r="D851" s="284">
        <f>SUMIFS([2]执行月报!$F$5:$F$1335,[2]执行月报!$D$5:$D$1335,A851)</f>
        <v>0</v>
      </c>
      <c r="E851" s="284">
        <v>0</v>
      </c>
      <c r="F851" s="351" t="str">
        <f t="shared" si="91"/>
        <v>-</v>
      </c>
      <c r="G851" s="351" t="str">
        <f t="shared" si="92"/>
        <v>-</v>
      </c>
      <c r="H851" s="270" t="str">
        <f t="shared" si="93"/>
        <v>否</v>
      </c>
      <c r="I851" s="271" t="str">
        <f t="shared" si="94"/>
        <v>项</v>
      </c>
      <c r="J851" s="272" t="str">
        <f t="shared" si="95"/>
        <v>213</v>
      </c>
      <c r="K851" t="str">
        <f t="shared" si="96"/>
        <v>21301</v>
      </c>
      <c r="L851" t="str">
        <f t="shared" si="97"/>
        <v>2130114</v>
      </c>
    </row>
    <row r="852" ht="21" customHeight="1" spans="1:12">
      <c r="A852" s="350">
        <v>2130119</v>
      </c>
      <c r="B852" s="337" t="s">
        <v>759</v>
      </c>
      <c r="C852" s="284">
        <v>209</v>
      </c>
      <c r="D852" s="284">
        <f>SUMIFS([2]执行月报!$F$5:$F$1335,[2]执行月报!$D$5:$D$1335,A852)</f>
        <v>105</v>
      </c>
      <c r="E852" s="284">
        <v>4</v>
      </c>
      <c r="F852" s="351">
        <f t="shared" si="91"/>
        <v>25.25</v>
      </c>
      <c r="G852" s="351">
        <f t="shared" si="92"/>
        <v>0.502392344497608</v>
      </c>
      <c r="H852" s="270" t="str">
        <f t="shared" si="93"/>
        <v>是</v>
      </c>
      <c r="I852" s="271" t="str">
        <f t="shared" si="94"/>
        <v>项</v>
      </c>
      <c r="J852" s="272" t="str">
        <f t="shared" si="95"/>
        <v>213</v>
      </c>
      <c r="K852" t="str">
        <f t="shared" si="96"/>
        <v>21301</v>
      </c>
      <c r="L852" t="str">
        <f t="shared" si="97"/>
        <v>2130119</v>
      </c>
    </row>
    <row r="853" ht="21" customHeight="1" spans="1:12">
      <c r="A853" s="350">
        <v>2130120</v>
      </c>
      <c r="B853" s="337" t="s">
        <v>760</v>
      </c>
      <c r="C853" s="284">
        <v>1609</v>
      </c>
      <c r="D853" s="284">
        <f>SUMIFS([2]执行月报!$F$5:$F$1335,[2]执行月报!$D$5:$D$1335,A853)</f>
        <v>1609</v>
      </c>
      <c r="E853" s="284">
        <v>1622</v>
      </c>
      <c r="F853" s="351">
        <f t="shared" si="91"/>
        <v>-0.00801479654747228</v>
      </c>
      <c r="G853" s="351">
        <f t="shared" si="92"/>
        <v>1</v>
      </c>
      <c r="H853" s="270" t="str">
        <f t="shared" si="93"/>
        <v>是</v>
      </c>
      <c r="I853" s="271" t="str">
        <f t="shared" si="94"/>
        <v>项</v>
      </c>
      <c r="J853" s="272" t="str">
        <f t="shared" si="95"/>
        <v>213</v>
      </c>
      <c r="K853" t="str">
        <f t="shared" si="96"/>
        <v>21301</v>
      </c>
      <c r="L853" t="str">
        <f t="shared" si="97"/>
        <v>2130120</v>
      </c>
    </row>
    <row r="854" ht="21" hidden="1" customHeight="1" spans="1:12">
      <c r="A854" s="350">
        <v>2130121</v>
      </c>
      <c r="B854" s="337" t="s">
        <v>761</v>
      </c>
      <c r="C854" s="284">
        <v>0</v>
      </c>
      <c r="D854" s="284">
        <f>SUMIFS([2]执行月报!$F$5:$F$1335,[2]执行月报!$D$5:$D$1335,A854)</f>
        <v>0</v>
      </c>
      <c r="E854" s="284">
        <v>0</v>
      </c>
      <c r="F854" s="351" t="str">
        <f t="shared" si="91"/>
        <v>-</v>
      </c>
      <c r="G854" s="351" t="str">
        <f t="shared" si="92"/>
        <v>-</v>
      </c>
      <c r="H854" s="270" t="str">
        <f t="shared" si="93"/>
        <v>否</v>
      </c>
      <c r="I854" s="271" t="str">
        <f t="shared" si="94"/>
        <v>项</v>
      </c>
      <c r="J854" s="272" t="str">
        <f t="shared" si="95"/>
        <v>213</v>
      </c>
      <c r="K854" t="str">
        <f t="shared" si="96"/>
        <v>21301</v>
      </c>
      <c r="L854" t="str">
        <f t="shared" si="97"/>
        <v>2130121</v>
      </c>
    </row>
    <row r="855" ht="21" customHeight="1" spans="1:12">
      <c r="A855" s="350">
        <v>2130122</v>
      </c>
      <c r="B855" s="337" t="s">
        <v>762</v>
      </c>
      <c r="C855" s="284">
        <v>799</v>
      </c>
      <c r="D855" s="284">
        <f>SUMIFS([2]执行月报!$F$5:$F$1335,[2]执行月报!$D$5:$D$1335,A855)</f>
        <v>383</v>
      </c>
      <c r="E855" s="284">
        <v>1695</v>
      </c>
      <c r="F855" s="351">
        <f t="shared" si="91"/>
        <v>-0.774041297935103</v>
      </c>
      <c r="G855" s="351">
        <f t="shared" si="92"/>
        <v>0.479349186483104</v>
      </c>
      <c r="H855" s="270" t="str">
        <f t="shared" si="93"/>
        <v>是</v>
      </c>
      <c r="I855" s="271" t="str">
        <f t="shared" si="94"/>
        <v>项</v>
      </c>
      <c r="J855" s="272" t="str">
        <f t="shared" si="95"/>
        <v>213</v>
      </c>
      <c r="K855" t="str">
        <f t="shared" si="96"/>
        <v>21301</v>
      </c>
      <c r="L855" t="str">
        <f t="shared" si="97"/>
        <v>2130122</v>
      </c>
    </row>
    <row r="856" ht="21" customHeight="1" spans="1:12">
      <c r="A856" s="350">
        <v>2130124</v>
      </c>
      <c r="B856" s="337" t="s">
        <v>763</v>
      </c>
      <c r="C856" s="284">
        <v>350</v>
      </c>
      <c r="D856" s="284">
        <f>SUMIFS([2]执行月报!$F$5:$F$1335,[2]执行月报!$D$5:$D$1335,A856)</f>
        <v>114</v>
      </c>
      <c r="E856" s="284">
        <v>66</v>
      </c>
      <c r="F856" s="351">
        <f t="shared" si="91"/>
        <v>0.727272727272727</v>
      </c>
      <c r="G856" s="351">
        <f t="shared" si="92"/>
        <v>0.325714285714286</v>
      </c>
      <c r="H856" s="270" t="str">
        <f t="shared" si="93"/>
        <v>是</v>
      </c>
      <c r="I856" s="271" t="str">
        <f t="shared" si="94"/>
        <v>项</v>
      </c>
      <c r="J856" s="272" t="str">
        <f t="shared" si="95"/>
        <v>213</v>
      </c>
      <c r="K856" t="str">
        <f t="shared" si="96"/>
        <v>21301</v>
      </c>
      <c r="L856" t="str">
        <f t="shared" si="97"/>
        <v>2130124</v>
      </c>
    </row>
    <row r="857" ht="21" customHeight="1" spans="1:12">
      <c r="A857" s="350">
        <v>2130125</v>
      </c>
      <c r="B857" s="337" t="s">
        <v>764</v>
      </c>
      <c r="C857" s="284">
        <v>1</v>
      </c>
      <c r="D857" s="284">
        <f>SUMIFS([2]执行月报!$F$5:$F$1335,[2]执行月报!$D$5:$D$1335,A857)</f>
        <v>1</v>
      </c>
      <c r="E857" s="284">
        <v>0</v>
      </c>
      <c r="F857" s="351" t="str">
        <f t="shared" si="91"/>
        <v>-</v>
      </c>
      <c r="G857" s="351">
        <f t="shared" si="92"/>
        <v>1</v>
      </c>
      <c r="H857" s="270" t="str">
        <f t="shared" si="93"/>
        <v>是</v>
      </c>
      <c r="I857" s="271" t="str">
        <f t="shared" si="94"/>
        <v>项</v>
      </c>
      <c r="J857" s="272" t="str">
        <f t="shared" si="95"/>
        <v>213</v>
      </c>
      <c r="K857" t="str">
        <f t="shared" si="96"/>
        <v>21301</v>
      </c>
      <c r="L857" t="str">
        <f t="shared" si="97"/>
        <v>2130125</v>
      </c>
    </row>
    <row r="858" ht="21" customHeight="1" spans="1:12">
      <c r="A858" s="350">
        <v>2130126</v>
      </c>
      <c r="B858" s="337" t="s">
        <v>765</v>
      </c>
      <c r="C858" s="284">
        <v>2022</v>
      </c>
      <c r="D858" s="284">
        <f>SUMIFS([2]执行月报!$F$5:$F$1335,[2]执行月报!$D$5:$D$1335,A858)</f>
        <v>567</v>
      </c>
      <c r="E858" s="284">
        <v>830</v>
      </c>
      <c r="F858" s="351">
        <f t="shared" si="91"/>
        <v>-0.316867469879518</v>
      </c>
      <c r="G858" s="351">
        <f t="shared" si="92"/>
        <v>0.280415430267062</v>
      </c>
      <c r="H858" s="270" t="str">
        <f t="shared" si="93"/>
        <v>是</v>
      </c>
      <c r="I858" s="271" t="str">
        <f t="shared" si="94"/>
        <v>项</v>
      </c>
      <c r="J858" s="272" t="str">
        <f t="shared" si="95"/>
        <v>213</v>
      </c>
      <c r="K858" t="str">
        <f t="shared" si="96"/>
        <v>21301</v>
      </c>
      <c r="L858" t="str">
        <f t="shared" si="97"/>
        <v>2130126</v>
      </c>
    </row>
    <row r="859" ht="21" customHeight="1" spans="1:12">
      <c r="A859" s="350">
        <v>2130135</v>
      </c>
      <c r="B859" s="337" t="s">
        <v>766</v>
      </c>
      <c r="C859" s="284">
        <v>1302</v>
      </c>
      <c r="D859" s="284">
        <f>SUMIFS([2]执行月报!$F$5:$F$1335,[2]执行月报!$D$5:$D$1335,A859)</f>
        <v>224</v>
      </c>
      <c r="E859" s="284">
        <v>517</v>
      </c>
      <c r="F859" s="351">
        <f t="shared" si="91"/>
        <v>-0.566731141199226</v>
      </c>
      <c r="G859" s="351">
        <f t="shared" si="92"/>
        <v>0.172043010752688</v>
      </c>
      <c r="H859" s="270" t="str">
        <f t="shared" si="93"/>
        <v>是</v>
      </c>
      <c r="I859" s="271" t="str">
        <f t="shared" si="94"/>
        <v>项</v>
      </c>
      <c r="J859" s="272" t="str">
        <f t="shared" si="95"/>
        <v>213</v>
      </c>
      <c r="K859" t="str">
        <f t="shared" si="96"/>
        <v>21301</v>
      </c>
      <c r="L859" t="str">
        <f t="shared" si="97"/>
        <v>2130135</v>
      </c>
    </row>
    <row r="860" ht="21" hidden="1" customHeight="1" spans="1:12">
      <c r="A860" s="350">
        <v>2130142</v>
      </c>
      <c r="B860" s="337" t="s">
        <v>767</v>
      </c>
      <c r="C860" s="284">
        <v>0</v>
      </c>
      <c r="D860" s="284">
        <f>SUMIFS([2]执行月报!$F$5:$F$1335,[2]执行月报!$D$5:$D$1335,A860)</f>
        <v>0</v>
      </c>
      <c r="E860" s="284">
        <v>0</v>
      </c>
      <c r="F860" s="351" t="str">
        <f t="shared" si="91"/>
        <v>-</v>
      </c>
      <c r="G860" s="351" t="str">
        <f t="shared" si="92"/>
        <v>-</v>
      </c>
      <c r="H860" s="270" t="str">
        <f t="shared" si="93"/>
        <v>否</v>
      </c>
      <c r="I860" s="271" t="str">
        <f t="shared" si="94"/>
        <v>项</v>
      </c>
      <c r="J860" s="272" t="str">
        <f t="shared" si="95"/>
        <v>213</v>
      </c>
      <c r="K860" t="str">
        <f t="shared" si="96"/>
        <v>21301</v>
      </c>
      <c r="L860" t="str">
        <f t="shared" si="97"/>
        <v>2130142</v>
      </c>
    </row>
    <row r="861" ht="21" customHeight="1" spans="1:12">
      <c r="A861" s="350">
        <v>2130148</v>
      </c>
      <c r="B861" s="337" t="s">
        <v>768</v>
      </c>
      <c r="C861" s="284">
        <v>30</v>
      </c>
      <c r="D861" s="284">
        <f>SUMIFS([2]执行月报!$F$5:$F$1335,[2]执行月报!$D$5:$D$1335,A861)</f>
        <v>0</v>
      </c>
      <c r="E861" s="284">
        <v>2</v>
      </c>
      <c r="F861" s="351">
        <f t="shared" si="91"/>
        <v>-1</v>
      </c>
      <c r="G861" s="351">
        <f t="shared" si="92"/>
        <v>0</v>
      </c>
      <c r="H861" s="270" t="str">
        <f t="shared" si="93"/>
        <v>是</v>
      </c>
      <c r="I861" s="271" t="str">
        <f t="shared" si="94"/>
        <v>项</v>
      </c>
      <c r="J861" s="272" t="str">
        <f t="shared" si="95"/>
        <v>213</v>
      </c>
      <c r="K861" t="str">
        <f t="shared" si="96"/>
        <v>21301</v>
      </c>
      <c r="L861" t="str">
        <f t="shared" si="97"/>
        <v>2130148</v>
      </c>
    </row>
    <row r="862" ht="21" hidden="1" customHeight="1" spans="1:12">
      <c r="A862" s="350">
        <v>2130152</v>
      </c>
      <c r="B862" s="337" t="s">
        <v>769</v>
      </c>
      <c r="C862" s="284">
        <v>0</v>
      </c>
      <c r="D862" s="284">
        <f>SUMIFS([2]执行月报!$F$5:$F$1335,[2]执行月报!$D$5:$D$1335,A862)</f>
        <v>0</v>
      </c>
      <c r="E862" s="284">
        <v>0</v>
      </c>
      <c r="F862" s="351" t="str">
        <f t="shared" si="91"/>
        <v>-</v>
      </c>
      <c r="G862" s="351" t="str">
        <f t="shared" si="92"/>
        <v>-</v>
      </c>
      <c r="H862" s="270" t="str">
        <f t="shared" si="93"/>
        <v>否</v>
      </c>
      <c r="I862" s="271" t="str">
        <f t="shared" si="94"/>
        <v>项</v>
      </c>
      <c r="J862" s="272" t="str">
        <f t="shared" si="95"/>
        <v>213</v>
      </c>
      <c r="K862" t="str">
        <f t="shared" si="96"/>
        <v>21301</v>
      </c>
      <c r="L862" t="str">
        <f t="shared" si="97"/>
        <v>2130152</v>
      </c>
    </row>
    <row r="863" ht="21" customHeight="1" spans="1:12">
      <c r="A863" s="350">
        <v>2130153</v>
      </c>
      <c r="B863" s="337" t="s">
        <v>770</v>
      </c>
      <c r="C863" s="284">
        <v>3456</v>
      </c>
      <c r="D863" s="284">
        <f>SUMIFS([2]执行月报!$F$5:$F$1335,[2]执行月报!$D$5:$D$1335,A863)</f>
        <v>1086</v>
      </c>
      <c r="E863" s="284">
        <v>247</v>
      </c>
      <c r="F863" s="351">
        <f t="shared" si="91"/>
        <v>3.39676113360324</v>
      </c>
      <c r="G863" s="351">
        <f t="shared" si="92"/>
        <v>0.314236111111111</v>
      </c>
      <c r="H863" s="270" t="str">
        <f t="shared" si="93"/>
        <v>是</v>
      </c>
      <c r="I863" s="271" t="str">
        <f t="shared" si="94"/>
        <v>项</v>
      </c>
      <c r="J863" s="272" t="str">
        <f t="shared" si="95"/>
        <v>213</v>
      </c>
      <c r="K863" t="str">
        <f t="shared" si="96"/>
        <v>21301</v>
      </c>
      <c r="L863" t="str">
        <f t="shared" si="97"/>
        <v>2130153</v>
      </c>
    </row>
    <row r="864" ht="21" customHeight="1" spans="1:12">
      <c r="A864" s="350">
        <v>2130199</v>
      </c>
      <c r="B864" s="337" t="s">
        <v>771</v>
      </c>
      <c r="C864" s="284">
        <v>1</v>
      </c>
      <c r="D864" s="284">
        <f>SUMIFS([2]执行月报!$F$5:$F$1335,[2]执行月报!$D$5:$D$1335,A864)</f>
        <v>0</v>
      </c>
      <c r="E864" s="284">
        <v>0</v>
      </c>
      <c r="F864" s="351" t="str">
        <f t="shared" si="91"/>
        <v>-</v>
      </c>
      <c r="G864" s="351">
        <f t="shared" si="92"/>
        <v>0</v>
      </c>
      <c r="H864" s="270" t="str">
        <f t="shared" si="93"/>
        <v>是</v>
      </c>
      <c r="I864" s="271" t="str">
        <f t="shared" si="94"/>
        <v>项</v>
      </c>
      <c r="J864" s="272" t="str">
        <f t="shared" si="95"/>
        <v>213</v>
      </c>
      <c r="K864" t="str">
        <f t="shared" si="96"/>
        <v>21301</v>
      </c>
      <c r="L864" t="str">
        <f t="shared" si="97"/>
        <v>2130199</v>
      </c>
    </row>
    <row r="865" ht="21" customHeight="1" spans="1:12">
      <c r="A865" s="348">
        <v>21302</v>
      </c>
      <c r="B865" s="336" t="s">
        <v>772</v>
      </c>
      <c r="C865" s="268">
        <f>SUMIFS(C866:C$1298,$I866:$I$1298,"项",$K866:$K$1298,$A865)</f>
        <v>7328</v>
      </c>
      <c r="D865" s="268">
        <f>SUMIFS(D866:D$1298,$I866:$I$1298,"项",$K866:$K$1298,$A865)</f>
        <v>5523</v>
      </c>
      <c r="E865" s="268">
        <f>SUMIFS(E866:E$1298,$I866:$I$1298,"项",$K866:$K$1298,$A865)</f>
        <v>3077</v>
      </c>
      <c r="F865" s="349">
        <f t="shared" si="91"/>
        <v>0.794930126746831</v>
      </c>
      <c r="G865" s="349">
        <f t="shared" si="92"/>
        <v>0.753684497816594</v>
      </c>
      <c r="H865" s="270" t="str">
        <f t="shared" si="93"/>
        <v>是</v>
      </c>
      <c r="I865" s="271" t="str">
        <f t="shared" si="94"/>
        <v>款</v>
      </c>
      <c r="J865" s="272" t="str">
        <f t="shared" si="95"/>
        <v>213</v>
      </c>
      <c r="K865" t="str">
        <f t="shared" si="96"/>
        <v>21302</v>
      </c>
      <c r="L865" t="str">
        <f t="shared" si="97"/>
        <v>21302</v>
      </c>
    </row>
    <row r="866" ht="21" customHeight="1" spans="1:12">
      <c r="A866" s="350">
        <v>2130201</v>
      </c>
      <c r="B866" s="337" t="s">
        <v>140</v>
      </c>
      <c r="C866" s="284">
        <v>235</v>
      </c>
      <c r="D866" s="284">
        <f>SUMIFS([2]执行月报!$F$5:$F$1335,[2]执行月报!$D$5:$D$1335,A866)</f>
        <v>131</v>
      </c>
      <c r="E866" s="284">
        <v>124</v>
      </c>
      <c r="F866" s="351">
        <f t="shared" si="91"/>
        <v>0.0564516129032258</v>
      </c>
      <c r="G866" s="351">
        <f t="shared" si="92"/>
        <v>0.557446808510638</v>
      </c>
      <c r="H866" s="270" t="str">
        <f t="shared" si="93"/>
        <v>是</v>
      </c>
      <c r="I866" s="271" t="str">
        <f t="shared" si="94"/>
        <v>项</v>
      </c>
      <c r="J866" s="272" t="str">
        <f t="shared" si="95"/>
        <v>213</v>
      </c>
      <c r="K866" t="str">
        <f t="shared" si="96"/>
        <v>21302</v>
      </c>
      <c r="L866" t="str">
        <f t="shared" si="97"/>
        <v>2130201</v>
      </c>
    </row>
    <row r="867" ht="21" hidden="1" customHeight="1" spans="1:12">
      <c r="A867" s="350">
        <v>2130202</v>
      </c>
      <c r="B867" s="337" t="s">
        <v>141</v>
      </c>
      <c r="C867" s="284">
        <v>0</v>
      </c>
      <c r="D867" s="284">
        <f>SUMIFS([2]执行月报!$F$5:$F$1335,[2]执行月报!$D$5:$D$1335,A867)</f>
        <v>0</v>
      </c>
      <c r="E867" s="284">
        <v>0</v>
      </c>
      <c r="F867" s="351" t="str">
        <f t="shared" si="91"/>
        <v>-</v>
      </c>
      <c r="G867" s="351" t="str">
        <f t="shared" si="92"/>
        <v>-</v>
      </c>
      <c r="H867" s="270" t="str">
        <f t="shared" si="93"/>
        <v>否</v>
      </c>
      <c r="I867" s="271" t="str">
        <f t="shared" si="94"/>
        <v>项</v>
      </c>
      <c r="J867" s="272" t="str">
        <f t="shared" si="95"/>
        <v>213</v>
      </c>
      <c r="K867" t="str">
        <f t="shared" si="96"/>
        <v>21302</v>
      </c>
      <c r="L867" t="str">
        <f t="shared" si="97"/>
        <v>2130202</v>
      </c>
    </row>
    <row r="868" ht="21" hidden="1" customHeight="1" spans="1:12">
      <c r="A868" s="350">
        <v>2130203</v>
      </c>
      <c r="B868" s="337" t="s">
        <v>142</v>
      </c>
      <c r="C868" s="284">
        <v>0</v>
      </c>
      <c r="D868" s="284">
        <f>SUMIFS([2]执行月报!$F$5:$F$1335,[2]执行月报!$D$5:$D$1335,A868)</f>
        <v>0</v>
      </c>
      <c r="E868" s="284">
        <v>0</v>
      </c>
      <c r="F868" s="351" t="str">
        <f t="shared" si="91"/>
        <v>-</v>
      </c>
      <c r="G868" s="351" t="str">
        <f t="shared" si="92"/>
        <v>-</v>
      </c>
      <c r="H868" s="270" t="str">
        <f t="shared" si="93"/>
        <v>否</v>
      </c>
      <c r="I868" s="271" t="str">
        <f t="shared" si="94"/>
        <v>项</v>
      </c>
      <c r="J868" s="272" t="str">
        <f t="shared" si="95"/>
        <v>213</v>
      </c>
      <c r="K868" t="str">
        <f t="shared" si="96"/>
        <v>21302</v>
      </c>
      <c r="L868" t="str">
        <f t="shared" si="97"/>
        <v>2130203</v>
      </c>
    </row>
    <row r="869" ht="21" customHeight="1" spans="1:12">
      <c r="A869" s="350">
        <v>2130204</v>
      </c>
      <c r="B869" s="337" t="s">
        <v>773</v>
      </c>
      <c r="C869" s="284">
        <v>1717</v>
      </c>
      <c r="D869" s="284">
        <f>SUMIFS([2]执行月报!$F$5:$F$1335,[2]执行月报!$D$5:$D$1335,A869)</f>
        <v>1173</v>
      </c>
      <c r="E869" s="284">
        <v>955</v>
      </c>
      <c r="F869" s="351">
        <f t="shared" si="91"/>
        <v>0.228272251308901</v>
      </c>
      <c r="G869" s="351">
        <f t="shared" si="92"/>
        <v>0.683168316831683</v>
      </c>
      <c r="H869" s="270" t="str">
        <f t="shared" si="93"/>
        <v>是</v>
      </c>
      <c r="I869" s="271" t="str">
        <f t="shared" si="94"/>
        <v>项</v>
      </c>
      <c r="J869" s="272" t="str">
        <f t="shared" si="95"/>
        <v>213</v>
      </c>
      <c r="K869" t="str">
        <f t="shared" si="96"/>
        <v>21302</v>
      </c>
      <c r="L869" t="str">
        <f t="shared" si="97"/>
        <v>2130204</v>
      </c>
    </row>
    <row r="870" ht="21" customHeight="1" spans="1:12">
      <c r="A870" s="350">
        <v>2130205</v>
      </c>
      <c r="B870" s="337" t="s">
        <v>774</v>
      </c>
      <c r="C870" s="284">
        <v>4091</v>
      </c>
      <c r="D870" s="284">
        <f>SUMIFS([2]执行月报!$F$5:$F$1335,[2]执行月报!$D$5:$D$1335,A870)</f>
        <v>3818</v>
      </c>
      <c r="E870" s="284">
        <v>189</v>
      </c>
      <c r="F870" s="351">
        <f t="shared" si="91"/>
        <v>19.2010582010582</v>
      </c>
      <c r="G870" s="351">
        <f t="shared" si="92"/>
        <v>0.933268149596676</v>
      </c>
      <c r="H870" s="270" t="str">
        <f t="shared" si="93"/>
        <v>是</v>
      </c>
      <c r="I870" s="271" t="str">
        <f t="shared" si="94"/>
        <v>项</v>
      </c>
      <c r="J870" s="272" t="str">
        <f t="shared" si="95"/>
        <v>213</v>
      </c>
      <c r="K870" t="str">
        <f t="shared" si="96"/>
        <v>21302</v>
      </c>
      <c r="L870" t="str">
        <f t="shared" si="97"/>
        <v>2130205</v>
      </c>
    </row>
    <row r="871" ht="21" customHeight="1" spans="1:12">
      <c r="A871" s="350">
        <v>2130206</v>
      </c>
      <c r="B871" s="337" t="s">
        <v>775</v>
      </c>
      <c r="C871" s="284">
        <v>116</v>
      </c>
      <c r="D871" s="284">
        <f>SUMIFS([2]执行月报!$F$5:$F$1335,[2]执行月报!$D$5:$D$1335,A871)</f>
        <v>0</v>
      </c>
      <c r="E871" s="284">
        <v>0</v>
      </c>
      <c r="F871" s="351" t="str">
        <f t="shared" si="91"/>
        <v>-</v>
      </c>
      <c r="G871" s="351">
        <f t="shared" si="92"/>
        <v>0</v>
      </c>
      <c r="H871" s="270" t="str">
        <f t="shared" si="93"/>
        <v>是</v>
      </c>
      <c r="I871" s="271" t="str">
        <f t="shared" si="94"/>
        <v>项</v>
      </c>
      <c r="J871" s="272" t="str">
        <f t="shared" si="95"/>
        <v>213</v>
      </c>
      <c r="K871" t="str">
        <f t="shared" si="96"/>
        <v>21302</v>
      </c>
      <c r="L871" t="str">
        <f t="shared" si="97"/>
        <v>2130206</v>
      </c>
    </row>
    <row r="872" ht="21" customHeight="1" spans="1:12">
      <c r="A872" s="350">
        <v>2130207</v>
      </c>
      <c r="B872" s="337" t="s">
        <v>776</v>
      </c>
      <c r="C872" s="284">
        <v>10</v>
      </c>
      <c r="D872" s="284">
        <f>SUMIFS([2]执行月报!$F$5:$F$1335,[2]执行月报!$D$5:$D$1335,A872)</f>
        <v>11</v>
      </c>
      <c r="E872" s="284">
        <v>36</v>
      </c>
      <c r="F872" s="351">
        <f t="shared" si="91"/>
        <v>-0.694444444444444</v>
      </c>
      <c r="G872" s="351">
        <f t="shared" si="92"/>
        <v>1.1</v>
      </c>
      <c r="H872" s="270" t="str">
        <f t="shared" si="93"/>
        <v>是</v>
      </c>
      <c r="I872" s="271" t="str">
        <f t="shared" si="94"/>
        <v>项</v>
      </c>
      <c r="J872" s="272" t="str">
        <f t="shared" si="95"/>
        <v>213</v>
      </c>
      <c r="K872" t="str">
        <f t="shared" si="96"/>
        <v>21302</v>
      </c>
      <c r="L872" t="str">
        <f t="shared" si="97"/>
        <v>2130207</v>
      </c>
    </row>
    <row r="873" ht="21" customHeight="1" spans="1:12">
      <c r="A873" s="350">
        <v>2130209</v>
      </c>
      <c r="B873" s="337" t="s">
        <v>777</v>
      </c>
      <c r="C873" s="284">
        <v>126</v>
      </c>
      <c r="D873" s="284">
        <f>SUMIFS([2]执行月报!$F$5:$F$1335,[2]执行月报!$D$5:$D$1335,A873)</f>
        <v>176</v>
      </c>
      <c r="E873" s="284">
        <v>478</v>
      </c>
      <c r="F873" s="351">
        <f t="shared" si="91"/>
        <v>-0.631799163179916</v>
      </c>
      <c r="G873" s="351">
        <f t="shared" si="92"/>
        <v>1.3968253968254</v>
      </c>
      <c r="H873" s="270" t="str">
        <f t="shared" si="93"/>
        <v>是</v>
      </c>
      <c r="I873" s="271" t="str">
        <f t="shared" si="94"/>
        <v>项</v>
      </c>
      <c r="J873" s="272" t="str">
        <f t="shared" si="95"/>
        <v>213</v>
      </c>
      <c r="K873" t="str">
        <f t="shared" si="96"/>
        <v>21302</v>
      </c>
      <c r="L873" t="str">
        <f t="shared" si="97"/>
        <v>2130209</v>
      </c>
    </row>
    <row r="874" ht="21" hidden="1" customHeight="1" spans="1:12">
      <c r="A874" s="350">
        <v>2130211</v>
      </c>
      <c r="B874" s="337" t="s">
        <v>778</v>
      </c>
      <c r="C874" s="284">
        <v>0</v>
      </c>
      <c r="D874" s="284">
        <f>SUMIFS([2]执行月报!$F$5:$F$1335,[2]执行月报!$D$5:$D$1335,A874)</f>
        <v>0</v>
      </c>
      <c r="E874" s="284">
        <v>0</v>
      </c>
      <c r="F874" s="351" t="str">
        <f t="shared" si="91"/>
        <v>-</v>
      </c>
      <c r="G874" s="351" t="str">
        <f t="shared" si="92"/>
        <v>-</v>
      </c>
      <c r="H874" s="270" t="str">
        <f t="shared" si="93"/>
        <v>否</v>
      </c>
      <c r="I874" s="271" t="str">
        <f t="shared" si="94"/>
        <v>项</v>
      </c>
      <c r="J874" s="272" t="str">
        <f t="shared" si="95"/>
        <v>213</v>
      </c>
      <c r="K874" t="str">
        <f t="shared" si="96"/>
        <v>21302</v>
      </c>
      <c r="L874" t="str">
        <f t="shared" si="97"/>
        <v>2130211</v>
      </c>
    </row>
    <row r="875" ht="21" hidden="1" customHeight="1" spans="1:12">
      <c r="A875" s="350">
        <v>2130212</v>
      </c>
      <c r="B875" s="337" t="s">
        <v>779</v>
      </c>
      <c r="C875" s="284">
        <v>0</v>
      </c>
      <c r="D875" s="284">
        <f>SUMIFS([2]执行月报!$F$5:$F$1335,[2]执行月报!$D$5:$D$1335,A875)</f>
        <v>0</v>
      </c>
      <c r="E875" s="284">
        <v>0</v>
      </c>
      <c r="F875" s="351" t="str">
        <f t="shared" si="91"/>
        <v>-</v>
      </c>
      <c r="G875" s="351" t="str">
        <f t="shared" si="92"/>
        <v>-</v>
      </c>
      <c r="H875" s="270" t="str">
        <f t="shared" si="93"/>
        <v>否</v>
      </c>
      <c r="I875" s="271" t="str">
        <f t="shared" si="94"/>
        <v>项</v>
      </c>
      <c r="J875" s="272" t="str">
        <f t="shared" si="95"/>
        <v>213</v>
      </c>
      <c r="K875" t="str">
        <f t="shared" si="96"/>
        <v>21302</v>
      </c>
      <c r="L875" t="str">
        <f t="shared" si="97"/>
        <v>2130212</v>
      </c>
    </row>
    <row r="876" ht="21" hidden="1" customHeight="1" spans="1:12">
      <c r="A876" s="350">
        <v>2130213</v>
      </c>
      <c r="B876" s="337" t="s">
        <v>780</v>
      </c>
      <c r="C876" s="284">
        <v>0</v>
      </c>
      <c r="D876" s="284">
        <f>SUMIFS([2]执行月报!$F$5:$F$1335,[2]执行月报!$D$5:$D$1335,A876)</f>
        <v>0</v>
      </c>
      <c r="E876" s="284">
        <v>0</v>
      </c>
      <c r="F876" s="351" t="str">
        <f t="shared" si="91"/>
        <v>-</v>
      </c>
      <c r="G876" s="351" t="str">
        <f t="shared" si="92"/>
        <v>-</v>
      </c>
      <c r="H876" s="270" t="str">
        <f t="shared" si="93"/>
        <v>否</v>
      </c>
      <c r="I876" s="271" t="str">
        <f t="shared" si="94"/>
        <v>项</v>
      </c>
      <c r="J876" s="272" t="str">
        <f t="shared" si="95"/>
        <v>213</v>
      </c>
      <c r="K876" t="str">
        <f t="shared" si="96"/>
        <v>21302</v>
      </c>
      <c r="L876" t="str">
        <f t="shared" si="97"/>
        <v>2130213</v>
      </c>
    </row>
    <row r="877" ht="21" hidden="1" customHeight="1" spans="1:12">
      <c r="A877" s="350">
        <v>2130217</v>
      </c>
      <c r="B877" s="337" t="s">
        <v>781</v>
      </c>
      <c r="C877" s="284">
        <v>0</v>
      </c>
      <c r="D877" s="284">
        <f>SUMIFS([2]执行月报!$F$5:$F$1335,[2]执行月报!$D$5:$D$1335,A877)</f>
        <v>0</v>
      </c>
      <c r="E877" s="284">
        <v>0</v>
      </c>
      <c r="F877" s="351" t="str">
        <f t="shared" si="91"/>
        <v>-</v>
      </c>
      <c r="G877" s="351" t="str">
        <f t="shared" si="92"/>
        <v>-</v>
      </c>
      <c r="H877" s="270" t="str">
        <f t="shared" si="93"/>
        <v>否</v>
      </c>
      <c r="I877" s="271" t="str">
        <f t="shared" si="94"/>
        <v>项</v>
      </c>
      <c r="J877" s="272" t="str">
        <f t="shared" si="95"/>
        <v>213</v>
      </c>
      <c r="K877" t="str">
        <f t="shared" si="96"/>
        <v>21302</v>
      </c>
      <c r="L877" t="str">
        <f t="shared" si="97"/>
        <v>2130217</v>
      </c>
    </row>
    <row r="878" ht="21" hidden="1" customHeight="1" spans="1:12">
      <c r="A878" s="350">
        <v>2130220</v>
      </c>
      <c r="B878" s="337" t="s">
        <v>782</v>
      </c>
      <c r="C878" s="284">
        <v>0</v>
      </c>
      <c r="D878" s="284">
        <f>SUMIFS([2]执行月报!$F$5:$F$1335,[2]执行月报!$D$5:$D$1335,A878)</f>
        <v>0</v>
      </c>
      <c r="E878" s="284">
        <v>0</v>
      </c>
      <c r="F878" s="351" t="str">
        <f t="shared" si="91"/>
        <v>-</v>
      </c>
      <c r="G878" s="351" t="str">
        <f t="shared" si="92"/>
        <v>-</v>
      </c>
      <c r="H878" s="270" t="str">
        <f t="shared" si="93"/>
        <v>否</v>
      </c>
      <c r="I878" s="271" t="str">
        <f t="shared" si="94"/>
        <v>项</v>
      </c>
      <c r="J878" s="272" t="str">
        <f t="shared" si="95"/>
        <v>213</v>
      </c>
      <c r="K878" t="str">
        <f t="shared" si="96"/>
        <v>21302</v>
      </c>
      <c r="L878" t="str">
        <f t="shared" si="97"/>
        <v>2130220</v>
      </c>
    </row>
    <row r="879" ht="21" customHeight="1" spans="1:12">
      <c r="A879" s="350">
        <v>2130221</v>
      </c>
      <c r="B879" s="337" t="s">
        <v>783</v>
      </c>
      <c r="C879" s="284">
        <v>36</v>
      </c>
      <c r="D879" s="284">
        <f>SUMIFS([2]执行月报!$F$5:$F$1335,[2]执行月报!$D$5:$D$1335,A879)</f>
        <v>0</v>
      </c>
      <c r="E879" s="284">
        <v>0</v>
      </c>
      <c r="F879" s="351" t="str">
        <f t="shared" si="91"/>
        <v>-</v>
      </c>
      <c r="G879" s="351">
        <f t="shared" si="92"/>
        <v>0</v>
      </c>
      <c r="H879" s="270" t="str">
        <f t="shared" si="93"/>
        <v>是</v>
      </c>
      <c r="I879" s="271" t="str">
        <f t="shared" si="94"/>
        <v>项</v>
      </c>
      <c r="J879" s="272" t="str">
        <f t="shared" si="95"/>
        <v>213</v>
      </c>
      <c r="K879" t="str">
        <f t="shared" si="96"/>
        <v>21302</v>
      </c>
      <c r="L879" t="str">
        <f t="shared" si="97"/>
        <v>2130221</v>
      </c>
    </row>
    <row r="880" ht="21" hidden="1" customHeight="1" spans="1:12">
      <c r="A880" s="350">
        <v>2130223</v>
      </c>
      <c r="B880" s="337" t="s">
        <v>784</v>
      </c>
      <c r="C880" s="284">
        <v>0</v>
      </c>
      <c r="D880" s="284">
        <f>SUMIFS([2]执行月报!$F$5:$F$1335,[2]执行月报!$D$5:$D$1335,A880)</f>
        <v>0</v>
      </c>
      <c r="E880" s="284">
        <v>0</v>
      </c>
      <c r="F880" s="351" t="str">
        <f t="shared" si="91"/>
        <v>-</v>
      </c>
      <c r="G880" s="351" t="str">
        <f t="shared" si="92"/>
        <v>-</v>
      </c>
      <c r="H880" s="270" t="str">
        <f t="shared" si="93"/>
        <v>否</v>
      </c>
      <c r="I880" s="271" t="str">
        <f t="shared" si="94"/>
        <v>项</v>
      </c>
      <c r="J880" s="272" t="str">
        <f t="shared" si="95"/>
        <v>213</v>
      </c>
      <c r="K880" t="str">
        <f t="shared" si="96"/>
        <v>21302</v>
      </c>
      <c r="L880" t="str">
        <f t="shared" si="97"/>
        <v>2130223</v>
      </c>
    </row>
    <row r="881" ht="21" hidden="1" customHeight="1" spans="1:12">
      <c r="A881" s="350">
        <v>2130226</v>
      </c>
      <c r="B881" s="337" t="s">
        <v>785</v>
      </c>
      <c r="C881" s="284">
        <v>0</v>
      </c>
      <c r="D881" s="284">
        <f>SUMIFS([2]执行月报!$F$5:$F$1335,[2]执行月报!$D$5:$D$1335,A881)</f>
        <v>0</v>
      </c>
      <c r="E881" s="284">
        <v>0</v>
      </c>
      <c r="F881" s="351" t="str">
        <f t="shared" si="91"/>
        <v>-</v>
      </c>
      <c r="G881" s="351" t="str">
        <f t="shared" si="92"/>
        <v>-</v>
      </c>
      <c r="H881" s="270" t="str">
        <f t="shared" si="93"/>
        <v>否</v>
      </c>
      <c r="I881" s="271" t="str">
        <f t="shared" si="94"/>
        <v>项</v>
      </c>
      <c r="J881" s="272" t="str">
        <f t="shared" si="95"/>
        <v>213</v>
      </c>
      <c r="K881" t="str">
        <f t="shared" si="96"/>
        <v>21302</v>
      </c>
      <c r="L881" t="str">
        <f t="shared" si="97"/>
        <v>2130226</v>
      </c>
    </row>
    <row r="882" ht="21" hidden="1" customHeight="1" spans="1:12">
      <c r="A882" s="350">
        <v>2130227</v>
      </c>
      <c r="B882" s="337" t="s">
        <v>786</v>
      </c>
      <c r="C882" s="284">
        <v>0</v>
      </c>
      <c r="D882" s="284">
        <f>SUMIFS([2]执行月报!$F$5:$F$1335,[2]执行月报!$D$5:$D$1335,A882)</f>
        <v>0</v>
      </c>
      <c r="E882" s="284">
        <v>0</v>
      </c>
      <c r="F882" s="351" t="str">
        <f t="shared" si="91"/>
        <v>-</v>
      </c>
      <c r="G882" s="351" t="str">
        <f t="shared" si="92"/>
        <v>-</v>
      </c>
      <c r="H882" s="270" t="str">
        <f t="shared" si="93"/>
        <v>否</v>
      </c>
      <c r="I882" s="271" t="str">
        <f t="shared" si="94"/>
        <v>项</v>
      </c>
      <c r="J882" s="272" t="str">
        <f t="shared" si="95"/>
        <v>213</v>
      </c>
      <c r="K882" t="str">
        <f t="shared" si="96"/>
        <v>21302</v>
      </c>
      <c r="L882" t="str">
        <f t="shared" si="97"/>
        <v>2130227</v>
      </c>
    </row>
    <row r="883" ht="21" customHeight="1" spans="1:12">
      <c r="A883" s="350">
        <v>2130234</v>
      </c>
      <c r="B883" s="337" t="s">
        <v>787</v>
      </c>
      <c r="C883" s="284">
        <v>135</v>
      </c>
      <c r="D883" s="284">
        <f>SUMIFS([2]执行月报!$F$5:$F$1335,[2]执行月报!$D$5:$D$1335,A883)</f>
        <v>87</v>
      </c>
      <c r="E883" s="284">
        <v>73</v>
      </c>
      <c r="F883" s="351">
        <f t="shared" si="91"/>
        <v>0.191780821917808</v>
      </c>
      <c r="G883" s="351">
        <f t="shared" si="92"/>
        <v>0.644444444444444</v>
      </c>
      <c r="H883" s="270" t="str">
        <f t="shared" si="93"/>
        <v>是</v>
      </c>
      <c r="I883" s="271" t="str">
        <f t="shared" si="94"/>
        <v>项</v>
      </c>
      <c r="J883" s="272" t="str">
        <f t="shared" si="95"/>
        <v>213</v>
      </c>
      <c r="K883" t="str">
        <f t="shared" si="96"/>
        <v>21302</v>
      </c>
      <c r="L883" t="str">
        <f t="shared" si="97"/>
        <v>2130234</v>
      </c>
    </row>
    <row r="884" ht="21" hidden="1" customHeight="1" spans="1:12">
      <c r="A884" s="350">
        <v>2130236</v>
      </c>
      <c r="B884" s="337" t="s">
        <v>788</v>
      </c>
      <c r="C884" s="284">
        <v>0</v>
      </c>
      <c r="D884" s="284">
        <f>SUMIFS([2]执行月报!$F$5:$F$1335,[2]执行月报!$D$5:$D$1335,A884)</f>
        <v>0</v>
      </c>
      <c r="E884" s="284">
        <v>0</v>
      </c>
      <c r="F884" s="351" t="str">
        <f t="shared" si="91"/>
        <v>-</v>
      </c>
      <c r="G884" s="351" t="str">
        <f t="shared" si="92"/>
        <v>-</v>
      </c>
      <c r="H884" s="270" t="str">
        <f t="shared" si="93"/>
        <v>否</v>
      </c>
      <c r="I884" s="271" t="str">
        <f t="shared" si="94"/>
        <v>项</v>
      </c>
      <c r="J884" s="272" t="str">
        <f t="shared" si="95"/>
        <v>213</v>
      </c>
      <c r="K884" t="str">
        <f t="shared" si="96"/>
        <v>21302</v>
      </c>
      <c r="L884" t="str">
        <f t="shared" si="97"/>
        <v>2130236</v>
      </c>
    </row>
    <row r="885" ht="21" hidden="1" customHeight="1" spans="1:12">
      <c r="A885" s="350">
        <v>2130237</v>
      </c>
      <c r="B885" s="337" t="s">
        <v>757</v>
      </c>
      <c r="C885" s="284">
        <v>0</v>
      </c>
      <c r="D885" s="284">
        <f>SUMIFS([2]执行月报!$F$5:$F$1335,[2]执行月报!$D$5:$D$1335,A885)</f>
        <v>0</v>
      </c>
      <c r="E885" s="284">
        <v>0</v>
      </c>
      <c r="F885" s="351" t="str">
        <f t="shared" si="91"/>
        <v>-</v>
      </c>
      <c r="G885" s="351" t="str">
        <f t="shared" si="92"/>
        <v>-</v>
      </c>
      <c r="H885" s="270" t="str">
        <f t="shared" si="93"/>
        <v>否</v>
      </c>
      <c r="I885" s="271" t="str">
        <f t="shared" si="94"/>
        <v>项</v>
      </c>
      <c r="J885" s="272" t="str">
        <f t="shared" si="95"/>
        <v>213</v>
      </c>
      <c r="K885" t="str">
        <f t="shared" si="96"/>
        <v>21302</v>
      </c>
      <c r="L885" t="str">
        <f t="shared" si="97"/>
        <v>2130237</v>
      </c>
    </row>
    <row r="886" ht="21" customHeight="1" spans="1:12">
      <c r="A886" s="350" t="s">
        <v>789</v>
      </c>
      <c r="B886" s="337" t="s">
        <v>790</v>
      </c>
      <c r="C886" s="284">
        <v>235</v>
      </c>
      <c r="D886" s="284">
        <f>SUMIFS([2]执行月报!$F$5:$F$1335,[2]执行月报!$D$5:$D$1335,A886)</f>
        <v>16</v>
      </c>
      <c r="E886" s="284">
        <v>510</v>
      </c>
      <c r="F886" s="351">
        <f t="shared" si="91"/>
        <v>-0.968627450980392</v>
      </c>
      <c r="G886" s="351">
        <f t="shared" si="92"/>
        <v>0.0680851063829787</v>
      </c>
      <c r="H886" s="270" t="str">
        <f t="shared" si="93"/>
        <v>是</v>
      </c>
      <c r="I886" s="271" t="str">
        <f t="shared" si="94"/>
        <v>项</v>
      </c>
      <c r="J886" s="272" t="str">
        <f t="shared" si="95"/>
        <v>213</v>
      </c>
      <c r="K886" t="str">
        <f t="shared" si="96"/>
        <v>21302</v>
      </c>
      <c r="L886" t="str">
        <f t="shared" si="97"/>
        <v>2130238</v>
      </c>
    </row>
    <row r="887" ht="21" customHeight="1" spans="1:12">
      <c r="A887" s="350">
        <v>2130299</v>
      </c>
      <c r="B887" s="337" t="s">
        <v>791</v>
      </c>
      <c r="C887" s="284">
        <v>627</v>
      </c>
      <c r="D887" s="284">
        <f>SUMIFS([2]执行月报!$F$5:$F$1335,[2]执行月报!$D$5:$D$1335,A887)</f>
        <v>111</v>
      </c>
      <c r="E887" s="284">
        <v>712</v>
      </c>
      <c r="F887" s="351">
        <f t="shared" si="91"/>
        <v>-0.844101123595506</v>
      </c>
      <c r="G887" s="351">
        <f t="shared" si="92"/>
        <v>0.177033492822967</v>
      </c>
      <c r="H887" s="270" t="str">
        <f t="shared" si="93"/>
        <v>是</v>
      </c>
      <c r="I887" s="271" t="str">
        <f t="shared" si="94"/>
        <v>项</v>
      </c>
      <c r="J887" s="272" t="str">
        <f t="shared" si="95"/>
        <v>213</v>
      </c>
      <c r="K887" t="str">
        <f t="shared" si="96"/>
        <v>21302</v>
      </c>
      <c r="L887" t="str">
        <f t="shared" si="97"/>
        <v>2130299</v>
      </c>
    </row>
    <row r="888" ht="21" customHeight="1" spans="1:12">
      <c r="A888" s="348">
        <v>21303</v>
      </c>
      <c r="B888" s="336" t="s">
        <v>792</v>
      </c>
      <c r="C888" s="268">
        <f>SUMIFS(C889:C$1298,$I889:$I$1298,"项",$K889:$K$1298,$A888)</f>
        <v>21410</v>
      </c>
      <c r="D888" s="268">
        <f>SUMIFS(D889:D$1298,$I889:$I$1298,"项",$K889:$K$1298,$A888)</f>
        <v>16614</v>
      </c>
      <c r="E888" s="268">
        <f>SUMIFS(E889:E$1298,$I889:$I$1298,"项",$K889:$K$1298,$A888)</f>
        <v>7415</v>
      </c>
      <c r="F888" s="349">
        <f t="shared" si="91"/>
        <v>1.24059339177343</v>
      </c>
      <c r="G888" s="349">
        <f t="shared" si="92"/>
        <v>0.775992526856609</v>
      </c>
      <c r="H888" s="270" t="str">
        <f t="shared" si="93"/>
        <v>是</v>
      </c>
      <c r="I888" s="271" t="str">
        <f t="shared" si="94"/>
        <v>款</v>
      </c>
      <c r="J888" s="272" t="str">
        <f t="shared" si="95"/>
        <v>213</v>
      </c>
      <c r="K888" t="str">
        <f t="shared" si="96"/>
        <v>21303</v>
      </c>
      <c r="L888" t="str">
        <f t="shared" si="97"/>
        <v>21303</v>
      </c>
    </row>
    <row r="889" ht="21" customHeight="1" spans="1:12">
      <c r="A889" s="350">
        <v>2130301</v>
      </c>
      <c r="B889" s="337" t="s">
        <v>140</v>
      </c>
      <c r="C889" s="284">
        <v>238</v>
      </c>
      <c r="D889" s="284">
        <f>SUMIFS([2]执行月报!$F$5:$F$1335,[2]执行月报!$D$5:$D$1335,A889)</f>
        <v>135</v>
      </c>
      <c r="E889" s="284">
        <v>100</v>
      </c>
      <c r="F889" s="351">
        <f t="shared" si="91"/>
        <v>0.35</v>
      </c>
      <c r="G889" s="351">
        <f t="shared" si="92"/>
        <v>0.567226890756303</v>
      </c>
      <c r="H889" s="270" t="str">
        <f t="shared" si="93"/>
        <v>是</v>
      </c>
      <c r="I889" s="271" t="str">
        <f t="shared" si="94"/>
        <v>项</v>
      </c>
      <c r="J889" s="272" t="str">
        <f t="shared" si="95"/>
        <v>213</v>
      </c>
      <c r="K889" t="str">
        <f t="shared" si="96"/>
        <v>21303</v>
      </c>
      <c r="L889" t="str">
        <f t="shared" si="97"/>
        <v>2130301</v>
      </c>
    </row>
    <row r="890" ht="21" hidden="1" customHeight="1" spans="1:12">
      <c r="A890" s="350">
        <v>2130302</v>
      </c>
      <c r="B890" s="337" t="s">
        <v>141</v>
      </c>
      <c r="C890" s="284">
        <v>0</v>
      </c>
      <c r="D890" s="284">
        <f>SUMIFS([2]执行月报!$F$5:$F$1335,[2]执行月报!$D$5:$D$1335,A890)</f>
        <v>0</v>
      </c>
      <c r="E890" s="284">
        <v>0</v>
      </c>
      <c r="F890" s="351" t="str">
        <f t="shared" si="91"/>
        <v>-</v>
      </c>
      <c r="G890" s="351" t="str">
        <f t="shared" si="92"/>
        <v>-</v>
      </c>
      <c r="H890" s="270" t="str">
        <f t="shared" si="93"/>
        <v>否</v>
      </c>
      <c r="I890" s="271" t="str">
        <f t="shared" si="94"/>
        <v>项</v>
      </c>
      <c r="J890" s="272" t="str">
        <f t="shared" si="95"/>
        <v>213</v>
      </c>
      <c r="K890" t="str">
        <f t="shared" si="96"/>
        <v>21303</v>
      </c>
      <c r="L890" t="str">
        <f t="shared" si="97"/>
        <v>2130302</v>
      </c>
    </row>
    <row r="891" ht="21" hidden="1" customHeight="1" spans="1:12">
      <c r="A891" s="350">
        <v>2130303</v>
      </c>
      <c r="B891" s="337" t="s">
        <v>142</v>
      </c>
      <c r="C891" s="284">
        <v>0</v>
      </c>
      <c r="D891" s="284">
        <f>SUMIFS([2]执行月报!$F$5:$F$1335,[2]执行月报!$D$5:$D$1335,A891)</f>
        <v>0</v>
      </c>
      <c r="E891" s="284">
        <v>0</v>
      </c>
      <c r="F891" s="351" t="str">
        <f t="shared" si="91"/>
        <v>-</v>
      </c>
      <c r="G891" s="351" t="str">
        <f t="shared" si="92"/>
        <v>-</v>
      </c>
      <c r="H891" s="270" t="str">
        <f t="shared" si="93"/>
        <v>否</v>
      </c>
      <c r="I891" s="271" t="str">
        <f t="shared" si="94"/>
        <v>项</v>
      </c>
      <c r="J891" s="272" t="str">
        <f t="shared" si="95"/>
        <v>213</v>
      </c>
      <c r="K891" t="str">
        <f t="shared" si="96"/>
        <v>21303</v>
      </c>
      <c r="L891" t="str">
        <f t="shared" si="97"/>
        <v>2130303</v>
      </c>
    </row>
    <row r="892" ht="21" customHeight="1" spans="1:12">
      <c r="A892" s="350">
        <v>2130304</v>
      </c>
      <c r="B892" s="337" t="s">
        <v>793</v>
      </c>
      <c r="C892" s="284">
        <v>1372</v>
      </c>
      <c r="D892" s="284">
        <f>SUMIFS([2]执行月报!$F$5:$F$1335,[2]执行月报!$D$5:$D$1335,A892)</f>
        <v>939</v>
      </c>
      <c r="E892" s="284">
        <v>757</v>
      </c>
      <c r="F892" s="351">
        <f t="shared" si="91"/>
        <v>0.240422721268164</v>
      </c>
      <c r="G892" s="351">
        <f t="shared" si="92"/>
        <v>0.684402332361516</v>
      </c>
      <c r="H892" s="270" t="str">
        <f t="shared" si="93"/>
        <v>是</v>
      </c>
      <c r="I892" s="271" t="str">
        <f t="shared" si="94"/>
        <v>项</v>
      </c>
      <c r="J892" s="272" t="str">
        <f t="shared" si="95"/>
        <v>213</v>
      </c>
      <c r="K892" t="str">
        <f t="shared" si="96"/>
        <v>21303</v>
      </c>
      <c r="L892" t="str">
        <f t="shared" si="97"/>
        <v>2130304</v>
      </c>
    </row>
    <row r="893" ht="21" customHeight="1" spans="1:12">
      <c r="A893" s="350">
        <v>2130305</v>
      </c>
      <c r="B893" s="337" t="s">
        <v>794</v>
      </c>
      <c r="C893" s="284">
        <v>13516</v>
      </c>
      <c r="D893" s="284">
        <f>SUMIFS([2]执行月报!$F$5:$F$1335,[2]执行月报!$D$5:$D$1335,A893)</f>
        <v>13534</v>
      </c>
      <c r="E893" s="284">
        <v>5235</v>
      </c>
      <c r="F893" s="351">
        <f t="shared" si="91"/>
        <v>1.58529130850048</v>
      </c>
      <c r="G893" s="351">
        <f t="shared" si="92"/>
        <v>1.00133175495709</v>
      </c>
      <c r="H893" s="270" t="str">
        <f t="shared" si="93"/>
        <v>是</v>
      </c>
      <c r="I893" s="271" t="str">
        <f t="shared" si="94"/>
        <v>项</v>
      </c>
      <c r="J893" s="272" t="str">
        <f t="shared" si="95"/>
        <v>213</v>
      </c>
      <c r="K893" t="str">
        <f t="shared" si="96"/>
        <v>21303</v>
      </c>
      <c r="L893" t="str">
        <f t="shared" si="97"/>
        <v>2130305</v>
      </c>
    </row>
    <row r="894" ht="21" customHeight="1" spans="1:12">
      <c r="A894" s="350">
        <v>2130306</v>
      </c>
      <c r="B894" s="337" t="s">
        <v>795</v>
      </c>
      <c r="C894" s="284">
        <v>121</v>
      </c>
      <c r="D894" s="284">
        <f>SUMIFS([2]执行月报!$F$5:$F$1335,[2]执行月报!$D$5:$D$1335,A894)</f>
        <v>67</v>
      </c>
      <c r="E894" s="284">
        <v>17</v>
      </c>
      <c r="F894" s="351">
        <f t="shared" si="91"/>
        <v>2.94117647058824</v>
      </c>
      <c r="G894" s="351">
        <f t="shared" si="92"/>
        <v>0.553719008264463</v>
      </c>
      <c r="H894" s="270" t="str">
        <f t="shared" si="93"/>
        <v>是</v>
      </c>
      <c r="I894" s="271" t="str">
        <f t="shared" si="94"/>
        <v>项</v>
      </c>
      <c r="J894" s="272" t="str">
        <f t="shared" si="95"/>
        <v>213</v>
      </c>
      <c r="K894" t="str">
        <f t="shared" si="96"/>
        <v>21303</v>
      </c>
      <c r="L894" t="str">
        <f t="shared" si="97"/>
        <v>2130306</v>
      </c>
    </row>
    <row r="895" ht="21" customHeight="1" spans="1:12">
      <c r="A895" s="350">
        <v>2130307</v>
      </c>
      <c r="B895" s="337" t="s">
        <v>796</v>
      </c>
      <c r="C895" s="284">
        <v>4</v>
      </c>
      <c r="D895" s="284">
        <f>SUMIFS([2]执行月报!$F$5:$F$1335,[2]执行月报!$D$5:$D$1335,A895)</f>
        <v>0</v>
      </c>
      <c r="E895" s="284">
        <v>0</v>
      </c>
      <c r="F895" s="351" t="str">
        <f t="shared" si="91"/>
        <v>-</v>
      </c>
      <c r="G895" s="351">
        <f t="shared" si="92"/>
        <v>0</v>
      </c>
      <c r="H895" s="270" t="str">
        <f t="shared" si="93"/>
        <v>是</v>
      </c>
      <c r="I895" s="271" t="str">
        <f t="shared" si="94"/>
        <v>项</v>
      </c>
      <c r="J895" s="272" t="str">
        <f t="shared" si="95"/>
        <v>213</v>
      </c>
      <c r="K895" t="str">
        <f t="shared" si="96"/>
        <v>21303</v>
      </c>
      <c r="L895" t="str">
        <f t="shared" si="97"/>
        <v>2130307</v>
      </c>
    </row>
    <row r="896" ht="21" hidden="1" customHeight="1" spans="1:12">
      <c r="A896" s="350">
        <v>2130308</v>
      </c>
      <c r="B896" s="337" t="s">
        <v>797</v>
      </c>
      <c r="C896" s="284">
        <v>0</v>
      </c>
      <c r="D896" s="284">
        <f>SUMIFS([2]执行月报!$F$5:$F$1335,[2]执行月报!$D$5:$D$1335,A896)</f>
        <v>0</v>
      </c>
      <c r="E896" s="284">
        <v>0</v>
      </c>
      <c r="F896" s="351" t="str">
        <f t="shared" si="91"/>
        <v>-</v>
      </c>
      <c r="G896" s="351" t="str">
        <f t="shared" si="92"/>
        <v>-</v>
      </c>
      <c r="H896" s="270" t="str">
        <f t="shared" si="93"/>
        <v>否</v>
      </c>
      <c r="I896" s="271" t="str">
        <f t="shared" si="94"/>
        <v>项</v>
      </c>
      <c r="J896" s="272" t="str">
        <f t="shared" si="95"/>
        <v>213</v>
      </c>
      <c r="K896" t="str">
        <f t="shared" si="96"/>
        <v>21303</v>
      </c>
      <c r="L896" t="str">
        <f t="shared" si="97"/>
        <v>2130308</v>
      </c>
    </row>
    <row r="897" ht="21" hidden="1" customHeight="1" spans="1:12">
      <c r="A897" s="350">
        <v>2130309</v>
      </c>
      <c r="B897" s="337" t="s">
        <v>798</v>
      </c>
      <c r="C897" s="284">
        <v>0</v>
      </c>
      <c r="D897" s="284">
        <f>SUMIFS([2]执行月报!$F$5:$F$1335,[2]执行月报!$D$5:$D$1335,A897)</f>
        <v>0</v>
      </c>
      <c r="E897" s="284">
        <v>0</v>
      </c>
      <c r="F897" s="351" t="str">
        <f t="shared" si="91"/>
        <v>-</v>
      </c>
      <c r="G897" s="351" t="str">
        <f t="shared" si="92"/>
        <v>-</v>
      </c>
      <c r="H897" s="270" t="str">
        <f t="shared" si="93"/>
        <v>否</v>
      </c>
      <c r="I897" s="271" t="str">
        <f t="shared" si="94"/>
        <v>项</v>
      </c>
      <c r="J897" s="272" t="str">
        <f t="shared" si="95"/>
        <v>213</v>
      </c>
      <c r="K897" t="str">
        <f t="shared" si="96"/>
        <v>21303</v>
      </c>
      <c r="L897" t="str">
        <f t="shared" si="97"/>
        <v>2130309</v>
      </c>
    </row>
    <row r="898" ht="21" customHeight="1" spans="1:12">
      <c r="A898" s="350">
        <v>2130310</v>
      </c>
      <c r="B898" s="337" t="s">
        <v>799</v>
      </c>
      <c r="C898" s="284">
        <v>2279</v>
      </c>
      <c r="D898" s="284">
        <f>SUMIFS([2]执行月报!$F$5:$F$1335,[2]执行月报!$D$5:$D$1335,A898)</f>
        <v>700</v>
      </c>
      <c r="E898" s="284">
        <v>658</v>
      </c>
      <c r="F898" s="351">
        <f t="shared" si="91"/>
        <v>0.0638297872340425</v>
      </c>
      <c r="G898" s="351">
        <f t="shared" si="92"/>
        <v>0.307152259763054</v>
      </c>
      <c r="H898" s="270" t="str">
        <f t="shared" si="93"/>
        <v>是</v>
      </c>
      <c r="I898" s="271" t="str">
        <f t="shared" si="94"/>
        <v>项</v>
      </c>
      <c r="J898" s="272" t="str">
        <f t="shared" si="95"/>
        <v>213</v>
      </c>
      <c r="K898" t="str">
        <f t="shared" si="96"/>
        <v>21303</v>
      </c>
      <c r="L898" t="str">
        <f t="shared" si="97"/>
        <v>2130310</v>
      </c>
    </row>
    <row r="899" ht="21" customHeight="1" spans="1:12">
      <c r="A899" s="350">
        <v>2130311</v>
      </c>
      <c r="B899" s="337" t="s">
        <v>800</v>
      </c>
      <c r="C899" s="284">
        <v>68</v>
      </c>
      <c r="D899" s="284">
        <f>SUMIFS([2]执行月报!$F$5:$F$1335,[2]执行月报!$D$5:$D$1335,A899)</f>
        <v>20</v>
      </c>
      <c r="E899" s="284">
        <v>8</v>
      </c>
      <c r="F899" s="351">
        <f t="shared" si="91"/>
        <v>1.5</v>
      </c>
      <c r="G899" s="351">
        <f t="shared" si="92"/>
        <v>0.294117647058824</v>
      </c>
      <c r="H899" s="270" t="str">
        <f t="shared" si="93"/>
        <v>是</v>
      </c>
      <c r="I899" s="271" t="str">
        <f t="shared" si="94"/>
        <v>项</v>
      </c>
      <c r="J899" s="272" t="str">
        <f t="shared" si="95"/>
        <v>213</v>
      </c>
      <c r="K899" t="str">
        <f t="shared" si="96"/>
        <v>21303</v>
      </c>
      <c r="L899" t="str">
        <f t="shared" si="97"/>
        <v>2130311</v>
      </c>
    </row>
    <row r="900" ht="21" hidden="1" customHeight="1" spans="1:12">
      <c r="A900" s="350">
        <v>2130312</v>
      </c>
      <c r="B900" s="337" t="s">
        <v>801</v>
      </c>
      <c r="C900" s="284">
        <v>0</v>
      </c>
      <c r="D900" s="284">
        <f>SUMIFS([2]执行月报!$F$5:$F$1335,[2]执行月报!$D$5:$D$1335,A900)</f>
        <v>0</v>
      </c>
      <c r="E900" s="284">
        <v>0</v>
      </c>
      <c r="F900" s="351" t="str">
        <f t="shared" si="91"/>
        <v>-</v>
      </c>
      <c r="G900" s="351" t="str">
        <f t="shared" si="92"/>
        <v>-</v>
      </c>
      <c r="H900" s="270" t="str">
        <f t="shared" si="93"/>
        <v>否</v>
      </c>
      <c r="I900" s="271" t="str">
        <f t="shared" si="94"/>
        <v>项</v>
      </c>
      <c r="J900" s="272" t="str">
        <f t="shared" si="95"/>
        <v>213</v>
      </c>
      <c r="K900" t="str">
        <f t="shared" si="96"/>
        <v>21303</v>
      </c>
      <c r="L900" t="str">
        <f t="shared" si="97"/>
        <v>2130312</v>
      </c>
    </row>
    <row r="901" ht="21" hidden="1" customHeight="1" spans="1:12">
      <c r="A901" s="350">
        <v>2130313</v>
      </c>
      <c r="B901" s="337" t="s">
        <v>802</v>
      </c>
      <c r="C901" s="284">
        <v>0</v>
      </c>
      <c r="D901" s="284">
        <f>SUMIFS([2]执行月报!$F$5:$F$1335,[2]执行月报!$D$5:$D$1335,A901)</f>
        <v>0</v>
      </c>
      <c r="E901" s="284">
        <v>0</v>
      </c>
      <c r="F901" s="351" t="str">
        <f t="shared" si="91"/>
        <v>-</v>
      </c>
      <c r="G901" s="351" t="str">
        <f t="shared" si="92"/>
        <v>-</v>
      </c>
      <c r="H901" s="270" t="str">
        <f t="shared" si="93"/>
        <v>否</v>
      </c>
      <c r="I901" s="271" t="str">
        <f t="shared" si="94"/>
        <v>项</v>
      </c>
      <c r="J901" s="272" t="str">
        <f t="shared" si="95"/>
        <v>213</v>
      </c>
      <c r="K901" t="str">
        <f t="shared" si="96"/>
        <v>21303</v>
      </c>
      <c r="L901" t="str">
        <f t="shared" si="97"/>
        <v>2130313</v>
      </c>
    </row>
    <row r="902" ht="21" customHeight="1" spans="1:12">
      <c r="A902" s="350">
        <v>2130314</v>
      </c>
      <c r="B902" s="337" t="s">
        <v>803</v>
      </c>
      <c r="C902" s="284">
        <v>409</v>
      </c>
      <c r="D902" s="284">
        <f>SUMIFS([2]执行月报!$F$5:$F$1335,[2]执行月报!$D$5:$D$1335,A902)</f>
        <v>103</v>
      </c>
      <c r="E902" s="284">
        <v>13</v>
      </c>
      <c r="F902" s="351">
        <f t="shared" ref="F902:F965" si="98">IF(E902&lt;&gt;0,D902/E902-1,"-")</f>
        <v>6.92307692307692</v>
      </c>
      <c r="G902" s="351">
        <f t="shared" ref="G902:G965" si="99">IF(C902&lt;&gt;0,D902/C902,"-")</f>
        <v>0.251833740831296</v>
      </c>
      <c r="H902" s="270" t="str">
        <f t="shared" ref="H902:H965" si="100">IF(LEN(A902)=3,"是",IF(OR(C902&lt;&gt;0,D902&lt;&gt;0,E902&lt;&gt;0),"是","否"))</f>
        <v>是</v>
      </c>
      <c r="I902" s="271" t="str">
        <f t="shared" ref="I902:I965" si="101">_xlfn.IFS(LEN(A902)=3,"类",LEN(A902)=5,"款",LEN(A902)=7,"项")</f>
        <v>项</v>
      </c>
      <c r="J902" s="272" t="str">
        <f t="shared" ref="J902:J965" si="102">LEFT(A902,3)</f>
        <v>213</v>
      </c>
      <c r="K902" t="str">
        <f t="shared" ref="K902:K965" si="103">LEFT(A902,5)</f>
        <v>21303</v>
      </c>
      <c r="L902" t="str">
        <f t="shared" ref="L902:L965" si="104">LEFT(A902,7)</f>
        <v>2130314</v>
      </c>
    </row>
    <row r="903" ht="21" customHeight="1" spans="1:12">
      <c r="A903" s="350">
        <v>2130315</v>
      </c>
      <c r="B903" s="337" t="s">
        <v>804</v>
      </c>
      <c r="C903" s="284">
        <v>314</v>
      </c>
      <c r="D903" s="284">
        <f>SUMIFS([2]执行月报!$F$5:$F$1335,[2]执行月报!$D$5:$D$1335,A903)</f>
        <v>112</v>
      </c>
      <c r="E903" s="284">
        <v>103</v>
      </c>
      <c r="F903" s="351">
        <f t="shared" si="98"/>
        <v>0.087378640776699</v>
      </c>
      <c r="G903" s="351">
        <f t="shared" si="99"/>
        <v>0.356687898089172</v>
      </c>
      <c r="H903" s="270" t="str">
        <f t="shared" si="100"/>
        <v>是</v>
      </c>
      <c r="I903" s="271" t="str">
        <f t="shared" si="101"/>
        <v>项</v>
      </c>
      <c r="J903" s="272" t="str">
        <f t="shared" si="102"/>
        <v>213</v>
      </c>
      <c r="K903" t="str">
        <f t="shared" si="103"/>
        <v>21303</v>
      </c>
      <c r="L903" t="str">
        <f t="shared" si="104"/>
        <v>2130315</v>
      </c>
    </row>
    <row r="904" ht="21" customHeight="1" spans="1:12">
      <c r="A904" s="350">
        <v>2130316</v>
      </c>
      <c r="B904" s="337" t="s">
        <v>805</v>
      </c>
      <c r="C904" s="284">
        <v>1927</v>
      </c>
      <c r="D904" s="284">
        <f>SUMIFS([2]执行月报!$F$5:$F$1335,[2]执行月报!$D$5:$D$1335,A904)</f>
        <v>650</v>
      </c>
      <c r="E904" s="284">
        <v>0</v>
      </c>
      <c r="F904" s="351" t="str">
        <f t="shared" si="98"/>
        <v>-</v>
      </c>
      <c r="G904" s="351">
        <f t="shared" si="99"/>
        <v>0.337311883757135</v>
      </c>
      <c r="H904" s="270" t="str">
        <f t="shared" si="100"/>
        <v>是</v>
      </c>
      <c r="I904" s="271" t="str">
        <f t="shared" si="101"/>
        <v>项</v>
      </c>
      <c r="J904" s="272" t="str">
        <f t="shared" si="102"/>
        <v>213</v>
      </c>
      <c r="K904" t="str">
        <f t="shared" si="103"/>
        <v>21303</v>
      </c>
      <c r="L904" t="str">
        <f t="shared" si="104"/>
        <v>2130316</v>
      </c>
    </row>
    <row r="905" ht="21" hidden="1" customHeight="1" spans="1:12">
      <c r="A905" s="350">
        <v>2130317</v>
      </c>
      <c r="B905" s="337" t="s">
        <v>806</v>
      </c>
      <c r="C905" s="284">
        <v>0</v>
      </c>
      <c r="D905" s="284">
        <f>SUMIFS([2]执行月报!$F$5:$F$1335,[2]执行月报!$D$5:$D$1335,A905)</f>
        <v>0</v>
      </c>
      <c r="E905" s="284">
        <v>0</v>
      </c>
      <c r="F905" s="351" t="str">
        <f t="shared" si="98"/>
        <v>-</v>
      </c>
      <c r="G905" s="351" t="str">
        <f t="shared" si="99"/>
        <v>-</v>
      </c>
      <c r="H905" s="270" t="str">
        <f t="shared" si="100"/>
        <v>否</v>
      </c>
      <c r="I905" s="271" t="str">
        <f t="shared" si="101"/>
        <v>项</v>
      </c>
      <c r="J905" s="272" t="str">
        <f t="shared" si="102"/>
        <v>213</v>
      </c>
      <c r="K905" t="str">
        <f t="shared" si="103"/>
        <v>21303</v>
      </c>
      <c r="L905" t="str">
        <f t="shared" si="104"/>
        <v>2130317</v>
      </c>
    </row>
    <row r="906" ht="21" hidden="1" customHeight="1" spans="1:12">
      <c r="A906" s="350">
        <v>2130318</v>
      </c>
      <c r="B906" s="337" t="s">
        <v>807</v>
      </c>
      <c r="C906" s="284">
        <v>0</v>
      </c>
      <c r="D906" s="284">
        <f>SUMIFS([2]执行月报!$F$5:$F$1335,[2]执行月报!$D$5:$D$1335,A906)</f>
        <v>0</v>
      </c>
      <c r="E906" s="284">
        <v>0</v>
      </c>
      <c r="F906" s="351" t="str">
        <f t="shared" si="98"/>
        <v>-</v>
      </c>
      <c r="G906" s="351" t="str">
        <f t="shared" si="99"/>
        <v>-</v>
      </c>
      <c r="H906" s="270" t="str">
        <f t="shared" si="100"/>
        <v>否</v>
      </c>
      <c r="I906" s="271" t="str">
        <f t="shared" si="101"/>
        <v>项</v>
      </c>
      <c r="J906" s="272" t="str">
        <f t="shared" si="102"/>
        <v>213</v>
      </c>
      <c r="K906" t="str">
        <f t="shared" si="103"/>
        <v>21303</v>
      </c>
      <c r="L906" t="str">
        <f t="shared" si="104"/>
        <v>2130318</v>
      </c>
    </row>
    <row r="907" ht="21" customHeight="1" spans="1:12">
      <c r="A907" s="350">
        <v>2130319</v>
      </c>
      <c r="B907" s="337" t="s">
        <v>808</v>
      </c>
      <c r="C907" s="284">
        <v>253</v>
      </c>
      <c r="D907" s="284">
        <f>SUMIFS([2]执行月报!$F$5:$F$1335,[2]执行月报!$D$5:$D$1335,A907)</f>
        <v>50</v>
      </c>
      <c r="E907" s="284">
        <v>14</v>
      </c>
      <c r="F907" s="351">
        <f t="shared" si="98"/>
        <v>2.57142857142857</v>
      </c>
      <c r="G907" s="351">
        <f t="shared" si="99"/>
        <v>0.197628458498024</v>
      </c>
      <c r="H907" s="270" t="str">
        <f t="shared" si="100"/>
        <v>是</v>
      </c>
      <c r="I907" s="271" t="str">
        <f t="shared" si="101"/>
        <v>项</v>
      </c>
      <c r="J907" s="272" t="str">
        <f t="shared" si="102"/>
        <v>213</v>
      </c>
      <c r="K907" t="str">
        <f t="shared" si="103"/>
        <v>21303</v>
      </c>
      <c r="L907" t="str">
        <f t="shared" si="104"/>
        <v>2130319</v>
      </c>
    </row>
    <row r="908" ht="21" customHeight="1" spans="1:12">
      <c r="A908" s="350">
        <v>2130321</v>
      </c>
      <c r="B908" s="337" t="s">
        <v>809</v>
      </c>
      <c r="C908" s="284">
        <v>606</v>
      </c>
      <c r="D908" s="284">
        <f>SUMIFS([2]执行月报!$F$5:$F$1335,[2]执行月报!$D$5:$D$1335,A908)</f>
        <v>123</v>
      </c>
      <c r="E908" s="284">
        <v>373</v>
      </c>
      <c r="F908" s="351">
        <f t="shared" si="98"/>
        <v>-0.670241286863271</v>
      </c>
      <c r="G908" s="351">
        <f t="shared" si="99"/>
        <v>0.202970297029703</v>
      </c>
      <c r="H908" s="270" t="str">
        <f t="shared" si="100"/>
        <v>是</v>
      </c>
      <c r="I908" s="271" t="str">
        <f t="shared" si="101"/>
        <v>项</v>
      </c>
      <c r="J908" s="272" t="str">
        <f t="shared" si="102"/>
        <v>213</v>
      </c>
      <c r="K908" t="str">
        <f t="shared" si="103"/>
        <v>21303</v>
      </c>
      <c r="L908" t="str">
        <f t="shared" si="104"/>
        <v>2130321</v>
      </c>
    </row>
    <row r="909" ht="21" hidden="1" customHeight="1" spans="1:12">
      <c r="A909" s="350">
        <v>2130322</v>
      </c>
      <c r="B909" s="337" t="s">
        <v>810</v>
      </c>
      <c r="C909" s="284">
        <v>0</v>
      </c>
      <c r="D909" s="284">
        <f>SUMIFS([2]执行月报!$F$5:$F$1335,[2]执行月报!$D$5:$D$1335,A909)</f>
        <v>0</v>
      </c>
      <c r="E909" s="284">
        <v>0</v>
      </c>
      <c r="F909" s="351" t="str">
        <f t="shared" si="98"/>
        <v>-</v>
      </c>
      <c r="G909" s="351" t="str">
        <f t="shared" si="99"/>
        <v>-</v>
      </c>
      <c r="H909" s="270" t="str">
        <f t="shared" si="100"/>
        <v>否</v>
      </c>
      <c r="I909" s="271" t="str">
        <f t="shared" si="101"/>
        <v>项</v>
      </c>
      <c r="J909" s="272" t="str">
        <f t="shared" si="102"/>
        <v>213</v>
      </c>
      <c r="K909" t="str">
        <f t="shared" si="103"/>
        <v>21303</v>
      </c>
      <c r="L909" t="str">
        <f t="shared" si="104"/>
        <v>2130322</v>
      </c>
    </row>
    <row r="910" ht="21" hidden="1" customHeight="1" spans="1:12">
      <c r="A910" s="350">
        <v>2130333</v>
      </c>
      <c r="B910" s="337" t="s">
        <v>784</v>
      </c>
      <c r="C910" s="284">
        <v>0</v>
      </c>
      <c r="D910" s="284">
        <f>SUMIFS([2]执行月报!$F$5:$F$1335,[2]执行月报!$D$5:$D$1335,A910)</f>
        <v>0</v>
      </c>
      <c r="E910" s="284">
        <v>0</v>
      </c>
      <c r="F910" s="351" t="str">
        <f t="shared" si="98"/>
        <v>-</v>
      </c>
      <c r="G910" s="351" t="str">
        <f t="shared" si="99"/>
        <v>-</v>
      </c>
      <c r="H910" s="270" t="str">
        <f t="shared" si="100"/>
        <v>否</v>
      </c>
      <c r="I910" s="271" t="str">
        <f t="shared" si="101"/>
        <v>项</v>
      </c>
      <c r="J910" s="272" t="str">
        <f t="shared" si="102"/>
        <v>213</v>
      </c>
      <c r="K910" t="str">
        <f t="shared" si="103"/>
        <v>21303</v>
      </c>
      <c r="L910" t="str">
        <f t="shared" si="104"/>
        <v>2130333</v>
      </c>
    </row>
    <row r="911" ht="21" hidden="1" customHeight="1" spans="1:12">
      <c r="A911" s="350">
        <v>2130334</v>
      </c>
      <c r="B911" s="337" t="s">
        <v>811</v>
      </c>
      <c r="C911" s="284">
        <v>0</v>
      </c>
      <c r="D911" s="284">
        <f>SUMIFS([2]执行月报!$F$5:$F$1335,[2]执行月报!$D$5:$D$1335,A911)</f>
        <v>0</v>
      </c>
      <c r="E911" s="284">
        <v>0</v>
      </c>
      <c r="F911" s="351" t="str">
        <f t="shared" si="98"/>
        <v>-</v>
      </c>
      <c r="G911" s="351" t="str">
        <f t="shared" si="99"/>
        <v>-</v>
      </c>
      <c r="H911" s="270" t="str">
        <f t="shared" si="100"/>
        <v>否</v>
      </c>
      <c r="I911" s="271" t="str">
        <f t="shared" si="101"/>
        <v>项</v>
      </c>
      <c r="J911" s="272" t="str">
        <f t="shared" si="102"/>
        <v>213</v>
      </c>
      <c r="K911" t="str">
        <f t="shared" si="103"/>
        <v>21303</v>
      </c>
      <c r="L911" t="str">
        <f t="shared" si="104"/>
        <v>2130334</v>
      </c>
    </row>
    <row r="912" ht="21" customHeight="1" spans="1:12">
      <c r="A912" s="350">
        <v>2130335</v>
      </c>
      <c r="B912" s="337" t="s">
        <v>812</v>
      </c>
      <c r="C912" s="284">
        <v>288</v>
      </c>
      <c r="D912" s="284">
        <f>SUMIFS([2]执行月报!$F$5:$F$1335,[2]执行月报!$D$5:$D$1335,A912)</f>
        <v>181</v>
      </c>
      <c r="E912" s="284">
        <v>137</v>
      </c>
      <c r="F912" s="351">
        <f t="shared" si="98"/>
        <v>0.321167883211679</v>
      </c>
      <c r="G912" s="351">
        <f t="shared" si="99"/>
        <v>0.628472222222222</v>
      </c>
      <c r="H912" s="270" t="str">
        <f t="shared" si="100"/>
        <v>是</v>
      </c>
      <c r="I912" s="271" t="str">
        <f t="shared" si="101"/>
        <v>项</v>
      </c>
      <c r="J912" s="272" t="str">
        <f t="shared" si="102"/>
        <v>213</v>
      </c>
      <c r="K912" t="str">
        <f t="shared" si="103"/>
        <v>21303</v>
      </c>
      <c r="L912" t="str">
        <f t="shared" si="104"/>
        <v>2130335</v>
      </c>
    </row>
    <row r="913" ht="21" hidden="1" customHeight="1" spans="1:12">
      <c r="A913" s="350">
        <v>2130336</v>
      </c>
      <c r="B913" s="337" t="s">
        <v>813</v>
      </c>
      <c r="C913" s="284">
        <v>0</v>
      </c>
      <c r="D913" s="284">
        <f>SUMIFS([2]执行月报!$F$5:$F$1335,[2]执行月报!$D$5:$D$1335,A913)</f>
        <v>0</v>
      </c>
      <c r="E913" s="284">
        <v>0</v>
      </c>
      <c r="F913" s="351" t="str">
        <f t="shared" si="98"/>
        <v>-</v>
      </c>
      <c r="G913" s="351" t="str">
        <f t="shared" si="99"/>
        <v>-</v>
      </c>
      <c r="H913" s="270" t="str">
        <f t="shared" si="100"/>
        <v>否</v>
      </c>
      <c r="I913" s="271" t="str">
        <f t="shared" si="101"/>
        <v>项</v>
      </c>
      <c r="J913" s="272" t="str">
        <f t="shared" si="102"/>
        <v>213</v>
      </c>
      <c r="K913" t="str">
        <f t="shared" si="103"/>
        <v>21303</v>
      </c>
      <c r="L913" t="str">
        <f t="shared" si="104"/>
        <v>2130336</v>
      </c>
    </row>
    <row r="914" ht="21" hidden="1" customHeight="1" spans="1:12">
      <c r="A914" s="350">
        <v>2130337</v>
      </c>
      <c r="B914" s="337" t="s">
        <v>814</v>
      </c>
      <c r="C914" s="284">
        <v>0</v>
      </c>
      <c r="D914" s="284">
        <f>SUMIFS([2]执行月报!$F$5:$F$1335,[2]执行月报!$D$5:$D$1335,A914)</f>
        <v>0</v>
      </c>
      <c r="E914" s="284">
        <v>0</v>
      </c>
      <c r="F914" s="351" t="str">
        <f t="shared" si="98"/>
        <v>-</v>
      </c>
      <c r="G914" s="351" t="str">
        <f t="shared" si="99"/>
        <v>-</v>
      </c>
      <c r="H914" s="270" t="str">
        <f t="shared" si="100"/>
        <v>否</v>
      </c>
      <c r="I914" s="271" t="str">
        <f t="shared" si="101"/>
        <v>项</v>
      </c>
      <c r="J914" s="272" t="str">
        <f t="shared" si="102"/>
        <v>213</v>
      </c>
      <c r="K914" t="str">
        <f t="shared" si="103"/>
        <v>21303</v>
      </c>
      <c r="L914" t="str">
        <f t="shared" si="104"/>
        <v>2130337</v>
      </c>
    </row>
    <row r="915" ht="21" customHeight="1" spans="1:12">
      <c r="A915" s="350">
        <v>2130399</v>
      </c>
      <c r="B915" s="337" t="s">
        <v>815</v>
      </c>
      <c r="C915" s="284">
        <v>15</v>
      </c>
      <c r="D915" s="284">
        <f>SUMIFS([2]执行月报!$F$5:$F$1335,[2]执行月报!$D$5:$D$1335,A915)</f>
        <v>0</v>
      </c>
      <c r="E915" s="284">
        <v>0</v>
      </c>
      <c r="F915" s="351" t="str">
        <f t="shared" si="98"/>
        <v>-</v>
      </c>
      <c r="G915" s="351">
        <f t="shared" si="99"/>
        <v>0</v>
      </c>
      <c r="H915" s="270" t="str">
        <f t="shared" si="100"/>
        <v>是</v>
      </c>
      <c r="I915" s="271" t="str">
        <f t="shared" si="101"/>
        <v>项</v>
      </c>
      <c r="J915" s="272" t="str">
        <f t="shared" si="102"/>
        <v>213</v>
      </c>
      <c r="K915" t="str">
        <f t="shared" si="103"/>
        <v>21303</v>
      </c>
      <c r="L915" t="str">
        <f t="shared" si="104"/>
        <v>2130399</v>
      </c>
    </row>
    <row r="916" ht="21" customHeight="1" spans="1:12">
      <c r="A916" s="348">
        <v>21305</v>
      </c>
      <c r="B916" s="336" t="s">
        <v>816</v>
      </c>
      <c r="C916" s="268">
        <f>SUMIFS(C917:C$1298,$I917:$I$1298,"项",$K917:$K$1298,$A916)</f>
        <v>60824</v>
      </c>
      <c r="D916" s="268">
        <f>SUMIFS(D917:D$1298,$I917:$I$1298,"项",$K917:$K$1298,$A916)</f>
        <v>16671</v>
      </c>
      <c r="E916" s="268">
        <f>SUMIFS(E917:E$1298,$I917:$I$1298,"项",$K917:$K$1298,$A916)</f>
        <v>25493</v>
      </c>
      <c r="F916" s="349">
        <f t="shared" si="98"/>
        <v>-0.346055780018044</v>
      </c>
      <c r="G916" s="349">
        <f t="shared" si="99"/>
        <v>0.274085887149809</v>
      </c>
      <c r="H916" s="270" t="str">
        <f t="shared" si="100"/>
        <v>是</v>
      </c>
      <c r="I916" s="271" t="str">
        <f t="shared" si="101"/>
        <v>款</v>
      </c>
      <c r="J916" s="272" t="str">
        <f t="shared" si="102"/>
        <v>213</v>
      </c>
      <c r="K916" t="str">
        <f t="shared" si="103"/>
        <v>21305</v>
      </c>
      <c r="L916" t="str">
        <f t="shared" si="104"/>
        <v>21305</v>
      </c>
    </row>
    <row r="917" ht="21" customHeight="1" spans="1:12">
      <c r="A917" s="350">
        <v>2130501</v>
      </c>
      <c r="B917" s="337" t="s">
        <v>140</v>
      </c>
      <c r="C917" s="284">
        <v>0</v>
      </c>
      <c r="D917" s="284">
        <f>SUMIFS([2]执行月报!$F$5:$F$1335,[2]执行月报!$D$5:$D$1335,A917)</f>
        <v>0</v>
      </c>
      <c r="E917" s="284">
        <v>90</v>
      </c>
      <c r="F917" s="351">
        <f t="shared" si="98"/>
        <v>-1</v>
      </c>
      <c r="G917" s="351" t="str">
        <f t="shared" si="99"/>
        <v>-</v>
      </c>
      <c r="H917" s="270" t="str">
        <f t="shared" si="100"/>
        <v>是</v>
      </c>
      <c r="I917" s="271" t="str">
        <f t="shared" si="101"/>
        <v>项</v>
      </c>
      <c r="J917" s="272" t="str">
        <f t="shared" si="102"/>
        <v>213</v>
      </c>
      <c r="K917" t="str">
        <f t="shared" si="103"/>
        <v>21305</v>
      </c>
      <c r="L917" t="str">
        <f t="shared" si="104"/>
        <v>2130501</v>
      </c>
    </row>
    <row r="918" ht="21" hidden="1" customHeight="1" spans="1:12">
      <c r="A918" s="350">
        <v>2130502</v>
      </c>
      <c r="B918" s="337" t="s">
        <v>141</v>
      </c>
      <c r="C918" s="284">
        <v>0</v>
      </c>
      <c r="D918" s="284">
        <f>SUMIFS([2]执行月报!$F$5:$F$1335,[2]执行月报!$D$5:$D$1335,A918)</f>
        <v>0</v>
      </c>
      <c r="E918" s="284">
        <v>0</v>
      </c>
      <c r="F918" s="351" t="str">
        <f t="shared" si="98"/>
        <v>-</v>
      </c>
      <c r="G918" s="351" t="str">
        <f t="shared" si="99"/>
        <v>-</v>
      </c>
      <c r="H918" s="270" t="str">
        <f t="shared" si="100"/>
        <v>否</v>
      </c>
      <c r="I918" s="271" t="str">
        <f t="shared" si="101"/>
        <v>项</v>
      </c>
      <c r="J918" s="272" t="str">
        <f t="shared" si="102"/>
        <v>213</v>
      </c>
      <c r="K918" t="str">
        <f t="shared" si="103"/>
        <v>21305</v>
      </c>
      <c r="L918" t="str">
        <f t="shared" si="104"/>
        <v>2130502</v>
      </c>
    </row>
    <row r="919" ht="21" hidden="1" customHeight="1" spans="1:12">
      <c r="A919" s="350">
        <v>2130503</v>
      </c>
      <c r="B919" s="337" t="s">
        <v>142</v>
      </c>
      <c r="C919" s="284">
        <v>0</v>
      </c>
      <c r="D919" s="284">
        <f>SUMIFS([2]执行月报!$F$5:$F$1335,[2]执行月报!$D$5:$D$1335,A919)</f>
        <v>0</v>
      </c>
      <c r="E919" s="284">
        <v>0</v>
      </c>
      <c r="F919" s="351" t="str">
        <f t="shared" si="98"/>
        <v>-</v>
      </c>
      <c r="G919" s="351" t="str">
        <f t="shared" si="99"/>
        <v>-</v>
      </c>
      <c r="H919" s="270" t="str">
        <f t="shared" si="100"/>
        <v>否</v>
      </c>
      <c r="I919" s="271" t="str">
        <f t="shared" si="101"/>
        <v>项</v>
      </c>
      <c r="J919" s="272" t="str">
        <f t="shared" si="102"/>
        <v>213</v>
      </c>
      <c r="K919" t="str">
        <f t="shared" si="103"/>
        <v>21305</v>
      </c>
      <c r="L919" t="str">
        <f t="shared" si="104"/>
        <v>2130503</v>
      </c>
    </row>
    <row r="920" ht="21" customHeight="1" spans="1:12">
      <c r="A920" s="350">
        <v>2130504</v>
      </c>
      <c r="B920" s="337" t="s">
        <v>817</v>
      </c>
      <c r="C920" s="284">
        <v>24938</v>
      </c>
      <c r="D920" s="284">
        <f>SUMIFS([2]执行月报!$F$5:$F$1335,[2]执行月报!$D$5:$D$1335,A920)</f>
        <v>7757</v>
      </c>
      <c r="E920" s="284">
        <v>11436</v>
      </c>
      <c r="F920" s="351">
        <f t="shared" si="98"/>
        <v>-0.321703392794683</v>
      </c>
      <c r="G920" s="351">
        <f t="shared" si="99"/>
        <v>0.311051407490577</v>
      </c>
      <c r="H920" s="270" t="str">
        <f t="shared" si="100"/>
        <v>是</v>
      </c>
      <c r="I920" s="271" t="str">
        <f t="shared" si="101"/>
        <v>项</v>
      </c>
      <c r="J920" s="272" t="str">
        <f t="shared" si="102"/>
        <v>213</v>
      </c>
      <c r="K920" t="str">
        <f t="shared" si="103"/>
        <v>21305</v>
      </c>
      <c r="L920" t="str">
        <f t="shared" si="104"/>
        <v>2130504</v>
      </c>
    </row>
    <row r="921" ht="21" customHeight="1" spans="1:12">
      <c r="A921" s="350">
        <v>2130505</v>
      </c>
      <c r="B921" s="337" t="s">
        <v>818</v>
      </c>
      <c r="C921" s="284">
        <v>1695</v>
      </c>
      <c r="D921" s="284">
        <f>SUMIFS([2]执行月报!$F$5:$F$1335,[2]执行月报!$D$5:$D$1335,A921)</f>
        <v>6003</v>
      </c>
      <c r="E921" s="284">
        <v>11088</v>
      </c>
      <c r="F921" s="351">
        <f t="shared" si="98"/>
        <v>-0.458603896103896</v>
      </c>
      <c r="G921" s="351">
        <f t="shared" si="99"/>
        <v>3.54159292035398</v>
      </c>
      <c r="H921" s="270" t="str">
        <f t="shared" si="100"/>
        <v>是</v>
      </c>
      <c r="I921" s="271" t="str">
        <f t="shared" si="101"/>
        <v>项</v>
      </c>
      <c r="J921" s="272" t="str">
        <f t="shared" si="102"/>
        <v>213</v>
      </c>
      <c r="K921" t="str">
        <f t="shared" si="103"/>
        <v>21305</v>
      </c>
      <c r="L921" t="str">
        <f t="shared" si="104"/>
        <v>2130505</v>
      </c>
    </row>
    <row r="922" ht="21" customHeight="1" spans="1:12">
      <c r="A922" s="350">
        <v>2130506</v>
      </c>
      <c r="B922" s="337" t="s">
        <v>819</v>
      </c>
      <c r="C922" s="284">
        <v>0</v>
      </c>
      <c r="D922" s="284">
        <f>SUMIFS([2]执行月报!$F$5:$F$1335,[2]执行月报!$D$5:$D$1335,A922)</f>
        <v>461</v>
      </c>
      <c r="E922" s="284">
        <v>0</v>
      </c>
      <c r="F922" s="351" t="str">
        <f t="shared" si="98"/>
        <v>-</v>
      </c>
      <c r="G922" s="351" t="str">
        <f t="shared" si="99"/>
        <v>-</v>
      </c>
      <c r="H922" s="270" t="str">
        <f t="shared" si="100"/>
        <v>是</v>
      </c>
      <c r="I922" s="271" t="str">
        <f t="shared" si="101"/>
        <v>项</v>
      </c>
      <c r="J922" s="272" t="str">
        <f t="shared" si="102"/>
        <v>213</v>
      </c>
      <c r="K922" t="str">
        <f t="shared" si="103"/>
        <v>21305</v>
      </c>
      <c r="L922" t="str">
        <f t="shared" si="104"/>
        <v>2130506</v>
      </c>
    </row>
    <row r="923" ht="21" customHeight="1" spans="1:12">
      <c r="A923" s="350">
        <v>2130507</v>
      </c>
      <c r="B923" s="337" t="s">
        <v>820</v>
      </c>
      <c r="C923" s="284">
        <v>0</v>
      </c>
      <c r="D923" s="284">
        <f>SUMIFS([2]执行月报!$F$5:$F$1335,[2]执行月报!$D$5:$D$1335,A923)</f>
        <v>960</v>
      </c>
      <c r="E923" s="284">
        <v>1051</v>
      </c>
      <c r="F923" s="351">
        <f t="shared" si="98"/>
        <v>-0.0865842055185537</v>
      </c>
      <c r="G923" s="351" t="str">
        <f t="shared" si="99"/>
        <v>-</v>
      </c>
      <c r="H923" s="270" t="str">
        <f t="shared" si="100"/>
        <v>是</v>
      </c>
      <c r="I923" s="271" t="str">
        <f t="shared" si="101"/>
        <v>项</v>
      </c>
      <c r="J923" s="272" t="str">
        <f t="shared" si="102"/>
        <v>213</v>
      </c>
      <c r="K923" t="str">
        <f t="shared" si="103"/>
        <v>21305</v>
      </c>
      <c r="L923" t="str">
        <f t="shared" si="104"/>
        <v>2130507</v>
      </c>
    </row>
    <row r="924" ht="21" hidden="1" customHeight="1" spans="1:12">
      <c r="A924" s="350">
        <v>2130508</v>
      </c>
      <c r="B924" s="337" t="s">
        <v>821</v>
      </c>
      <c r="C924" s="284">
        <v>0</v>
      </c>
      <c r="D924" s="284">
        <f>SUMIFS([2]执行月报!$F$5:$F$1335,[2]执行月报!$D$5:$D$1335,A924)</f>
        <v>0</v>
      </c>
      <c r="E924" s="284">
        <v>0</v>
      </c>
      <c r="F924" s="351" t="str">
        <f t="shared" si="98"/>
        <v>-</v>
      </c>
      <c r="G924" s="351" t="str">
        <f t="shared" si="99"/>
        <v>-</v>
      </c>
      <c r="H924" s="270" t="str">
        <f t="shared" si="100"/>
        <v>否</v>
      </c>
      <c r="I924" s="271" t="str">
        <f t="shared" si="101"/>
        <v>项</v>
      </c>
      <c r="J924" s="272" t="str">
        <f t="shared" si="102"/>
        <v>213</v>
      </c>
      <c r="K924" t="str">
        <f t="shared" si="103"/>
        <v>21305</v>
      </c>
      <c r="L924" t="str">
        <f t="shared" si="104"/>
        <v>2130508</v>
      </c>
    </row>
    <row r="925" ht="21" customHeight="1" spans="1:12">
      <c r="A925" s="350">
        <v>2130550</v>
      </c>
      <c r="B925" s="337" t="s">
        <v>149</v>
      </c>
      <c r="C925" s="284">
        <v>0</v>
      </c>
      <c r="D925" s="284">
        <f>SUMIFS([2]执行月报!$F$5:$F$1335,[2]执行月报!$D$5:$D$1335,A925)</f>
        <v>0</v>
      </c>
      <c r="E925" s="284">
        <v>100</v>
      </c>
      <c r="F925" s="351">
        <f t="shared" si="98"/>
        <v>-1</v>
      </c>
      <c r="G925" s="351" t="str">
        <f t="shared" si="99"/>
        <v>-</v>
      </c>
      <c r="H925" s="270" t="str">
        <f t="shared" si="100"/>
        <v>是</v>
      </c>
      <c r="I925" s="271" t="str">
        <f t="shared" si="101"/>
        <v>项</v>
      </c>
      <c r="J925" s="272" t="str">
        <f t="shared" si="102"/>
        <v>213</v>
      </c>
      <c r="K925" t="str">
        <f t="shared" si="103"/>
        <v>21305</v>
      </c>
      <c r="L925" t="str">
        <f t="shared" si="104"/>
        <v>2130550</v>
      </c>
    </row>
    <row r="926" ht="21" customHeight="1" spans="1:12">
      <c r="A926" s="350">
        <v>2130599</v>
      </c>
      <c r="B926" s="337" t="s">
        <v>822</v>
      </c>
      <c r="C926" s="284">
        <v>34191</v>
      </c>
      <c r="D926" s="284">
        <f>SUMIFS([2]执行月报!$F$5:$F$1335,[2]执行月报!$D$5:$D$1335,A926)</f>
        <v>1490</v>
      </c>
      <c r="E926" s="284">
        <v>1728</v>
      </c>
      <c r="F926" s="351">
        <f t="shared" si="98"/>
        <v>-0.137731481481482</v>
      </c>
      <c r="G926" s="351">
        <f t="shared" si="99"/>
        <v>0.0435787195460794</v>
      </c>
      <c r="H926" s="270" t="str">
        <f t="shared" si="100"/>
        <v>是</v>
      </c>
      <c r="I926" s="271" t="str">
        <f t="shared" si="101"/>
        <v>项</v>
      </c>
      <c r="J926" s="272" t="str">
        <f t="shared" si="102"/>
        <v>213</v>
      </c>
      <c r="K926" t="str">
        <f t="shared" si="103"/>
        <v>21305</v>
      </c>
      <c r="L926" t="str">
        <f t="shared" si="104"/>
        <v>2130599</v>
      </c>
    </row>
    <row r="927" ht="21" customHeight="1" spans="1:12">
      <c r="A927" s="348">
        <v>21307</v>
      </c>
      <c r="B927" s="336" t="s">
        <v>823</v>
      </c>
      <c r="C927" s="268">
        <f>SUMIFS(C928:C$1298,$I928:$I$1298,"项",$K928:$K$1298,$A927)</f>
        <v>4197</v>
      </c>
      <c r="D927" s="268">
        <f>SUMIFS(D928:D$1298,$I928:$I$1298,"项",$K928:$K$1298,$A927)</f>
        <v>1402</v>
      </c>
      <c r="E927" s="268">
        <f>SUMIFS(E928:E$1298,$I928:$I$1298,"项",$K928:$K$1298,$A927)</f>
        <v>1176</v>
      </c>
      <c r="F927" s="349">
        <f t="shared" si="98"/>
        <v>0.192176870748299</v>
      </c>
      <c r="G927" s="349">
        <f t="shared" si="99"/>
        <v>0.334048129616393</v>
      </c>
      <c r="H927" s="270" t="str">
        <f t="shared" si="100"/>
        <v>是</v>
      </c>
      <c r="I927" s="271" t="str">
        <f t="shared" si="101"/>
        <v>款</v>
      </c>
      <c r="J927" s="272" t="str">
        <f t="shared" si="102"/>
        <v>213</v>
      </c>
      <c r="K927" t="str">
        <f t="shared" si="103"/>
        <v>21307</v>
      </c>
      <c r="L927" t="str">
        <f t="shared" si="104"/>
        <v>21307</v>
      </c>
    </row>
    <row r="928" ht="21" customHeight="1" spans="1:12">
      <c r="A928" s="350">
        <v>2130701</v>
      </c>
      <c r="B928" s="337" t="s">
        <v>824</v>
      </c>
      <c r="C928" s="284">
        <v>1387</v>
      </c>
      <c r="D928" s="284">
        <f>SUMIFS([2]执行月报!$F$5:$F$1335,[2]执行月报!$D$5:$D$1335,A928)</f>
        <v>466</v>
      </c>
      <c r="E928" s="284">
        <v>199</v>
      </c>
      <c r="F928" s="351">
        <f t="shared" si="98"/>
        <v>1.34170854271357</v>
      </c>
      <c r="G928" s="351">
        <f t="shared" si="99"/>
        <v>0.335976928622927</v>
      </c>
      <c r="H928" s="270" t="str">
        <f t="shared" si="100"/>
        <v>是</v>
      </c>
      <c r="I928" s="271" t="str">
        <f t="shared" si="101"/>
        <v>项</v>
      </c>
      <c r="J928" s="272" t="str">
        <f t="shared" si="102"/>
        <v>213</v>
      </c>
      <c r="K928" t="str">
        <f t="shared" si="103"/>
        <v>21307</v>
      </c>
      <c r="L928" t="str">
        <f t="shared" si="104"/>
        <v>2130701</v>
      </c>
    </row>
    <row r="929" ht="21" hidden="1" customHeight="1" spans="1:12">
      <c r="A929" s="350">
        <v>2130704</v>
      </c>
      <c r="B929" s="337" t="s">
        <v>825</v>
      </c>
      <c r="C929" s="284">
        <v>0</v>
      </c>
      <c r="D929" s="284">
        <f>SUMIFS([2]执行月报!$F$5:$F$1335,[2]执行月报!$D$5:$D$1335,A929)</f>
        <v>0</v>
      </c>
      <c r="E929" s="284">
        <v>0</v>
      </c>
      <c r="F929" s="351" t="str">
        <f t="shared" si="98"/>
        <v>-</v>
      </c>
      <c r="G929" s="351" t="str">
        <f t="shared" si="99"/>
        <v>-</v>
      </c>
      <c r="H929" s="270" t="str">
        <f t="shared" si="100"/>
        <v>否</v>
      </c>
      <c r="I929" s="271" t="str">
        <f t="shared" si="101"/>
        <v>项</v>
      </c>
      <c r="J929" s="272" t="str">
        <f t="shared" si="102"/>
        <v>213</v>
      </c>
      <c r="K929" t="str">
        <f t="shared" si="103"/>
        <v>21307</v>
      </c>
      <c r="L929" t="str">
        <f t="shared" si="104"/>
        <v>2130704</v>
      </c>
    </row>
    <row r="930" ht="21" customHeight="1" spans="1:12">
      <c r="A930" s="350">
        <v>2130705</v>
      </c>
      <c r="B930" s="337" t="s">
        <v>826</v>
      </c>
      <c r="C930" s="284">
        <v>2369</v>
      </c>
      <c r="D930" s="284">
        <f>SUMIFS([2]执行月报!$F$5:$F$1335,[2]执行月报!$D$5:$D$1335,A930)</f>
        <v>837</v>
      </c>
      <c r="E930" s="284">
        <v>868</v>
      </c>
      <c r="F930" s="351">
        <f t="shared" si="98"/>
        <v>-0.0357142857142857</v>
      </c>
      <c r="G930" s="351">
        <f t="shared" si="99"/>
        <v>0.353313634444913</v>
      </c>
      <c r="H930" s="270" t="str">
        <f t="shared" si="100"/>
        <v>是</v>
      </c>
      <c r="I930" s="271" t="str">
        <f t="shared" si="101"/>
        <v>项</v>
      </c>
      <c r="J930" s="272" t="str">
        <f t="shared" si="102"/>
        <v>213</v>
      </c>
      <c r="K930" t="str">
        <f t="shared" si="103"/>
        <v>21307</v>
      </c>
      <c r="L930" t="str">
        <f t="shared" si="104"/>
        <v>2130705</v>
      </c>
    </row>
    <row r="931" ht="21" customHeight="1" spans="1:12">
      <c r="A931" s="350">
        <v>2130706</v>
      </c>
      <c r="B931" s="337" t="s">
        <v>827</v>
      </c>
      <c r="C931" s="284">
        <v>361</v>
      </c>
      <c r="D931" s="284">
        <f>SUMIFS([2]执行月报!$F$5:$F$1335,[2]执行月报!$D$5:$D$1335,A931)</f>
        <v>99</v>
      </c>
      <c r="E931" s="284">
        <v>109</v>
      </c>
      <c r="F931" s="351">
        <f t="shared" si="98"/>
        <v>-0.0917431192660551</v>
      </c>
      <c r="G931" s="351">
        <f t="shared" si="99"/>
        <v>0.274238227146814</v>
      </c>
      <c r="H931" s="270" t="str">
        <f t="shared" si="100"/>
        <v>是</v>
      </c>
      <c r="I931" s="271" t="str">
        <f t="shared" si="101"/>
        <v>项</v>
      </c>
      <c r="J931" s="272" t="str">
        <f t="shared" si="102"/>
        <v>213</v>
      </c>
      <c r="K931" t="str">
        <f t="shared" si="103"/>
        <v>21307</v>
      </c>
      <c r="L931" t="str">
        <f t="shared" si="104"/>
        <v>2130706</v>
      </c>
    </row>
    <row r="932" ht="21" hidden="1" customHeight="1" spans="1:12">
      <c r="A932" s="350">
        <v>2130707</v>
      </c>
      <c r="B932" s="337" t="s">
        <v>828</v>
      </c>
      <c r="C932" s="284">
        <v>0</v>
      </c>
      <c r="D932" s="284">
        <f>SUMIFS([2]执行月报!$F$5:$F$1335,[2]执行月报!$D$5:$D$1335,A932)</f>
        <v>0</v>
      </c>
      <c r="E932" s="284">
        <v>0</v>
      </c>
      <c r="F932" s="351" t="str">
        <f t="shared" si="98"/>
        <v>-</v>
      </c>
      <c r="G932" s="351" t="str">
        <f t="shared" si="99"/>
        <v>-</v>
      </c>
      <c r="H932" s="270" t="str">
        <f t="shared" si="100"/>
        <v>否</v>
      </c>
      <c r="I932" s="271" t="str">
        <f t="shared" si="101"/>
        <v>项</v>
      </c>
      <c r="J932" s="272" t="str">
        <f t="shared" si="102"/>
        <v>213</v>
      </c>
      <c r="K932" t="str">
        <f t="shared" si="103"/>
        <v>21307</v>
      </c>
      <c r="L932" t="str">
        <f t="shared" si="104"/>
        <v>2130707</v>
      </c>
    </row>
    <row r="933" ht="21" customHeight="1" spans="1:12">
      <c r="A933" s="350">
        <v>2130799</v>
      </c>
      <c r="B933" s="337" t="s">
        <v>829</v>
      </c>
      <c r="C933" s="284">
        <v>80</v>
      </c>
      <c r="D933" s="284">
        <f>SUMIFS([2]执行月报!$F$5:$F$1335,[2]执行月报!$D$5:$D$1335,A933)</f>
        <v>0</v>
      </c>
      <c r="E933" s="284">
        <v>0</v>
      </c>
      <c r="F933" s="351" t="str">
        <f t="shared" si="98"/>
        <v>-</v>
      </c>
      <c r="G933" s="351">
        <f t="shared" si="99"/>
        <v>0</v>
      </c>
      <c r="H933" s="270" t="str">
        <f t="shared" si="100"/>
        <v>是</v>
      </c>
      <c r="I933" s="271" t="str">
        <f t="shared" si="101"/>
        <v>项</v>
      </c>
      <c r="J933" s="272" t="str">
        <f t="shared" si="102"/>
        <v>213</v>
      </c>
      <c r="K933" t="str">
        <f t="shared" si="103"/>
        <v>21307</v>
      </c>
      <c r="L933" t="str">
        <f t="shared" si="104"/>
        <v>2130799</v>
      </c>
    </row>
    <row r="934" ht="21" customHeight="1" spans="1:12">
      <c r="A934" s="348">
        <v>21308</v>
      </c>
      <c r="B934" s="336" t="s">
        <v>830</v>
      </c>
      <c r="C934" s="268">
        <f>SUMIFS(C935:C$1298,$I935:$I$1298,"项",$K935:$K$1298,$A934)</f>
        <v>1504</v>
      </c>
      <c r="D934" s="268">
        <f>SUMIFS(D935:D$1298,$I935:$I$1298,"项",$K935:$K$1298,$A934)</f>
        <v>547</v>
      </c>
      <c r="E934" s="268">
        <f>SUMIFS(E935:E$1298,$I935:$I$1298,"项",$K935:$K$1298,$A934)</f>
        <v>1060</v>
      </c>
      <c r="F934" s="349">
        <f t="shared" si="98"/>
        <v>-0.483962264150943</v>
      </c>
      <c r="G934" s="349">
        <f t="shared" si="99"/>
        <v>0.363696808510638</v>
      </c>
      <c r="H934" s="270" t="str">
        <f t="shared" si="100"/>
        <v>是</v>
      </c>
      <c r="I934" s="271" t="str">
        <f t="shared" si="101"/>
        <v>款</v>
      </c>
      <c r="J934" s="272" t="str">
        <f t="shared" si="102"/>
        <v>213</v>
      </c>
      <c r="K934" t="str">
        <f t="shared" si="103"/>
        <v>21308</v>
      </c>
      <c r="L934" t="str">
        <f t="shared" si="104"/>
        <v>21308</v>
      </c>
    </row>
    <row r="935" ht="21" hidden="1" customHeight="1" spans="1:12">
      <c r="A935" s="350">
        <v>2130801</v>
      </c>
      <c r="B935" s="337" t="s">
        <v>831</v>
      </c>
      <c r="C935" s="284">
        <v>0</v>
      </c>
      <c r="D935" s="284">
        <f>SUMIFS([2]执行月报!$F$5:$F$1335,[2]执行月报!$D$5:$D$1335,A935)</f>
        <v>0</v>
      </c>
      <c r="E935" s="284">
        <v>0</v>
      </c>
      <c r="F935" s="351" t="str">
        <f t="shared" si="98"/>
        <v>-</v>
      </c>
      <c r="G935" s="351" t="str">
        <f t="shared" si="99"/>
        <v>-</v>
      </c>
      <c r="H935" s="270" t="str">
        <f t="shared" si="100"/>
        <v>否</v>
      </c>
      <c r="I935" s="271" t="str">
        <f t="shared" si="101"/>
        <v>项</v>
      </c>
      <c r="J935" s="272" t="str">
        <f t="shared" si="102"/>
        <v>213</v>
      </c>
      <c r="K935" t="str">
        <f t="shared" si="103"/>
        <v>21308</v>
      </c>
      <c r="L935" t="str">
        <f t="shared" si="104"/>
        <v>2130801</v>
      </c>
    </row>
    <row r="936" ht="21" customHeight="1" spans="1:12">
      <c r="A936" s="350">
        <v>2130803</v>
      </c>
      <c r="B936" s="337" t="s">
        <v>832</v>
      </c>
      <c r="C936" s="284">
        <v>1320</v>
      </c>
      <c r="D936" s="284">
        <f>SUMIFS([2]执行月报!$F$5:$F$1335,[2]执行月报!$D$5:$D$1335,A936)</f>
        <v>470</v>
      </c>
      <c r="E936" s="284">
        <v>866</v>
      </c>
      <c r="F936" s="351">
        <f t="shared" si="98"/>
        <v>-0.457274826789838</v>
      </c>
      <c r="G936" s="351">
        <f t="shared" si="99"/>
        <v>0.356060606060606</v>
      </c>
      <c r="H936" s="270" t="str">
        <f t="shared" si="100"/>
        <v>是</v>
      </c>
      <c r="I936" s="271" t="str">
        <f t="shared" si="101"/>
        <v>项</v>
      </c>
      <c r="J936" s="272" t="str">
        <f t="shared" si="102"/>
        <v>213</v>
      </c>
      <c r="K936" t="str">
        <f t="shared" si="103"/>
        <v>21308</v>
      </c>
      <c r="L936" t="str">
        <f t="shared" si="104"/>
        <v>2130803</v>
      </c>
    </row>
    <row r="937" ht="21" customHeight="1" spans="1:12">
      <c r="A937" s="350">
        <v>2130804</v>
      </c>
      <c r="B937" s="337" t="s">
        <v>833</v>
      </c>
      <c r="C937" s="284">
        <v>183</v>
      </c>
      <c r="D937" s="284">
        <f>SUMIFS([2]执行月报!$F$5:$F$1335,[2]执行月报!$D$5:$D$1335,A937)</f>
        <v>77</v>
      </c>
      <c r="E937" s="284">
        <v>192</v>
      </c>
      <c r="F937" s="351">
        <f t="shared" si="98"/>
        <v>-0.598958333333333</v>
      </c>
      <c r="G937" s="351">
        <f t="shared" si="99"/>
        <v>0.420765027322404</v>
      </c>
      <c r="H937" s="270" t="str">
        <f t="shared" si="100"/>
        <v>是</v>
      </c>
      <c r="I937" s="271" t="str">
        <f t="shared" si="101"/>
        <v>项</v>
      </c>
      <c r="J937" s="272" t="str">
        <f t="shared" si="102"/>
        <v>213</v>
      </c>
      <c r="K937" t="str">
        <f t="shared" si="103"/>
        <v>21308</v>
      </c>
      <c r="L937" t="str">
        <f t="shared" si="104"/>
        <v>2130804</v>
      </c>
    </row>
    <row r="938" ht="21" hidden="1" customHeight="1" spans="1:12">
      <c r="A938" s="350">
        <v>2130805</v>
      </c>
      <c r="B938" s="337" t="s">
        <v>834</v>
      </c>
      <c r="C938" s="284">
        <v>0</v>
      </c>
      <c r="D938" s="284">
        <f>SUMIFS([2]执行月报!$F$5:$F$1335,[2]执行月报!$D$5:$D$1335,A938)</f>
        <v>0</v>
      </c>
      <c r="E938" s="284">
        <v>0</v>
      </c>
      <c r="F938" s="351" t="str">
        <f t="shared" si="98"/>
        <v>-</v>
      </c>
      <c r="G938" s="351" t="str">
        <f t="shared" si="99"/>
        <v>-</v>
      </c>
      <c r="H938" s="270" t="str">
        <f t="shared" si="100"/>
        <v>否</v>
      </c>
      <c r="I938" s="271" t="str">
        <f t="shared" si="101"/>
        <v>项</v>
      </c>
      <c r="J938" s="272" t="str">
        <f t="shared" si="102"/>
        <v>213</v>
      </c>
      <c r="K938" t="str">
        <f t="shared" si="103"/>
        <v>21308</v>
      </c>
      <c r="L938" t="str">
        <f t="shared" si="104"/>
        <v>2130805</v>
      </c>
    </row>
    <row r="939" ht="21" customHeight="1" spans="1:12">
      <c r="A939" s="350">
        <v>2130899</v>
      </c>
      <c r="B939" s="337" t="s">
        <v>835</v>
      </c>
      <c r="C939" s="284">
        <v>1</v>
      </c>
      <c r="D939" s="284">
        <f>SUMIFS([2]执行月报!$F$5:$F$1335,[2]执行月报!$D$5:$D$1335,A939)</f>
        <v>0</v>
      </c>
      <c r="E939" s="284">
        <v>2</v>
      </c>
      <c r="F939" s="351">
        <f t="shared" si="98"/>
        <v>-1</v>
      </c>
      <c r="G939" s="351">
        <f t="shared" si="99"/>
        <v>0</v>
      </c>
      <c r="H939" s="270" t="str">
        <f t="shared" si="100"/>
        <v>是</v>
      </c>
      <c r="I939" s="271" t="str">
        <f t="shared" si="101"/>
        <v>项</v>
      </c>
      <c r="J939" s="272" t="str">
        <f t="shared" si="102"/>
        <v>213</v>
      </c>
      <c r="K939" t="str">
        <f t="shared" si="103"/>
        <v>21308</v>
      </c>
      <c r="L939" t="str">
        <f t="shared" si="104"/>
        <v>2130899</v>
      </c>
    </row>
    <row r="940" ht="21" hidden="1" customHeight="1" spans="1:12">
      <c r="A940" s="348">
        <v>21309</v>
      </c>
      <c r="B940" s="336" t="s">
        <v>836</v>
      </c>
      <c r="C940" s="268">
        <f>SUMIFS(C941:C$1298,$I941:$I$1298,"项",$K941:$K$1298,$A940)</f>
        <v>0</v>
      </c>
      <c r="D940" s="268">
        <f>SUMIFS(D941:D$1298,$I941:$I$1298,"项",$K941:$K$1298,$A940)</f>
        <v>0</v>
      </c>
      <c r="E940" s="268">
        <f>SUMIFS(E941:E$1298,$I941:$I$1298,"项",$K941:$K$1298,$A940)</f>
        <v>0</v>
      </c>
      <c r="F940" s="349" t="str">
        <f t="shared" si="98"/>
        <v>-</v>
      </c>
      <c r="G940" s="349" t="str">
        <f t="shared" si="99"/>
        <v>-</v>
      </c>
      <c r="H940" s="270" t="str">
        <f t="shared" si="100"/>
        <v>否</v>
      </c>
      <c r="I940" s="271" t="str">
        <f t="shared" si="101"/>
        <v>款</v>
      </c>
      <c r="J940" s="272" t="str">
        <f t="shared" si="102"/>
        <v>213</v>
      </c>
      <c r="K940" t="str">
        <f t="shared" si="103"/>
        <v>21309</v>
      </c>
      <c r="L940" t="str">
        <f t="shared" si="104"/>
        <v>21309</v>
      </c>
    </row>
    <row r="941" ht="21" hidden="1" customHeight="1" spans="1:12">
      <c r="A941" s="350">
        <v>2130901</v>
      </c>
      <c r="B941" s="337" t="s">
        <v>837</v>
      </c>
      <c r="C941" s="284">
        <v>0</v>
      </c>
      <c r="D941" s="284">
        <f>SUMIFS([2]执行月报!$F$5:$F$1335,[2]执行月报!$D$5:$D$1335,A941)</f>
        <v>0</v>
      </c>
      <c r="E941" s="284">
        <v>0</v>
      </c>
      <c r="F941" s="351" t="str">
        <f t="shared" si="98"/>
        <v>-</v>
      </c>
      <c r="G941" s="351" t="str">
        <f t="shared" si="99"/>
        <v>-</v>
      </c>
      <c r="H941" s="270" t="str">
        <f t="shared" si="100"/>
        <v>否</v>
      </c>
      <c r="I941" s="271" t="str">
        <f t="shared" si="101"/>
        <v>项</v>
      </c>
      <c r="J941" s="272" t="str">
        <f t="shared" si="102"/>
        <v>213</v>
      </c>
      <c r="K941" t="str">
        <f t="shared" si="103"/>
        <v>21309</v>
      </c>
      <c r="L941" t="str">
        <f t="shared" si="104"/>
        <v>2130901</v>
      </c>
    </row>
    <row r="942" ht="21" hidden="1" customHeight="1" spans="1:12">
      <c r="A942" s="350">
        <v>2130999</v>
      </c>
      <c r="B942" s="337" t="s">
        <v>838</v>
      </c>
      <c r="C942" s="284">
        <v>0</v>
      </c>
      <c r="D942" s="284">
        <f>SUMIFS([2]执行月报!$F$5:$F$1335,[2]执行月报!$D$5:$D$1335,A942)</f>
        <v>0</v>
      </c>
      <c r="E942" s="284">
        <v>0</v>
      </c>
      <c r="F942" s="351" t="str">
        <f t="shared" si="98"/>
        <v>-</v>
      </c>
      <c r="G942" s="351" t="str">
        <f t="shared" si="99"/>
        <v>-</v>
      </c>
      <c r="H942" s="270" t="str">
        <f t="shared" si="100"/>
        <v>否</v>
      </c>
      <c r="I942" s="271" t="str">
        <f t="shared" si="101"/>
        <v>项</v>
      </c>
      <c r="J942" s="272" t="str">
        <f t="shared" si="102"/>
        <v>213</v>
      </c>
      <c r="K942" t="str">
        <f t="shared" si="103"/>
        <v>21309</v>
      </c>
      <c r="L942" t="str">
        <f t="shared" si="104"/>
        <v>2130999</v>
      </c>
    </row>
    <row r="943" ht="21" customHeight="1" spans="1:12">
      <c r="A943" s="348">
        <v>21399</v>
      </c>
      <c r="B943" s="336" t="s">
        <v>839</v>
      </c>
      <c r="C943" s="268">
        <f>SUMIFS(C944:C$1298,$I944:$I$1298,"项",$K944:$K$1298,$A943)</f>
        <v>40</v>
      </c>
      <c r="D943" s="268">
        <f>SUMIFS(D944:D$1298,$I944:$I$1298,"项",$K944:$K$1298,$A943)</f>
        <v>0</v>
      </c>
      <c r="E943" s="268">
        <f>SUMIFS(E944:E$1298,$I944:$I$1298,"项",$K944:$K$1298,$A943)</f>
        <v>3</v>
      </c>
      <c r="F943" s="349">
        <f t="shared" si="98"/>
        <v>-1</v>
      </c>
      <c r="G943" s="349">
        <f t="shared" si="99"/>
        <v>0</v>
      </c>
      <c r="H943" s="270" t="str">
        <f t="shared" si="100"/>
        <v>是</v>
      </c>
      <c r="I943" s="271" t="str">
        <f t="shared" si="101"/>
        <v>款</v>
      </c>
      <c r="J943" s="272" t="str">
        <f t="shared" si="102"/>
        <v>213</v>
      </c>
      <c r="K943" t="str">
        <f t="shared" si="103"/>
        <v>21399</v>
      </c>
      <c r="L943" t="str">
        <f t="shared" si="104"/>
        <v>21399</v>
      </c>
    </row>
    <row r="944" ht="21" hidden="1" customHeight="1" spans="1:12">
      <c r="A944" s="350">
        <v>2139901</v>
      </c>
      <c r="B944" s="337" t="s">
        <v>840</v>
      </c>
      <c r="C944" s="284">
        <v>0</v>
      </c>
      <c r="D944" s="284">
        <f>SUMIFS([2]执行月报!$F$5:$F$1335,[2]执行月报!$D$5:$D$1335,A944)</f>
        <v>0</v>
      </c>
      <c r="E944" s="284">
        <v>0</v>
      </c>
      <c r="F944" s="351" t="str">
        <f t="shared" si="98"/>
        <v>-</v>
      </c>
      <c r="G944" s="351" t="str">
        <f t="shared" si="99"/>
        <v>-</v>
      </c>
      <c r="H944" s="270" t="str">
        <f t="shared" si="100"/>
        <v>否</v>
      </c>
      <c r="I944" s="271" t="str">
        <f t="shared" si="101"/>
        <v>项</v>
      </c>
      <c r="J944" s="272" t="str">
        <f t="shared" si="102"/>
        <v>213</v>
      </c>
      <c r="K944" t="str">
        <f t="shared" si="103"/>
        <v>21399</v>
      </c>
      <c r="L944" t="str">
        <f t="shared" si="104"/>
        <v>2139901</v>
      </c>
    </row>
    <row r="945" ht="21" customHeight="1" spans="1:12">
      <c r="A945" s="350">
        <v>2139999</v>
      </c>
      <c r="B945" s="337" t="s">
        <v>841</v>
      </c>
      <c r="C945" s="284">
        <v>40</v>
      </c>
      <c r="D945" s="284">
        <f>SUMIFS([2]执行月报!$F$5:$F$1335,[2]执行月报!$D$5:$D$1335,A945)</f>
        <v>0</v>
      </c>
      <c r="E945" s="284">
        <v>3</v>
      </c>
      <c r="F945" s="351">
        <f t="shared" si="98"/>
        <v>-1</v>
      </c>
      <c r="G945" s="351">
        <f t="shared" si="99"/>
        <v>0</v>
      </c>
      <c r="H945" s="270" t="str">
        <f t="shared" si="100"/>
        <v>是</v>
      </c>
      <c r="I945" s="271" t="str">
        <f t="shared" si="101"/>
        <v>项</v>
      </c>
      <c r="J945" s="272" t="str">
        <f t="shared" si="102"/>
        <v>213</v>
      </c>
      <c r="K945" t="str">
        <f t="shared" si="103"/>
        <v>21399</v>
      </c>
      <c r="L945" t="str">
        <f t="shared" si="104"/>
        <v>2139999</v>
      </c>
    </row>
    <row r="946" ht="21" customHeight="1" spans="1:12">
      <c r="A946" s="348">
        <v>214</v>
      </c>
      <c r="B946" s="336" t="s">
        <v>104</v>
      </c>
      <c r="C946" s="268">
        <f>SUMIFS(C947:C$1298,$I947:$I$1298,"款",$J947:$J$1298,$A946)</f>
        <v>17396</v>
      </c>
      <c r="D946" s="268">
        <f>SUMIFS(D947:D$1298,$I947:$I$1298,"款",$J947:$J$1298,$A946)</f>
        <v>4167</v>
      </c>
      <c r="E946" s="268">
        <f>SUMIFS(E947:E$1298,$I947:$I$1298,"款",$J947:$J$1298,$A946)</f>
        <v>4299</v>
      </c>
      <c r="F946" s="349">
        <f t="shared" si="98"/>
        <v>-0.0307048150732728</v>
      </c>
      <c r="G946" s="349">
        <f t="shared" si="99"/>
        <v>0.239537824787307</v>
      </c>
      <c r="H946" s="270" t="str">
        <f t="shared" si="100"/>
        <v>是</v>
      </c>
      <c r="I946" s="271" t="str">
        <f t="shared" si="101"/>
        <v>类</v>
      </c>
      <c r="J946" s="272" t="str">
        <f t="shared" si="102"/>
        <v>214</v>
      </c>
      <c r="K946" t="str">
        <f t="shared" si="103"/>
        <v>214</v>
      </c>
      <c r="L946" t="str">
        <f t="shared" si="104"/>
        <v>214</v>
      </c>
    </row>
    <row r="947" ht="21" customHeight="1" spans="1:12">
      <c r="A947" s="348">
        <v>21401</v>
      </c>
      <c r="B947" s="336" t="s">
        <v>842</v>
      </c>
      <c r="C947" s="268">
        <f>SUMIFS(C948:C$1298,$I948:$I$1298,"项",$K948:$K$1298,$A947)</f>
        <v>17396</v>
      </c>
      <c r="D947" s="268">
        <f>SUMIFS(D948:D$1298,$I948:$I$1298,"项",$K948:$K$1298,$A947)</f>
        <v>4167</v>
      </c>
      <c r="E947" s="268">
        <f>SUMIFS(E948:E$1298,$I948:$I$1298,"项",$K948:$K$1298,$A947)</f>
        <v>4299</v>
      </c>
      <c r="F947" s="349">
        <f t="shared" si="98"/>
        <v>-0.0307048150732728</v>
      </c>
      <c r="G947" s="349">
        <f t="shared" si="99"/>
        <v>0.239537824787307</v>
      </c>
      <c r="H947" s="270" t="str">
        <f t="shared" si="100"/>
        <v>是</v>
      </c>
      <c r="I947" s="271" t="str">
        <f t="shared" si="101"/>
        <v>款</v>
      </c>
      <c r="J947" s="272" t="str">
        <f t="shared" si="102"/>
        <v>214</v>
      </c>
      <c r="K947" t="str">
        <f t="shared" si="103"/>
        <v>21401</v>
      </c>
      <c r="L947" t="str">
        <f t="shared" si="104"/>
        <v>21401</v>
      </c>
    </row>
    <row r="948" ht="21" customHeight="1" spans="1:12">
      <c r="A948" s="350">
        <v>2140101</v>
      </c>
      <c r="B948" s="337" t="s">
        <v>140</v>
      </c>
      <c r="C948" s="284">
        <v>376</v>
      </c>
      <c r="D948" s="284">
        <f>SUMIFS([2]执行月报!$F$5:$F$1335,[2]执行月报!$D$5:$D$1335,A948)</f>
        <v>167</v>
      </c>
      <c r="E948" s="284">
        <v>147</v>
      </c>
      <c r="F948" s="351">
        <f t="shared" si="98"/>
        <v>0.136054421768707</v>
      </c>
      <c r="G948" s="351">
        <f t="shared" si="99"/>
        <v>0.444148936170213</v>
      </c>
      <c r="H948" s="270" t="str">
        <f t="shared" si="100"/>
        <v>是</v>
      </c>
      <c r="I948" s="271" t="str">
        <f t="shared" si="101"/>
        <v>项</v>
      </c>
      <c r="J948" s="272" t="str">
        <f t="shared" si="102"/>
        <v>214</v>
      </c>
      <c r="K948" t="str">
        <f t="shared" si="103"/>
        <v>21401</v>
      </c>
      <c r="L948" t="str">
        <f t="shared" si="104"/>
        <v>2140101</v>
      </c>
    </row>
    <row r="949" ht="21" hidden="1" customHeight="1" spans="1:12">
      <c r="A949" s="350">
        <v>2140102</v>
      </c>
      <c r="B949" s="337" t="s">
        <v>141</v>
      </c>
      <c r="C949" s="284">
        <v>0</v>
      </c>
      <c r="D949" s="284">
        <f>SUMIFS([2]执行月报!$F$5:$F$1335,[2]执行月报!$D$5:$D$1335,A949)</f>
        <v>0</v>
      </c>
      <c r="E949" s="284">
        <v>0</v>
      </c>
      <c r="F949" s="351" t="str">
        <f t="shared" si="98"/>
        <v>-</v>
      </c>
      <c r="G949" s="351" t="str">
        <f t="shared" si="99"/>
        <v>-</v>
      </c>
      <c r="H949" s="270" t="str">
        <f t="shared" si="100"/>
        <v>否</v>
      </c>
      <c r="I949" s="271" t="str">
        <f t="shared" si="101"/>
        <v>项</v>
      </c>
      <c r="J949" s="272" t="str">
        <f t="shared" si="102"/>
        <v>214</v>
      </c>
      <c r="K949" t="str">
        <f t="shared" si="103"/>
        <v>21401</v>
      </c>
      <c r="L949" t="str">
        <f t="shared" si="104"/>
        <v>2140102</v>
      </c>
    </row>
    <row r="950" ht="21" hidden="1" customHeight="1" spans="1:12">
      <c r="A950" s="350">
        <v>2140103</v>
      </c>
      <c r="B950" s="337" t="s">
        <v>142</v>
      </c>
      <c r="C950" s="284">
        <v>0</v>
      </c>
      <c r="D950" s="284">
        <f>SUMIFS([2]执行月报!$F$5:$F$1335,[2]执行月报!$D$5:$D$1335,A950)</f>
        <v>0</v>
      </c>
      <c r="E950" s="284">
        <v>0</v>
      </c>
      <c r="F950" s="351" t="str">
        <f t="shared" si="98"/>
        <v>-</v>
      </c>
      <c r="G950" s="351" t="str">
        <f t="shared" si="99"/>
        <v>-</v>
      </c>
      <c r="H950" s="270" t="str">
        <f t="shared" si="100"/>
        <v>否</v>
      </c>
      <c r="I950" s="271" t="str">
        <f t="shared" si="101"/>
        <v>项</v>
      </c>
      <c r="J950" s="272" t="str">
        <f t="shared" si="102"/>
        <v>214</v>
      </c>
      <c r="K950" t="str">
        <f t="shared" si="103"/>
        <v>21401</v>
      </c>
      <c r="L950" t="str">
        <f t="shared" si="104"/>
        <v>2140103</v>
      </c>
    </row>
    <row r="951" ht="21" customHeight="1" spans="1:12">
      <c r="A951" s="350">
        <v>2140104</v>
      </c>
      <c r="B951" s="337" t="s">
        <v>843</v>
      </c>
      <c r="C951" s="284">
        <v>11683</v>
      </c>
      <c r="D951" s="284">
        <f>SUMIFS([2]执行月报!$F$5:$F$1335,[2]执行月报!$D$5:$D$1335,A951)</f>
        <v>2609</v>
      </c>
      <c r="E951" s="284">
        <v>2880</v>
      </c>
      <c r="F951" s="351">
        <f t="shared" si="98"/>
        <v>-0.0940972222222223</v>
      </c>
      <c r="G951" s="351">
        <f t="shared" si="99"/>
        <v>0.223315929127793</v>
      </c>
      <c r="H951" s="270" t="str">
        <f t="shared" si="100"/>
        <v>是</v>
      </c>
      <c r="I951" s="271" t="str">
        <f t="shared" si="101"/>
        <v>项</v>
      </c>
      <c r="J951" s="272" t="str">
        <f t="shared" si="102"/>
        <v>214</v>
      </c>
      <c r="K951" t="str">
        <f t="shared" si="103"/>
        <v>21401</v>
      </c>
      <c r="L951" t="str">
        <f t="shared" si="104"/>
        <v>2140104</v>
      </c>
    </row>
    <row r="952" ht="21" customHeight="1" spans="1:12">
      <c r="A952" s="350">
        <v>2140106</v>
      </c>
      <c r="B952" s="337" t="s">
        <v>844</v>
      </c>
      <c r="C952" s="284">
        <v>4310</v>
      </c>
      <c r="D952" s="284">
        <f>SUMIFS([2]执行月报!$F$5:$F$1335,[2]执行月报!$D$5:$D$1335,A952)</f>
        <v>1243</v>
      </c>
      <c r="E952" s="284">
        <v>881</v>
      </c>
      <c r="F952" s="351">
        <f t="shared" si="98"/>
        <v>0.410896708286039</v>
      </c>
      <c r="G952" s="351">
        <f t="shared" si="99"/>
        <v>0.288399071925754</v>
      </c>
      <c r="H952" s="270" t="str">
        <f t="shared" si="100"/>
        <v>是</v>
      </c>
      <c r="I952" s="271" t="str">
        <f t="shared" si="101"/>
        <v>项</v>
      </c>
      <c r="J952" s="272" t="str">
        <f t="shared" si="102"/>
        <v>214</v>
      </c>
      <c r="K952" t="str">
        <f t="shared" si="103"/>
        <v>21401</v>
      </c>
      <c r="L952" t="str">
        <f t="shared" si="104"/>
        <v>2140106</v>
      </c>
    </row>
    <row r="953" ht="21" hidden="1" customHeight="1" spans="1:12">
      <c r="A953" s="350">
        <v>2140109</v>
      </c>
      <c r="B953" s="337" t="s">
        <v>845</v>
      </c>
      <c r="C953" s="284">
        <v>0</v>
      </c>
      <c r="D953" s="284">
        <f>SUMIFS([2]执行月报!$F$5:$F$1335,[2]执行月报!$D$5:$D$1335,A953)</f>
        <v>0</v>
      </c>
      <c r="E953" s="284">
        <v>0</v>
      </c>
      <c r="F953" s="351" t="str">
        <f t="shared" si="98"/>
        <v>-</v>
      </c>
      <c r="G953" s="351" t="str">
        <f t="shared" si="99"/>
        <v>-</v>
      </c>
      <c r="H953" s="270" t="str">
        <f t="shared" si="100"/>
        <v>否</v>
      </c>
      <c r="I953" s="271" t="str">
        <f t="shared" si="101"/>
        <v>项</v>
      </c>
      <c r="J953" s="272" t="str">
        <f t="shared" si="102"/>
        <v>214</v>
      </c>
      <c r="K953" t="str">
        <f t="shared" si="103"/>
        <v>21401</v>
      </c>
      <c r="L953" t="str">
        <f t="shared" si="104"/>
        <v>2140109</v>
      </c>
    </row>
    <row r="954" ht="21" hidden="1" customHeight="1" spans="1:12">
      <c r="A954" s="350">
        <v>2140110</v>
      </c>
      <c r="B954" s="337" t="s">
        <v>846</v>
      </c>
      <c r="C954" s="284">
        <v>0</v>
      </c>
      <c r="D954" s="284">
        <f>SUMIFS([2]执行月报!$F$5:$F$1335,[2]执行月报!$D$5:$D$1335,A954)</f>
        <v>0</v>
      </c>
      <c r="E954" s="284">
        <v>0</v>
      </c>
      <c r="F954" s="351" t="str">
        <f t="shared" si="98"/>
        <v>-</v>
      </c>
      <c r="G954" s="351" t="str">
        <f t="shared" si="99"/>
        <v>-</v>
      </c>
      <c r="H954" s="270" t="str">
        <f t="shared" si="100"/>
        <v>否</v>
      </c>
      <c r="I954" s="271" t="str">
        <f t="shared" si="101"/>
        <v>项</v>
      </c>
      <c r="J954" s="272" t="str">
        <f t="shared" si="102"/>
        <v>214</v>
      </c>
      <c r="K954" t="str">
        <f t="shared" si="103"/>
        <v>21401</v>
      </c>
      <c r="L954" t="str">
        <f t="shared" si="104"/>
        <v>2140110</v>
      </c>
    </row>
    <row r="955" ht="21" hidden="1" customHeight="1" spans="1:12">
      <c r="A955" s="350">
        <v>2140111</v>
      </c>
      <c r="B955" s="337" t="s">
        <v>847</v>
      </c>
      <c r="C955" s="284">
        <v>0</v>
      </c>
      <c r="D955" s="284">
        <f>SUMIFS([2]执行月报!$F$5:$F$1335,[2]执行月报!$D$5:$D$1335,A955)</f>
        <v>0</v>
      </c>
      <c r="E955" s="284">
        <v>0</v>
      </c>
      <c r="F955" s="351" t="str">
        <f t="shared" si="98"/>
        <v>-</v>
      </c>
      <c r="G955" s="351" t="str">
        <f t="shared" si="99"/>
        <v>-</v>
      </c>
      <c r="H955" s="270" t="str">
        <f t="shared" si="100"/>
        <v>否</v>
      </c>
      <c r="I955" s="271" t="str">
        <f t="shared" si="101"/>
        <v>项</v>
      </c>
      <c r="J955" s="272" t="str">
        <f t="shared" si="102"/>
        <v>214</v>
      </c>
      <c r="K955" t="str">
        <f t="shared" si="103"/>
        <v>21401</v>
      </c>
      <c r="L955" t="str">
        <f t="shared" si="104"/>
        <v>2140111</v>
      </c>
    </row>
    <row r="956" ht="21" customHeight="1" spans="1:12">
      <c r="A956" s="350">
        <v>2140112</v>
      </c>
      <c r="B956" s="337" t="s">
        <v>848</v>
      </c>
      <c r="C956" s="284">
        <v>201</v>
      </c>
      <c r="D956" s="284">
        <f>SUMIFS([2]执行月报!$F$5:$F$1335,[2]执行月报!$D$5:$D$1335,A956)</f>
        <v>109</v>
      </c>
      <c r="E956" s="284">
        <v>122</v>
      </c>
      <c r="F956" s="351">
        <f t="shared" si="98"/>
        <v>-0.10655737704918</v>
      </c>
      <c r="G956" s="351">
        <f t="shared" si="99"/>
        <v>0.54228855721393</v>
      </c>
      <c r="H956" s="270" t="str">
        <f t="shared" si="100"/>
        <v>是</v>
      </c>
      <c r="I956" s="271" t="str">
        <f t="shared" si="101"/>
        <v>项</v>
      </c>
      <c r="J956" s="272" t="str">
        <f t="shared" si="102"/>
        <v>214</v>
      </c>
      <c r="K956" t="str">
        <f t="shared" si="103"/>
        <v>21401</v>
      </c>
      <c r="L956" t="str">
        <f t="shared" si="104"/>
        <v>2140112</v>
      </c>
    </row>
    <row r="957" ht="21" hidden="1" customHeight="1" spans="1:12">
      <c r="A957" s="350">
        <v>2140114</v>
      </c>
      <c r="B957" s="337" t="s">
        <v>849</v>
      </c>
      <c r="C957" s="284">
        <v>0</v>
      </c>
      <c r="D957" s="284">
        <f>SUMIFS([2]执行月报!$F$5:$F$1335,[2]执行月报!$D$5:$D$1335,A957)</f>
        <v>0</v>
      </c>
      <c r="E957" s="284">
        <v>0</v>
      </c>
      <c r="F957" s="351" t="str">
        <f t="shared" si="98"/>
        <v>-</v>
      </c>
      <c r="G957" s="351" t="str">
        <f t="shared" si="99"/>
        <v>-</v>
      </c>
      <c r="H957" s="270" t="str">
        <f t="shared" si="100"/>
        <v>否</v>
      </c>
      <c r="I957" s="271" t="str">
        <f t="shared" si="101"/>
        <v>项</v>
      </c>
      <c r="J957" s="272" t="str">
        <f t="shared" si="102"/>
        <v>214</v>
      </c>
      <c r="K957" t="str">
        <f t="shared" si="103"/>
        <v>21401</v>
      </c>
      <c r="L957" t="str">
        <f t="shared" si="104"/>
        <v>2140114</v>
      </c>
    </row>
    <row r="958" ht="21" hidden="1" customHeight="1" spans="1:12">
      <c r="A958" s="350">
        <v>2140122</v>
      </c>
      <c r="B958" s="337" t="s">
        <v>850</v>
      </c>
      <c r="C958" s="284">
        <v>0</v>
      </c>
      <c r="D958" s="284">
        <f>SUMIFS([2]执行月报!$F$5:$F$1335,[2]执行月报!$D$5:$D$1335,A958)</f>
        <v>0</v>
      </c>
      <c r="E958" s="284">
        <v>0</v>
      </c>
      <c r="F958" s="351" t="str">
        <f t="shared" si="98"/>
        <v>-</v>
      </c>
      <c r="G958" s="351" t="str">
        <f t="shared" si="99"/>
        <v>-</v>
      </c>
      <c r="H958" s="270" t="str">
        <f t="shared" si="100"/>
        <v>否</v>
      </c>
      <c r="I958" s="271" t="str">
        <f t="shared" si="101"/>
        <v>项</v>
      </c>
      <c r="J958" s="272" t="str">
        <f t="shared" si="102"/>
        <v>214</v>
      </c>
      <c r="K958" t="str">
        <f t="shared" si="103"/>
        <v>21401</v>
      </c>
      <c r="L958" t="str">
        <f t="shared" si="104"/>
        <v>2140122</v>
      </c>
    </row>
    <row r="959" ht="21" hidden="1" customHeight="1" spans="1:12">
      <c r="A959" s="350">
        <v>2140123</v>
      </c>
      <c r="B959" s="337" t="s">
        <v>851</v>
      </c>
      <c r="C959" s="284">
        <v>0</v>
      </c>
      <c r="D959" s="284">
        <f>SUMIFS([2]执行月报!$F$5:$F$1335,[2]执行月报!$D$5:$D$1335,A959)</f>
        <v>0</v>
      </c>
      <c r="E959" s="284">
        <v>0</v>
      </c>
      <c r="F959" s="351" t="str">
        <f t="shared" si="98"/>
        <v>-</v>
      </c>
      <c r="G959" s="351" t="str">
        <f t="shared" si="99"/>
        <v>-</v>
      </c>
      <c r="H959" s="270" t="str">
        <f t="shared" si="100"/>
        <v>否</v>
      </c>
      <c r="I959" s="271" t="str">
        <f t="shared" si="101"/>
        <v>项</v>
      </c>
      <c r="J959" s="272" t="str">
        <f t="shared" si="102"/>
        <v>214</v>
      </c>
      <c r="K959" t="str">
        <f t="shared" si="103"/>
        <v>21401</v>
      </c>
      <c r="L959" t="str">
        <f t="shared" si="104"/>
        <v>2140123</v>
      </c>
    </row>
    <row r="960" ht="21" hidden="1" customHeight="1" spans="1:12">
      <c r="A960" s="350">
        <v>2140127</v>
      </c>
      <c r="B960" s="337" t="s">
        <v>852</v>
      </c>
      <c r="C960" s="284">
        <v>0</v>
      </c>
      <c r="D960" s="284">
        <f>SUMIFS([2]执行月报!$F$5:$F$1335,[2]执行月报!$D$5:$D$1335,A960)</f>
        <v>0</v>
      </c>
      <c r="E960" s="284">
        <v>0</v>
      </c>
      <c r="F960" s="351" t="str">
        <f t="shared" si="98"/>
        <v>-</v>
      </c>
      <c r="G960" s="351" t="str">
        <f t="shared" si="99"/>
        <v>-</v>
      </c>
      <c r="H960" s="270" t="str">
        <f t="shared" si="100"/>
        <v>否</v>
      </c>
      <c r="I960" s="271" t="str">
        <f t="shared" si="101"/>
        <v>项</v>
      </c>
      <c r="J960" s="272" t="str">
        <f t="shared" si="102"/>
        <v>214</v>
      </c>
      <c r="K960" t="str">
        <f t="shared" si="103"/>
        <v>21401</v>
      </c>
      <c r="L960" t="str">
        <f t="shared" si="104"/>
        <v>2140127</v>
      </c>
    </row>
    <row r="961" ht="21" hidden="1" customHeight="1" spans="1:12">
      <c r="A961" s="350">
        <v>2140128</v>
      </c>
      <c r="B961" s="337" t="s">
        <v>853</v>
      </c>
      <c r="C961" s="284">
        <v>0</v>
      </c>
      <c r="D961" s="284">
        <f>SUMIFS([2]执行月报!$F$5:$F$1335,[2]执行月报!$D$5:$D$1335,A961)</f>
        <v>0</v>
      </c>
      <c r="E961" s="284">
        <v>0</v>
      </c>
      <c r="F961" s="351" t="str">
        <f t="shared" si="98"/>
        <v>-</v>
      </c>
      <c r="G961" s="351" t="str">
        <f t="shared" si="99"/>
        <v>-</v>
      </c>
      <c r="H961" s="270" t="str">
        <f t="shared" si="100"/>
        <v>否</v>
      </c>
      <c r="I961" s="271" t="str">
        <f t="shared" si="101"/>
        <v>项</v>
      </c>
      <c r="J961" s="272" t="str">
        <f t="shared" si="102"/>
        <v>214</v>
      </c>
      <c r="K961" t="str">
        <f t="shared" si="103"/>
        <v>21401</v>
      </c>
      <c r="L961" t="str">
        <f t="shared" si="104"/>
        <v>2140128</v>
      </c>
    </row>
    <row r="962" ht="21" hidden="1" customHeight="1" spans="1:12">
      <c r="A962" s="350">
        <v>2140129</v>
      </c>
      <c r="B962" s="337" t="s">
        <v>854</v>
      </c>
      <c r="C962" s="284">
        <v>0</v>
      </c>
      <c r="D962" s="284">
        <f>SUMIFS([2]执行月报!$F$5:$F$1335,[2]执行月报!$D$5:$D$1335,A962)</f>
        <v>0</v>
      </c>
      <c r="E962" s="284">
        <v>0</v>
      </c>
      <c r="F962" s="351" t="str">
        <f t="shared" si="98"/>
        <v>-</v>
      </c>
      <c r="G962" s="351" t="str">
        <f t="shared" si="99"/>
        <v>-</v>
      </c>
      <c r="H962" s="270" t="str">
        <f t="shared" si="100"/>
        <v>否</v>
      </c>
      <c r="I962" s="271" t="str">
        <f t="shared" si="101"/>
        <v>项</v>
      </c>
      <c r="J962" s="272" t="str">
        <f t="shared" si="102"/>
        <v>214</v>
      </c>
      <c r="K962" t="str">
        <f t="shared" si="103"/>
        <v>21401</v>
      </c>
      <c r="L962" t="str">
        <f t="shared" si="104"/>
        <v>2140129</v>
      </c>
    </row>
    <row r="963" ht="21" hidden="1" customHeight="1" spans="1:12">
      <c r="A963" s="350">
        <v>2140130</v>
      </c>
      <c r="B963" s="337" t="s">
        <v>855</v>
      </c>
      <c r="C963" s="284">
        <v>0</v>
      </c>
      <c r="D963" s="284">
        <f>SUMIFS([2]执行月报!$F$5:$F$1335,[2]执行月报!$D$5:$D$1335,A963)</f>
        <v>0</v>
      </c>
      <c r="E963" s="284">
        <v>0</v>
      </c>
      <c r="F963" s="351" t="str">
        <f t="shared" si="98"/>
        <v>-</v>
      </c>
      <c r="G963" s="351" t="str">
        <f t="shared" si="99"/>
        <v>-</v>
      </c>
      <c r="H963" s="270" t="str">
        <f t="shared" si="100"/>
        <v>否</v>
      </c>
      <c r="I963" s="271" t="str">
        <f t="shared" si="101"/>
        <v>项</v>
      </c>
      <c r="J963" s="272" t="str">
        <f t="shared" si="102"/>
        <v>214</v>
      </c>
      <c r="K963" t="str">
        <f t="shared" si="103"/>
        <v>21401</v>
      </c>
      <c r="L963" t="str">
        <f t="shared" si="104"/>
        <v>2140130</v>
      </c>
    </row>
    <row r="964" ht="21" hidden="1" customHeight="1" spans="1:12">
      <c r="A964" s="350">
        <v>2140131</v>
      </c>
      <c r="B964" s="337" t="s">
        <v>856</v>
      </c>
      <c r="C964" s="284">
        <v>0</v>
      </c>
      <c r="D964" s="284">
        <f>SUMIFS([2]执行月报!$F$5:$F$1335,[2]执行月报!$D$5:$D$1335,A964)</f>
        <v>0</v>
      </c>
      <c r="E964" s="284">
        <v>0</v>
      </c>
      <c r="F964" s="351" t="str">
        <f t="shared" si="98"/>
        <v>-</v>
      </c>
      <c r="G964" s="351" t="str">
        <f t="shared" si="99"/>
        <v>-</v>
      </c>
      <c r="H964" s="270" t="str">
        <f t="shared" si="100"/>
        <v>否</v>
      </c>
      <c r="I964" s="271" t="str">
        <f t="shared" si="101"/>
        <v>项</v>
      </c>
      <c r="J964" s="272" t="str">
        <f t="shared" si="102"/>
        <v>214</v>
      </c>
      <c r="K964" t="str">
        <f t="shared" si="103"/>
        <v>21401</v>
      </c>
      <c r="L964" t="str">
        <f t="shared" si="104"/>
        <v>2140131</v>
      </c>
    </row>
    <row r="965" ht="21" hidden="1" customHeight="1" spans="1:12">
      <c r="A965" s="350">
        <v>2140133</v>
      </c>
      <c r="B965" s="337" t="s">
        <v>857</v>
      </c>
      <c r="C965" s="284">
        <v>0</v>
      </c>
      <c r="D965" s="284">
        <f>SUMIFS([2]执行月报!$F$5:$F$1335,[2]执行月报!$D$5:$D$1335,A965)</f>
        <v>0</v>
      </c>
      <c r="E965" s="284">
        <v>0</v>
      </c>
      <c r="F965" s="351" t="str">
        <f t="shared" si="98"/>
        <v>-</v>
      </c>
      <c r="G965" s="351" t="str">
        <f t="shared" si="99"/>
        <v>-</v>
      </c>
      <c r="H965" s="270" t="str">
        <f t="shared" si="100"/>
        <v>否</v>
      </c>
      <c r="I965" s="271" t="str">
        <f t="shared" si="101"/>
        <v>项</v>
      </c>
      <c r="J965" s="272" t="str">
        <f t="shared" si="102"/>
        <v>214</v>
      </c>
      <c r="K965" t="str">
        <f t="shared" si="103"/>
        <v>21401</v>
      </c>
      <c r="L965" t="str">
        <f t="shared" si="104"/>
        <v>2140133</v>
      </c>
    </row>
    <row r="966" ht="21" hidden="1" customHeight="1" spans="1:12">
      <c r="A966" s="350">
        <v>2140136</v>
      </c>
      <c r="B966" s="337" t="s">
        <v>858</v>
      </c>
      <c r="C966" s="284">
        <v>0</v>
      </c>
      <c r="D966" s="284">
        <f>SUMIFS([2]执行月报!$F$5:$F$1335,[2]执行月报!$D$5:$D$1335,A966)</f>
        <v>0</v>
      </c>
      <c r="E966" s="284">
        <v>0</v>
      </c>
      <c r="F966" s="351" t="str">
        <f t="shared" ref="F966:F1029" si="105">IF(E966&lt;&gt;0,D966/E966-1,"-")</f>
        <v>-</v>
      </c>
      <c r="G966" s="351" t="str">
        <f t="shared" ref="G966:G1029" si="106">IF(C966&lt;&gt;0,D966/C966,"-")</f>
        <v>-</v>
      </c>
      <c r="H966" s="270" t="str">
        <f t="shared" ref="H966:H1029" si="107">IF(LEN(A966)=3,"是",IF(OR(C966&lt;&gt;0,D966&lt;&gt;0,E966&lt;&gt;0),"是","否"))</f>
        <v>否</v>
      </c>
      <c r="I966" s="271" t="str">
        <f t="shared" ref="I966:I1029" si="108">_xlfn.IFS(LEN(A966)=3,"类",LEN(A966)=5,"款",LEN(A966)=7,"项")</f>
        <v>项</v>
      </c>
      <c r="J966" s="272" t="str">
        <f t="shared" ref="J966:J1029" si="109">LEFT(A966,3)</f>
        <v>214</v>
      </c>
      <c r="K966" t="str">
        <f t="shared" ref="K966:K1029" si="110">LEFT(A966,5)</f>
        <v>21401</v>
      </c>
      <c r="L966" t="str">
        <f t="shared" ref="L966:L1029" si="111">LEFT(A966,7)</f>
        <v>2140136</v>
      </c>
    </row>
    <row r="967" ht="21" hidden="1" customHeight="1" spans="1:12">
      <c r="A967" s="350">
        <v>2140138</v>
      </c>
      <c r="B967" s="337" t="s">
        <v>859</v>
      </c>
      <c r="C967" s="284">
        <v>0</v>
      </c>
      <c r="D967" s="284">
        <f>SUMIFS([2]执行月报!$F$5:$F$1335,[2]执行月报!$D$5:$D$1335,A967)</f>
        <v>0</v>
      </c>
      <c r="E967" s="284">
        <v>0</v>
      </c>
      <c r="F967" s="351" t="str">
        <f t="shared" si="105"/>
        <v>-</v>
      </c>
      <c r="G967" s="351" t="str">
        <f t="shared" si="106"/>
        <v>-</v>
      </c>
      <c r="H967" s="270" t="str">
        <f t="shared" si="107"/>
        <v>否</v>
      </c>
      <c r="I967" s="271" t="str">
        <f t="shared" si="108"/>
        <v>项</v>
      </c>
      <c r="J967" s="272" t="str">
        <f t="shared" si="109"/>
        <v>214</v>
      </c>
      <c r="K967" t="str">
        <f t="shared" si="110"/>
        <v>21401</v>
      </c>
      <c r="L967" t="str">
        <f t="shared" si="111"/>
        <v>2140138</v>
      </c>
    </row>
    <row r="968" ht="21" customHeight="1" spans="1:12">
      <c r="A968" s="350">
        <v>2140199</v>
      </c>
      <c r="B968" s="337" t="s">
        <v>860</v>
      </c>
      <c r="C968" s="284">
        <v>826</v>
      </c>
      <c r="D968" s="284">
        <f>SUMIFS([2]执行月报!$F$5:$F$1335,[2]执行月报!$D$5:$D$1335,A968)</f>
        <v>39</v>
      </c>
      <c r="E968" s="284">
        <v>269</v>
      </c>
      <c r="F968" s="351">
        <f t="shared" si="105"/>
        <v>-0.855018587360595</v>
      </c>
      <c r="G968" s="351">
        <f t="shared" si="106"/>
        <v>0.0472154963680387</v>
      </c>
      <c r="H968" s="270" t="str">
        <f t="shared" si="107"/>
        <v>是</v>
      </c>
      <c r="I968" s="271" t="str">
        <f t="shared" si="108"/>
        <v>项</v>
      </c>
      <c r="J968" s="272" t="str">
        <f t="shared" si="109"/>
        <v>214</v>
      </c>
      <c r="K968" t="str">
        <f t="shared" si="110"/>
        <v>21401</v>
      </c>
      <c r="L968" t="str">
        <f t="shared" si="111"/>
        <v>2140199</v>
      </c>
    </row>
    <row r="969" ht="21" hidden="1" customHeight="1" spans="1:12">
      <c r="A969" s="348">
        <v>21402</v>
      </c>
      <c r="B969" s="336" t="s">
        <v>861</v>
      </c>
      <c r="C969" s="268">
        <f>SUMIFS(C970:C$1298,$I970:$I$1298,"项",$K970:$K$1298,$A969)</f>
        <v>0</v>
      </c>
      <c r="D969" s="268">
        <f>SUMIFS(D970:D$1298,$I970:$I$1298,"项",$K970:$K$1298,$A969)</f>
        <v>0</v>
      </c>
      <c r="E969" s="268">
        <f>SUMIFS(E970:E$1298,$I970:$I$1298,"项",$K970:$K$1298,$A969)</f>
        <v>0</v>
      </c>
      <c r="F969" s="349" t="str">
        <f t="shared" si="105"/>
        <v>-</v>
      </c>
      <c r="G969" s="349" t="str">
        <f t="shared" si="106"/>
        <v>-</v>
      </c>
      <c r="H969" s="270" t="str">
        <f t="shared" si="107"/>
        <v>否</v>
      </c>
      <c r="I969" s="271" t="str">
        <f t="shared" si="108"/>
        <v>款</v>
      </c>
      <c r="J969" s="272" t="str">
        <f t="shared" si="109"/>
        <v>214</v>
      </c>
      <c r="K969" t="str">
        <f t="shared" si="110"/>
        <v>21402</v>
      </c>
      <c r="L969" t="str">
        <f t="shared" si="111"/>
        <v>21402</v>
      </c>
    </row>
    <row r="970" ht="21" hidden="1" customHeight="1" spans="1:12">
      <c r="A970" s="350">
        <v>2140201</v>
      </c>
      <c r="B970" s="337" t="s">
        <v>140</v>
      </c>
      <c r="C970" s="284">
        <v>0</v>
      </c>
      <c r="D970" s="284">
        <f>SUMIFS([2]执行月报!$F$5:$F$1335,[2]执行月报!$D$5:$D$1335,A970)</f>
        <v>0</v>
      </c>
      <c r="E970" s="284">
        <v>0</v>
      </c>
      <c r="F970" s="351" t="str">
        <f t="shared" si="105"/>
        <v>-</v>
      </c>
      <c r="G970" s="351" t="str">
        <f t="shared" si="106"/>
        <v>-</v>
      </c>
      <c r="H970" s="270" t="str">
        <f t="shared" si="107"/>
        <v>否</v>
      </c>
      <c r="I970" s="271" t="str">
        <f t="shared" si="108"/>
        <v>项</v>
      </c>
      <c r="J970" s="272" t="str">
        <f t="shared" si="109"/>
        <v>214</v>
      </c>
      <c r="K970" t="str">
        <f t="shared" si="110"/>
        <v>21402</v>
      </c>
      <c r="L970" t="str">
        <f t="shared" si="111"/>
        <v>2140201</v>
      </c>
    </row>
    <row r="971" ht="21" hidden="1" customHeight="1" spans="1:12">
      <c r="A971" s="350">
        <v>2140202</v>
      </c>
      <c r="B971" s="337" t="s">
        <v>141</v>
      </c>
      <c r="C971" s="284">
        <v>0</v>
      </c>
      <c r="D971" s="284">
        <f>SUMIFS([2]执行月报!$F$5:$F$1335,[2]执行月报!$D$5:$D$1335,A971)</f>
        <v>0</v>
      </c>
      <c r="E971" s="284">
        <v>0</v>
      </c>
      <c r="F971" s="351" t="str">
        <f t="shared" si="105"/>
        <v>-</v>
      </c>
      <c r="G971" s="351" t="str">
        <f t="shared" si="106"/>
        <v>-</v>
      </c>
      <c r="H971" s="270" t="str">
        <f t="shared" si="107"/>
        <v>否</v>
      </c>
      <c r="I971" s="271" t="str">
        <f t="shared" si="108"/>
        <v>项</v>
      </c>
      <c r="J971" s="272" t="str">
        <f t="shared" si="109"/>
        <v>214</v>
      </c>
      <c r="K971" t="str">
        <f t="shared" si="110"/>
        <v>21402</v>
      </c>
      <c r="L971" t="str">
        <f t="shared" si="111"/>
        <v>2140202</v>
      </c>
    </row>
    <row r="972" ht="21" hidden="1" customHeight="1" spans="1:12">
      <c r="A972" s="350">
        <v>2140203</v>
      </c>
      <c r="B972" s="337" t="s">
        <v>142</v>
      </c>
      <c r="C972" s="284">
        <v>0</v>
      </c>
      <c r="D972" s="284">
        <f>SUMIFS([2]执行月报!$F$5:$F$1335,[2]执行月报!$D$5:$D$1335,A972)</f>
        <v>0</v>
      </c>
      <c r="E972" s="284">
        <v>0</v>
      </c>
      <c r="F972" s="351" t="str">
        <f t="shared" si="105"/>
        <v>-</v>
      </c>
      <c r="G972" s="351" t="str">
        <f t="shared" si="106"/>
        <v>-</v>
      </c>
      <c r="H972" s="270" t="str">
        <f t="shared" si="107"/>
        <v>否</v>
      </c>
      <c r="I972" s="271" t="str">
        <f t="shared" si="108"/>
        <v>项</v>
      </c>
      <c r="J972" s="272" t="str">
        <f t="shared" si="109"/>
        <v>214</v>
      </c>
      <c r="K972" t="str">
        <f t="shared" si="110"/>
        <v>21402</v>
      </c>
      <c r="L972" t="str">
        <f t="shared" si="111"/>
        <v>2140203</v>
      </c>
    </row>
    <row r="973" ht="21" hidden="1" customHeight="1" spans="1:12">
      <c r="A973" s="350">
        <v>2140204</v>
      </c>
      <c r="B973" s="337" t="s">
        <v>862</v>
      </c>
      <c r="C973" s="284">
        <v>0</v>
      </c>
      <c r="D973" s="284">
        <f>SUMIFS([2]执行月报!$F$5:$F$1335,[2]执行月报!$D$5:$D$1335,A973)</f>
        <v>0</v>
      </c>
      <c r="E973" s="284">
        <v>0</v>
      </c>
      <c r="F973" s="351" t="str">
        <f t="shared" si="105"/>
        <v>-</v>
      </c>
      <c r="G973" s="351" t="str">
        <f t="shared" si="106"/>
        <v>-</v>
      </c>
      <c r="H973" s="270" t="str">
        <f t="shared" si="107"/>
        <v>否</v>
      </c>
      <c r="I973" s="271" t="str">
        <f t="shared" si="108"/>
        <v>项</v>
      </c>
      <c r="J973" s="272" t="str">
        <f t="shared" si="109"/>
        <v>214</v>
      </c>
      <c r="K973" t="str">
        <f t="shared" si="110"/>
        <v>21402</v>
      </c>
      <c r="L973" t="str">
        <f t="shared" si="111"/>
        <v>2140204</v>
      </c>
    </row>
    <row r="974" ht="21" hidden="1" customHeight="1" spans="1:12">
      <c r="A974" s="350">
        <v>2140205</v>
      </c>
      <c r="B974" s="337" t="s">
        <v>863</v>
      </c>
      <c r="C974" s="284">
        <v>0</v>
      </c>
      <c r="D974" s="284">
        <f>SUMIFS([2]执行月报!$F$5:$F$1335,[2]执行月报!$D$5:$D$1335,A974)</f>
        <v>0</v>
      </c>
      <c r="E974" s="284">
        <v>0</v>
      </c>
      <c r="F974" s="351" t="str">
        <f t="shared" si="105"/>
        <v>-</v>
      </c>
      <c r="G974" s="351" t="str">
        <f t="shared" si="106"/>
        <v>-</v>
      </c>
      <c r="H974" s="270" t="str">
        <f t="shared" si="107"/>
        <v>否</v>
      </c>
      <c r="I974" s="271" t="str">
        <f t="shared" si="108"/>
        <v>项</v>
      </c>
      <c r="J974" s="272" t="str">
        <f t="shared" si="109"/>
        <v>214</v>
      </c>
      <c r="K974" t="str">
        <f t="shared" si="110"/>
        <v>21402</v>
      </c>
      <c r="L974" t="str">
        <f t="shared" si="111"/>
        <v>2140205</v>
      </c>
    </row>
    <row r="975" ht="21" hidden="1" customHeight="1" spans="1:12">
      <c r="A975" s="350">
        <v>2140206</v>
      </c>
      <c r="B975" s="337" t="s">
        <v>864</v>
      </c>
      <c r="C975" s="284">
        <v>0</v>
      </c>
      <c r="D975" s="284">
        <f>SUMIFS([2]执行月报!$F$5:$F$1335,[2]执行月报!$D$5:$D$1335,A975)</f>
        <v>0</v>
      </c>
      <c r="E975" s="284">
        <v>0</v>
      </c>
      <c r="F975" s="351" t="str">
        <f t="shared" si="105"/>
        <v>-</v>
      </c>
      <c r="G975" s="351" t="str">
        <f t="shared" si="106"/>
        <v>-</v>
      </c>
      <c r="H975" s="270" t="str">
        <f t="shared" si="107"/>
        <v>否</v>
      </c>
      <c r="I975" s="271" t="str">
        <f t="shared" si="108"/>
        <v>项</v>
      </c>
      <c r="J975" s="272" t="str">
        <f t="shared" si="109"/>
        <v>214</v>
      </c>
      <c r="K975" t="str">
        <f t="shared" si="110"/>
        <v>21402</v>
      </c>
      <c r="L975" t="str">
        <f t="shared" si="111"/>
        <v>2140206</v>
      </c>
    </row>
    <row r="976" ht="21" hidden="1" customHeight="1" spans="1:12">
      <c r="A976" s="350">
        <v>2140207</v>
      </c>
      <c r="B976" s="337" t="s">
        <v>865</v>
      </c>
      <c r="C976" s="284">
        <v>0</v>
      </c>
      <c r="D976" s="284">
        <f>SUMIFS([2]执行月报!$F$5:$F$1335,[2]执行月报!$D$5:$D$1335,A976)</f>
        <v>0</v>
      </c>
      <c r="E976" s="284">
        <v>0</v>
      </c>
      <c r="F976" s="351" t="str">
        <f t="shared" si="105"/>
        <v>-</v>
      </c>
      <c r="G976" s="351" t="str">
        <f t="shared" si="106"/>
        <v>-</v>
      </c>
      <c r="H976" s="270" t="str">
        <f t="shared" si="107"/>
        <v>否</v>
      </c>
      <c r="I976" s="271" t="str">
        <f t="shared" si="108"/>
        <v>项</v>
      </c>
      <c r="J976" s="272" t="str">
        <f t="shared" si="109"/>
        <v>214</v>
      </c>
      <c r="K976" t="str">
        <f t="shared" si="110"/>
        <v>21402</v>
      </c>
      <c r="L976" t="str">
        <f t="shared" si="111"/>
        <v>2140207</v>
      </c>
    </row>
    <row r="977" ht="21" hidden="1" customHeight="1" spans="1:12">
      <c r="A977" s="350">
        <v>2140208</v>
      </c>
      <c r="B977" s="337" t="s">
        <v>866</v>
      </c>
      <c r="C977" s="284">
        <v>0</v>
      </c>
      <c r="D977" s="284">
        <f>SUMIFS([2]执行月报!$F$5:$F$1335,[2]执行月报!$D$5:$D$1335,A977)</f>
        <v>0</v>
      </c>
      <c r="E977" s="284">
        <v>0</v>
      </c>
      <c r="F977" s="351" t="str">
        <f t="shared" si="105"/>
        <v>-</v>
      </c>
      <c r="G977" s="351" t="str">
        <f t="shared" si="106"/>
        <v>-</v>
      </c>
      <c r="H977" s="270" t="str">
        <f t="shared" si="107"/>
        <v>否</v>
      </c>
      <c r="I977" s="271" t="str">
        <f t="shared" si="108"/>
        <v>项</v>
      </c>
      <c r="J977" s="272" t="str">
        <f t="shared" si="109"/>
        <v>214</v>
      </c>
      <c r="K977" t="str">
        <f t="shared" si="110"/>
        <v>21402</v>
      </c>
      <c r="L977" t="str">
        <f t="shared" si="111"/>
        <v>2140208</v>
      </c>
    </row>
    <row r="978" ht="21" hidden="1" customHeight="1" spans="1:12">
      <c r="A978" s="350">
        <v>2140299</v>
      </c>
      <c r="B978" s="337" t="s">
        <v>867</v>
      </c>
      <c r="C978" s="284">
        <v>0</v>
      </c>
      <c r="D978" s="284">
        <f>SUMIFS([2]执行月报!$F$5:$F$1335,[2]执行月报!$D$5:$D$1335,A978)</f>
        <v>0</v>
      </c>
      <c r="E978" s="284">
        <v>0</v>
      </c>
      <c r="F978" s="351" t="str">
        <f t="shared" si="105"/>
        <v>-</v>
      </c>
      <c r="G978" s="351" t="str">
        <f t="shared" si="106"/>
        <v>-</v>
      </c>
      <c r="H978" s="270" t="str">
        <f t="shared" si="107"/>
        <v>否</v>
      </c>
      <c r="I978" s="271" t="str">
        <f t="shared" si="108"/>
        <v>项</v>
      </c>
      <c r="J978" s="272" t="str">
        <f t="shared" si="109"/>
        <v>214</v>
      </c>
      <c r="K978" t="str">
        <f t="shared" si="110"/>
        <v>21402</v>
      </c>
      <c r="L978" t="str">
        <f t="shared" si="111"/>
        <v>2140299</v>
      </c>
    </row>
    <row r="979" ht="21" hidden="1" customHeight="1" spans="1:12">
      <c r="A979" s="348">
        <v>21403</v>
      </c>
      <c r="B979" s="336" t="s">
        <v>868</v>
      </c>
      <c r="C979" s="268">
        <f>SUMIFS(C980:C$1298,$I980:$I$1298,"项",$K980:$K$1298,$A979)</f>
        <v>0</v>
      </c>
      <c r="D979" s="268">
        <f>SUMIFS(D980:D$1298,$I980:$I$1298,"项",$K980:$K$1298,$A979)</f>
        <v>0</v>
      </c>
      <c r="E979" s="268">
        <f>SUMIFS(E980:E$1298,$I980:$I$1298,"项",$K980:$K$1298,$A979)</f>
        <v>0</v>
      </c>
      <c r="F979" s="349" t="str">
        <f t="shared" si="105"/>
        <v>-</v>
      </c>
      <c r="G979" s="349" t="str">
        <f t="shared" si="106"/>
        <v>-</v>
      </c>
      <c r="H979" s="270" t="str">
        <f t="shared" si="107"/>
        <v>否</v>
      </c>
      <c r="I979" s="271" t="str">
        <f t="shared" si="108"/>
        <v>款</v>
      </c>
      <c r="J979" s="272" t="str">
        <f t="shared" si="109"/>
        <v>214</v>
      </c>
      <c r="K979" t="str">
        <f t="shared" si="110"/>
        <v>21403</v>
      </c>
      <c r="L979" t="str">
        <f t="shared" si="111"/>
        <v>21403</v>
      </c>
    </row>
    <row r="980" ht="21" hidden="1" customHeight="1" spans="1:12">
      <c r="A980" s="350">
        <v>2140301</v>
      </c>
      <c r="B980" s="337" t="s">
        <v>140</v>
      </c>
      <c r="C980" s="284">
        <v>0</v>
      </c>
      <c r="D980" s="284">
        <f>SUMIFS([2]执行月报!$F$5:$F$1335,[2]执行月报!$D$5:$D$1335,A980)</f>
        <v>0</v>
      </c>
      <c r="E980" s="284">
        <v>0</v>
      </c>
      <c r="F980" s="351" t="str">
        <f t="shared" si="105"/>
        <v>-</v>
      </c>
      <c r="G980" s="351" t="str">
        <f t="shared" si="106"/>
        <v>-</v>
      </c>
      <c r="H980" s="270" t="str">
        <f t="shared" si="107"/>
        <v>否</v>
      </c>
      <c r="I980" s="271" t="str">
        <f t="shared" si="108"/>
        <v>项</v>
      </c>
      <c r="J980" s="272" t="str">
        <f t="shared" si="109"/>
        <v>214</v>
      </c>
      <c r="K980" t="str">
        <f t="shared" si="110"/>
        <v>21403</v>
      </c>
      <c r="L980" t="str">
        <f t="shared" si="111"/>
        <v>2140301</v>
      </c>
    </row>
    <row r="981" ht="21" hidden="1" customHeight="1" spans="1:12">
      <c r="A981" s="350">
        <v>2140302</v>
      </c>
      <c r="B981" s="337" t="s">
        <v>141</v>
      </c>
      <c r="C981" s="284">
        <v>0</v>
      </c>
      <c r="D981" s="284">
        <f>SUMIFS([2]执行月报!$F$5:$F$1335,[2]执行月报!$D$5:$D$1335,A981)</f>
        <v>0</v>
      </c>
      <c r="E981" s="284">
        <v>0</v>
      </c>
      <c r="F981" s="351" t="str">
        <f t="shared" si="105"/>
        <v>-</v>
      </c>
      <c r="G981" s="351" t="str">
        <f t="shared" si="106"/>
        <v>-</v>
      </c>
      <c r="H981" s="270" t="str">
        <f t="shared" si="107"/>
        <v>否</v>
      </c>
      <c r="I981" s="271" t="str">
        <f t="shared" si="108"/>
        <v>项</v>
      </c>
      <c r="J981" s="272" t="str">
        <f t="shared" si="109"/>
        <v>214</v>
      </c>
      <c r="K981" t="str">
        <f t="shared" si="110"/>
        <v>21403</v>
      </c>
      <c r="L981" t="str">
        <f t="shared" si="111"/>
        <v>2140302</v>
      </c>
    </row>
    <row r="982" ht="21" hidden="1" customHeight="1" spans="1:12">
      <c r="A982" s="350">
        <v>2140303</v>
      </c>
      <c r="B982" s="337" t="s">
        <v>142</v>
      </c>
      <c r="C982" s="284">
        <v>0</v>
      </c>
      <c r="D982" s="284">
        <f>SUMIFS([2]执行月报!$F$5:$F$1335,[2]执行月报!$D$5:$D$1335,A982)</f>
        <v>0</v>
      </c>
      <c r="E982" s="284">
        <v>0</v>
      </c>
      <c r="F982" s="351" t="str">
        <f t="shared" si="105"/>
        <v>-</v>
      </c>
      <c r="G982" s="351" t="str">
        <f t="shared" si="106"/>
        <v>-</v>
      </c>
      <c r="H982" s="270" t="str">
        <f t="shared" si="107"/>
        <v>否</v>
      </c>
      <c r="I982" s="271" t="str">
        <f t="shared" si="108"/>
        <v>项</v>
      </c>
      <c r="J982" s="272" t="str">
        <f t="shared" si="109"/>
        <v>214</v>
      </c>
      <c r="K982" t="str">
        <f t="shared" si="110"/>
        <v>21403</v>
      </c>
      <c r="L982" t="str">
        <f t="shared" si="111"/>
        <v>2140303</v>
      </c>
    </row>
    <row r="983" ht="21" hidden="1" customHeight="1" spans="1:12">
      <c r="A983" s="350">
        <v>2140304</v>
      </c>
      <c r="B983" s="337" t="s">
        <v>869</v>
      </c>
      <c r="C983" s="284">
        <v>0</v>
      </c>
      <c r="D983" s="284">
        <f>SUMIFS([2]执行月报!$F$5:$F$1335,[2]执行月报!$D$5:$D$1335,A983)</f>
        <v>0</v>
      </c>
      <c r="E983" s="284">
        <v>0</v>
      </c>
      <c r="F983" s="351" t="str">
        <f t="shared" si="105"/>
        <v>-</v>
      </c>
      <c r="G983" s="351" t="str">
        <f t="shared" si="106"/>
        <v>-</v>
      </c>
      <c r="H983" s="270" t="str">
        <f t="shared" si="107"/>
        <v>否</v>
      </c>
      <c r="I983" s="271" t="str">
        <f t="shared" si="108"/>
        <v>项</v>
      </c>
      <c r="J983" s="272" t="str">
        <f t="shared" si="109"/>
        <v>214</v>
      </c>
      <c r="K983" t="str">
        <f t="shared" si="110"/>
        <v>21403</v>
      </c>
      <c r="L983" t="str">
        <f t="shared" si="111"/>
        <v>2140304</v>
      </c>
    </row>
    <row r="984" ht="21" hidden="1" customHeight="1" spans="1:12">
      <c r="A984" s="350">
        <v>2140305</v>
      </c>
      <c r="B984" s="337" t="s">
        <v>870</v>
      </c>
      <c r="C984" s="284">
        <v>0</v>
      </c>
      <c r="D984" s="284">
        <f>SUMIFS([2]执行月报!$F$5:$F$1335,[2]执行月报!$D$5:$D$1335,A984)</f>
        <v>0</v>
      </c>
      <c r="E984" s="284">
        <v>0</v>
      </c>
      <c r="F984" s="351" t="str">
        <f t="shared" si="105"/>
        <v>-</v>
      </c>
      <c r="G984" s="351" t="str">
        <f t="shared" si="106"/>
        <v>-</v>
      </c>
      <c r="H984" s="270" t="str">
        <f t="shared" si="107"/>
        <v>否</v>
      </c>
      <c r="I984" s="271" t="str">
        <f t="shared" si="108"/>
        <v>项</v>
      </c>
      <c r="J984" s="272" t="str">
        <f t="shared" si="109"/>
        <v>214</v>
      </c>
      <c r="K984" t="str">
        <f t="shared" si="110"/>
        <v>21403</v>
      </c>
      <c r="L984" t="str">
        <f t="shared" si="111"/>
        <v>2140305</v>
      </c>
    </row>
    <row r="985" ht="21" hidden="1" customHeight="1" spans="1:12">
      <c r="A985" s="350">
        <v>2140306</v>
      </c>
      <c r="B985" s="337" t="s">
        <v>871</v>
      </c>
      <c r="C985" s="284">
        <v>0</v>
      </c>
      <c r="D985" s="284">
        <f>SUMIFS([2]执行月报!$F$5:$F$1335,[2]执行月报!$D$5:$D$1335,A985)</f>
        <v>0</v>
      </c>
      <c r="E985" s="284">
        <v>0</v>
      </c>
      <c r="F985" s="351" t="str">
        <f t="shared" si="105"/>
        <v>-</v>
      </c>
      <c r="G985" s="351" t="str">
        <f t="shared" si="106"/>
        <v>-</v>
      </c>
      <c r="H985" s="270" t="str">
        <f t="shared" si="107"/>
        <v>否</v>
      </c>
      <c r="I985" s="271" t="str">
        <f t="shared" si="108"/>
        <v>项</v>
      </c>
      <c r="J985" s="272" t="str">
        <f t="shared" si="109"/>
        <v>214</v>
      </c>
      <c r="K985" t="str">
        <f t="shared" si="110"/>
        <v>21403</v>
      </c>
      <c r="L985" t="str">
        <f t="shared" si="111"/>
        <v>2140306</v>
      </c>
    </row>
    <row r="986" ht="21" hidden="1" customHeight="1" spans="1:12">
      <c r="A986" s="350">
        <v>2140307</v>
      </c>
      <c r="B986" s="337" t="s">
        <v>872</v>
      </c>
      <c r="C986" s="284">
        <v>0</v>
      </c>
      <c r="D986" s="284">
        <f>SUMIFS([2]执行月报!$F$5:$F$1335,[2]执行月报!$D$5:$D$1335,A986)</f>
        <v>0</v>
      </c>
      <c r="E986" s="284">
        <v>0</v>
      </c>
      <c r="F986" s="351" t="str">
        <f t="shared" si="105"/>
        <v>-</v>
      </c>
      <c r="G986" s="351" t="str">
        <f t="shared" si="106"/>
        <v>-</v>
      </c>
      <c r="H986" s="270" t="str">
        <f t="shared" si="107"/>
        <v>否</v>
      </c>
      <c r="I986" s="271" t="str">
        <f t="shared" si="108"/>
        <v>项</v>
      </c>
      <c r="J986" s="272" t="str">
        <f t="shared" si="109"/>
        <v>214</v>
      </c>
      <c r="K986" t="str">
        <f t="shared" si="110"/>
        <v>21403</v>
      </c>
      <c r="L986" t="str">
        <f t="shared" si="111"/>
        <v>2140307</v>
      </c>
    </row>
    <row r="987" ht="21" hidden="1" customHeight="1" spans="1:12">
      <c r="A987" s="350">
        <v>2140308</v>
      </c>
      <c r="B987" s="337" t="s">
        <v>873</v>
      </c>
      <c r="C987" s="284">
        <v>0</v>
      </c>
      <c r="D987" s="284">
        <f>SUMIFS([2]执行月报!$F$5:$F$1335,[2]执行月报!$D$5:$D$1335,A987)</f>
        <v>0</v>
      </c>
      <c r="E987" s="284">
        <v>0</v>
      </c>
      <c r="F987" s="351" t="str">
        <f t="shared" si="105"/>
        <v>-</v>
      </c>
      <c r="G987" s="351" t="str">
        <f t="shared" si="106"/>
        <v>-</v>
      </c>
      <c r="H987" s="270" t="str">
        <f t="shared" si="107"/>
        <v>否</v>
      </c>
      <c r="I987" s="271" t="str">
        <f t="shared" si="108"/>
        <v>项</v>
      </c>
      <c r="J987" s="272" t="str">
        <f t="shared" si="109"/>
        <v>214</v>
      </c>
      <c r="K987" t="str">
        <f t="shared" si="110"/>
        <v>21403</v>
      </c>
      <c r="L987" t="str">
        <f t="shared" si="111"/>
        <v>2140308</v>
      </c>
    </row>
    <row r="988" ht="21" hidden="1" customHeight="1" spans="1:12">
      <c r="A988" s="350">
        <v>2140399</v>
      </c>
      <c r="B988" s="337" t="s">
        <v>874</v>
      </c>
      <c r="C988" s="284">
        <v>0</v>
      </c>
      <c r="D988" s="284">
        <f>SUMIFS([2]执行月报!$F$5:$F$1335,[2]执行月报!$D$5:$D$1335,A988)</f>
        <v>0</v>
      </c>
      <c r="E988" s="284">
        <v>0</v>
      </c>
      <c r="F988" s="351" t="str">
        <f t="shared" si="105"/>
        <v>-</v>
      </c>
      <c r="G988" s="351" t="str">
        <f t="shared" si="106"/>
        <v>-</v>
      </c>
      <c r="H988" s="270" t="str">
        <f t="shared" si="107"/>
        <v>否</v>
      </c>
      <c r="I988" s="271" t="str">
        <f t="shared" si="108"/>
        <v>项</v>
      </c>
      <c r="J988" s="272" t="str">
        <f t="shared" si="109"/>
        <v>214</v>
      </c>
      <c r="K988" t="str">
        <f t="shared" si="110"/>
        <v>21403</v>
      </c>
      <c r="L988" t="str">
        <f t="shared" si="111"/>
        <v>2140399</v>
      </c>
    </row>
    <row r="989" ht="21" hidden="1" customHeight="1" spans="1:12">
      <c r="A989" s="348">
        <v>21405</v>
      </c>
      <c r="B989" s="336" t="s">
        <v>875</v>
      </c>
      <c r="C989" s="268">
        <f>SUMIFS(C990:C$1298,$I990:$I$1298,"项",$K990:$K$1298,$A989)</f>
        <v>0</v>
      </c>
      <c r="D989" s="268">
        <f>SUMIFS(D990:D$1298,$I990:$I$1298,"项",$K990:$K$1298,$A989)</f>
        <v>0</v>
      </c>
      <c r="E989" s="268">
        <f>SUMIFS(E990:E$1298,$I990:$I$1298,"项",$K990:$K$1298,$A989)</f>
        <v>0</v>
      </c>
      <c r="F989" s="349" t="str">
        <f t="shared" si="105"/>
        <v>-</v>
      </c>
      <c r="G989" s="349" t="str">
        <f t="shared" si="106"/>
        <v>-</v>
      </c>
      <c r="H989" s="270" t="str">
        <f t="shared" si="107"/>
        <v>否</v>
      </c>
      <c r="I989" s="271" t="str">
        <f t="shared" si="108"/>
        <v>款</v>
      </c>
      <c r="J989" s="272" t="str">
        <f t="shared" si="109"/>
        <v>214</v>
      </c>
      <c r="K989" t="str">
        <f t="shared" si="110"/>
        <v>21405</v>
      </c>
      <c r="L989" t="str">
        <f t="shared" si="111"/>
        <v>21405</v>
      </c>
    </row>
    <row r="990" ht="21" hidden="1" customHeight="1" spans="1:12">
      <c r="A990" s="350">
        <v>2140501</v>
      </c>
      <c r="B990" s="337" t="s">
        <v>140</v>
      </c>
      <c r="C990" s="284">
        <v>0</v>
      </c>
      <c r="D990" s="284">
        <f>SUMIFS([2]执行月报!$F$5:$F$1335,[2]执行月报!$D$5:$D$1335,A990)</f>
        <v>0</v>
      </c>
      <c r="E990" s="284">
        <v>0</v>
      </c>
      <c r="F990" s="351" t="str">
        <f t="shared" si="105"/>
        <v>-</v>
      </c>
      <c r="G990" s="351" t="str">
        <f t="shared" si="106"/>
        <v>-</v>
      </c>
      <c r="H990" s="270" t="str">
        <f t="shared" si="107"/>
        <v>否</v>
      </c>
      <c r="I990" s="271" t="str">
        <f t="shared" si="108"/>
        <v>项</v>
      </c>
      <c r="J990" s="272" t="str">
        <f t="shared" si="109"/>
        <v>214</v>
      </c>
      <c r="K990" t="str">
        <f t="shared" si="110"/>
        <v>21405</v>
      </c>
      <c r="L990" t="str">
        <f t="shared" si="111"/>
        <v>2140501</v>
      </c>
    </row>
    <row r="991" ht="21" hidden="1" customHeight="1" spans="1:12">
      <c r="A991" s="350">
        <v>2140502</v>
      </c>
      <c r="B991" s="337" t="s">
        <v>141</v>
      </c>
      <c r="C991" s="284">
        <v>0</v>
      </c>
      <c r="D991" s="284">
        <f>SUMIFS([2]执行月报!$F$5:$F$1335,[2]执行月报!$D$5:$D$1335,A991)</f>
        <v>0</v>
      </c>
      <c r="E991" s="284">
        <v>0</v>
      </c>
      <c r="F991" s="351" t="str">
        <f t="shared" si="105"/>
        <v>-</v>
      </c>
      <c r="G991" s="351" t="str">
        <f t="shared" si="106"/>
        <v>-</v>
      </c>
      <c r="H991" s="270" t="str">
        <f t="shared" si="107"/>
        <v>否</v>
      </c>
      <c r="I991" s="271" t="str">
        <f t="shared" si="108"/>
        <v>项</v>
      </c>
      <c r="J991" s="272" t="str">
        <f t="shared" si="109"/>
        <v>214</v>
      </c>
      <c r="K991" t="str">
        <f t="shared" si="110"/>
        <v>21405</v>
      </c>
      <c r="L991" t="str">
        <f t="shared" si="111"/>
        <v>2140502</v>
      </c>
    </row>
    <row r="992" ht="21" hidden="1" customHeight="1" spans="1:12">
      <c r="A992" s="350">
        <v>2140503</v>
      </c>
      <c r="B992" s="337" t="s">
        <v>142</v>
      </c>
      <c r="C992" s="284">
        <v>0</v>
      </c>
      <c r="D992" s="284">
        <f>SUMIFS([2]执行月报!$F$5:$F$1335,[2]执行月报!$D$5:$D$1335,A992)</f>
        <v>0</v>
      </c>
      <c r="E992" s="284">
        <v>0</v>
      </c>
      <c r="F992" s="351" t="str">
        <f t="shared" si="105"/>
        <v>-</v>
      </c>
      <c r="G992" s="351" t="str">
        <f t="shared" si="106"/>
        <v>-</v>
      </c>
      <c r="H992" s="270" t="str">
        <f t="shared" si="107"/>
        <v>否</v>
      </c>
      <c r="I992" s="271" t="str">
        <f t="shared" si="108"/>
        <v>项</v>
      </c>
      <c r="J992" s="272" t="str">
        <f t="shared" si="109"/>
        <v>214</v>
      </c>
      <c r="K992" t="str">
        <f t="shared" si="110"/>
        <v>21405</v>
      </c>
      <c r="L992" t="str">
        <f t="shared" si="111"/>
        <v>2140503</v>
      </c>
    </row>
    <row r="993" ht="21" hidden="1" customHeight="1" spans="1:12">
      <c r="A993" s="350">
        <v>2140504</v>
      </c>
      <c r="B993" s="337" t="s">
        <v>866</v>
      </c>
      <c r="C993" s="284">
        <v>0</v>
      </c>
      <c r="D993" s="284">
        <f>SUMIFS([2]执行月报!$F$5:$F$1335,[2]执行月报!$D$5:$D$1335,A993)</f>
        <v>0</v>
      </c>
      <c r="E993" s="284">
        <v>0</v>
      </c>
      <c r="F993" s="351" t="str">
        <f t="shared" si="105"/>
        <v>-</v>
      </c>
      <c r="G993" s="351" t="str">
        <f t="shared" si="106"/>
        <v>-</v>
      </c>
      <c r="H993" s="270" t="str">
        <f t="shared" si="107"/>
        <v>否</v>
      </c>
      <c r="I993" s="271" t="str">
        <f t="shared" si="108"/>
        <v>项</v>
      </c>
      <c r="J993" s="272" t="str">
        <f t="shared" si="109"/>
        <v>214</v>
      </c>
      <c r="K993" t="str">
        <f t="shared" si="110"/>
        <v>21405</v>
      </c>
      <c r="L993" t="str">
        <f t="shared" si="111"/>
        <v>2140504</v>
      </c>
    </row>
    <row r="994" ht="21" hidden="1" customHeight="1" spans="1:12">
      <c r="A994" s="350">
        <v>2140505</v>
      </c>
      <c r="B994" s="337" t="s">
        <v>876</v>
      </c>
      <c r="C994" s="284">
        <v>0</v>
      </c>
      <c r="D994" s="284">
        <f>SUMIFS([2]执行月报!$F$5:$F$1335,[2]执行月报!$D$5:$D$1335,A994)</f>
        <v>0</v>
      </c>
      <c r="E994" s="284">
        <v>0</v>
      </c>
      <c r="F994" s="351" t="str">
        <f t="shared" si="105"/>
        <v>-</v>
      </c>
      <c r="G994" s="351" t="str">
        <f t="shared" si="106"/>
        <v>-</v>
      </c>
      <c r="H994" s="270" t="str">
        <f t="shared" si="107"/>
        <v>否</v>
      </c>
      <c r="I994" s="271" t="str">
        <f t="shared" si="108"/>
        <v>项</v>
      </c>
      <c r="J994" s="272" t="str">
        <f t="shared" si="109"/>
        <v>214</v>
      </c>
      <c r="K994" t="str">
        <f t="shared" si="110"/>
        <v>21405</v>
      </c>
      <c r="L994" t="str">
        <f t="shared" si="111"/>
        <v>2140505</v>
      </c>
    </row>
    <row r="995" ht="21" hidden="1" customHeight="1" spans="1:12">
      <c r="A995" s="350">
        <v>2140599</v>
      </c>
      <c r="B995" s="337" t="s">
        <v>877</v>
      </c>
      <c r="C995" s="284">
        <v>0</v>
      </c>
      <c r="D995" s="284">
        <f>SUMIFS([2]执行月报!$F$5:$F$1335,[2]执行月报!$D$5:$D$1335,A995)</f>
        <v>0</v>
      </c>
      <c r="E995" s="284">
        <v>0</v>
      </c>
      <c r="F995" s="351" t="str">
        <f t="shared" si="105"/>
        <v>-</v>
      </c>
      <c r="G995" s="351" t="str">
        <f t="shared" si="106"/>
        <v>-</v>
      </c>
      <c r="H995" s="270" t="str">
        <f t="shared" si="107"/>
        <v>否</v>
      </c>
      <c r="I995" s="271" t="str">
        <f t="shared" si="108"/>
        <v>项</v>
      </c>
      <c r="J995" s="272" t="str">
        <f t="shared" si="109"/>
        <v>214</v>
      </c>
      <c r="K995" t="str">
        <f t="shared" si="110"/>
        <v>21405</v>
      </c>
      <c r="L995" t="str">
        <f t="shared" si="111"/>
        <v>2140599</v>
      </c>
    </row>
    <row r="996" ht="21" hidden="1" customHeight="1" spans="1:12">
      <c r="A996" s="348">
        <v>21406</v>
      </c>
      <c r="B996" s="336" t="s">
        <v>878</v>
      </c>
      <c r="C996" s="268">
        <f>SUMIFS(C997:C$1298,$I997:$I$1298,"项",$K997:$K$1298,$A996)</f>
        <v>0</v>
      </c>
      <c r="D996" s="268">
        <f>SUMIFS(D997:D$1298,$I997:$I$1298,"项",$K997:$K$1298,$A996)</f>
        <v>0</v>
      </c>
      <c r="E996" s="268">
        <f>SUMIFS(E997:E$1298,$I997:$I$1298,"项",$K997:$K$1298,$A996)</f>
        <v>0</v>
      </c>
      <c r="F996" s="349" t="str">
        <f t="shared" si="105"/>
        <v>-</v>
      </c>
      <c r="G996" s="349" t="str">
        <f t="shared" si="106"/>
        <v>-</v>
      </c>
      <c r="H996" s="270" t="str">
        <f t="shared" si="107"/>
        <v>否</v>
      </c>
      <c r="I996" s="271" t="str">
        <f t="shared" si="108"/>
        <v>款</v>
      </c>
      <c r="J996" s="272" t="str">
        <f t="shared" si="109"/>
        <v>214</v>
      </c>
      <c r="K996" t="str">
        <f t="shared" si="110"/>
        <v>21406</v>
      </c>
      <c r="L996" t="str">
        <f t="shared" si="111"/>
        <v>21406</v>
      </c>
    </row>
    <row r="997" ht="21" hidden="1" customHeight="1" spans="1:12">
      <c r="A997" s="350">
        <v>2140601</v>
      </c>
      <c r="B997" s="337" t="s">
        <v>879</v>
      </c>
      <c r="C997" s="284">
        <v>0</v>
      </c>
      <c r="D997" s="284">
        <f>SUMIFS([2]执行月报!$F$5:$F$1335,[2]执行月报!$D$5:$D$1335,A997)</f>
        <v>0</v>
      </c>
      <c r="E997" s="284">
        <v>0</v>
      </c>
      <c r="F997" s="351" t="str">
        <f t="shared" si="105"/>
        <v>-</v>
      </c>
      <c r="G997" s="351" t="str">
        <f t="shared" si="106"/>
        <v>-</v>
      </c>
      <c r="H997" s="270" t="str">
        <f t="shared" si="107"/>
        <v>否</v>
      </c>
      <c r="I997" s="271" t="str">
        <f t="shared" si="108"/>
        <v>项</v>
      </c>
      <c r="J997" s="272" t="str">
        <f t="shared" si="109"/>
        <v>214</v>
      </c>
      <c r="K997" t="str">
        <f t="shared" si="110"/>
        <v>21406</v>
      </c>
      <c r="L997" t="str">
        <f t="shared" si="111"/>
        <v>2140601</v>
      </c>
    </row>
    <row r="998" ht="21" hidden="1" customHeight="1" spans="1:12">
      <c r="A998" s="350">
        <v>2140602</v>
      </c>
      <c r="B998" s="337" t="s">
        <v>880</v>
      </c>
      <c r="C998" s="284">
        <v>0</v>
      </c>
      <c r="D998" s="284">
        <f>SUMIFS([2]执行月报!$F$5:$F$1335,[2]执行月报!$D$5:$D$1335,A998)</f>
        <v>0</v>
      </c>
      <c r="E998" s="284">
        <v>0</v>
      </c>
      <c r="F998" s="351" t="str">
        <f t="shared" si="105"/>
        <v>-</v>
      </c>
      <c r="G998" s="351" t="str">
        <f t="shared" si="106"/>
        <v>-</v>
      </c>
      <c r="H998" s="270" t="str">
        <f t="shared" si="107"/>
        <v>否</v>
      </c>
      <c r="I998" s="271" t="str">
        <f t="shared" si="108"/>
        <v>项</v>
      </c>
      <c r="J998" s="272" t="str">
        <f t="shared" si="109"/>
        <v>214</v>
      </c>
      <c r="K998" t="str">
        <f t="shared" si="110"/>
        <v>21406</v>
      </c>
      <c r="L998" t="str">
        <f t="shared" si="111"/>
        <v>2140602</v>
      </c>
    </row>
    <row r="999" ht="21" hidden="1" customHeight="1" spans="1:12">
      <c r="A999" s="350">
        <v>2140603</v>
      </c>
      <c r="B999" s="337" t="s">
        <v>881</v>
      </c>
      <c r="C999" s="284">
        <v>0</v>
      </c>
      <c r="D999" s="284">
        <f>SUMIFS([2]执行月报!$F$5:$F$1335,[2]执行月报!$D$5:$D$1335,A999)</f>
        <v>0</v>
      </c>
      <c r="E999" s="284">
        <v>0</v>
      </c>
      <c r="F999" s="351" t="str">
        <f t="shared" si="105"/>
        <v>-</v>
      </c>
      <c r="G999" s="351" t="str">
        <f t="shared" si="106"/>
        <v>-</v>
      </c>
      <c r="H999" s="270" t="str">
        <f t="shared" si="107"/>
        <v>否</v>
      </c>
      <c r="I999" s="271" t="str">
        <f t="shared" si="108"/>
        <v>项</v>
      </c>
      <c r="J999" s="272" t="str">
        <f t="shared" si="109"/>
        <v>214</v>
      </c>
      <c r="K999" t="str">
        <f t="shared" si="110"/>
        <v>21406</v>
      </c>
      <c r="L999" t="str">
        <f t="shared" si="111"/>
        <v>2140603</v>
      </c>
    </row>
    <row r="1000" ht="21" hidden="1" customHeight="1" spans="1:12">
      <c r="A1000" s="350">
        <v>2140699</v>
      </c>
      <c r="B1000" s="337" t="s">
        <v>882</v>
      </c>
      <c r="C1000" s="284">
        <v>0</v>
      </c>
      <c r="D1000" s="284">
        <f>SUMIFS([2]执行月报!$F$5:$F$1335,[2]执行月报!$D$5:$D$1335,A1000)</f>
        <v>0</v>
      </c>
      <c r="E1000" s="284">
        <v>0</v>
      </c>
      <c r="F1000" s="351" t="str">
        <f t="shared" si="105"/>
        <v>-</v>
      </c>
      <c r="G1000" s="351" t="str">
        <f t="shared" si="106"/>
        <v>-</v>
      </c>
      <c r="H1000" s="270" t="str">
        <f t="shared" si="107"/>
        <v>否</v>
      </c>
      <c r="I1000" s="271" t="str">
        <f t="shared" si="108"/>
        <v>项</v>
      </c>
      <c r="J1000" s="272" t="str">
        <f t="shared" si="109"/>
        <v>214</v>
      </c>
      <c r="K1000" t="str">
        <f t="shared" si="110"/>
        <v>21406</v>
      </c>
      <c r="L1000" t="str">
        <f t="shared" si="111"/>
        <v>2140699</v>
      </c>
    </row>
    <row r="1001" ht="21" hidden="1" customHeight="1" spans="1:12">
      <c r="A1001" s="348">
        <v>21499</v>
      </c>
      <c r="B1001" s="336" t="s">
        <v>883</v>
      </c>
      <c r="C1001" s="268">
        <f>SUMIFS(C1002:C$1298,$I1002:$I$1298,"项",$K1002:$K$1298,$A1001)</f>
        <v>0</v>
      </c>
      <c r="D1001" s="268">
        <f>SUMIFS(D1002:D$1298,$I1002:$I$1298,"项",$K1002:$K$1298,$A1001)</f>
        <v>0</v>
      </c>
      <c r="E1001" s="268">
        <f>SUMIFS(E1002:E$1298,$I1002:$I$1298,"项",$K1002:$K$1298,$A1001)</f>
        <v>0</v>
      </c>
      <c r="F1001" s="349" t="str">
        <f t="shared" si="105"/>
        <v>-</v>
      </c>
      <c r="G1001" s="349" t="str">
        <f t="shared" si="106"/>
        <v>-</v>
      </c>
      <c r="H1001" s="270" t="str">
        <f t="shared" si="107"/>
        <v>否</v>
      </c>
      <c r="I1001" s="271" t="str">
        <f t="shared" si="108"/>
        <v>款</v>
      </c>
      <c r="J1001" s="272" t="str">
        <f t="shared" si="109"/>
        <v>214</v>
      </c>
      <c r="K1001" t="str">
        <f t="shared" si="110"/>
        <v>21499</v>
      </c>
      <c r="L1001" t="str">
        <f t="shared" si="111"/>
        <v>21499</v>
      </c>
    </row>
    <row r="1002" ht="21" hidden="1" customHeight="1" spans="1:12">
      <c r="A1002" s="350">
        <v>2149901</v>
      </c>
      <c r="B1002" s="337" t="s">
        <v>884</v>
      </c>
      <c r="C1002" s="284">
        <v>0</v>
      </c>
      <c r="D1002" s="284">
        <f>SUMIFS([2]执行月报!$F$5:$F$1335,[2]执行月报!$D$5:$D$1335,A1002)</f>
        <v>0</v>
      </c>
      <c r="E1002" s="284">
        <v>0</v>
      </c>
      <c r="F1002" s="351" t="str">
        <f t="shared" si="105"/>
        <v>-</v>
      </c>
      <c r="G1002" s="351" t="str">
        <f t="shared" si="106"/>
        <v>-</v>
      </c>
      <c r="H1002" s="270" t="str">
        <f t="shared" si="107"/>
        <v>否</v>
      </c>
      <c r="I1002" s="271" t="str">
        <f t="shared" si="108"/>
        <v>项</v>
      </c>
      <c r="J1002" s="272" t="str">
        <f t="shared" si="109"/>
        <v>214</v>
      </c>
      <c r="K1002" t="str">
        <f t="shared" si="110"/>
        <v>21499</v>
      </c>
      <c r="L1002" t="str">
        <f t="shared" si="111"/>
        <v>2149901</v>
      </c>
    </row>
    <row r="1003" ht="21" hidden="1" customHeight="1" spans="1:12">
      <c r="A1003" s="350">
        <v>2149999</v>
      </c>
      <c r="B1003" s="337" t="s">
        <v>885</v>
      </c>
      <c r="C1003" s="284">
        <v>0</v>
      </c>
      <c r="D1003" s="284">
        <f>SUMIFS([2]执行月报!$F$5:$F$1335,[2]执行月报!$D$5:$D$1335,A1003)</f>
        <v>0</v>
      </c>
      <c r="E1003" s="284">
        <v>0</v>
      </c>
      <c r="F1003" s="351" t="str">
        <f t="shared" si="105"/>
        <v>-</v>
      </c>
      <c r="G1003" s="351" t="str">
        <f t="shared" si="106"/>
        <v>-</v>
      </c>
      <c r="H1003" s="270" t="str">
        <f t="shared" si="107"/>
        <v>否</v>
      </c>
      <c r="I1003" s="271" t="str">
        <f t="shared" si="108"/>
        <v>项</v>
      </c>
      <c r="J1003" s="272" t="str">
        <f t="shared" si="109"/>
        <v>214</v>
      </c>
      <c r="K1003" t="str">
        <f t="shared" si="110"/>
        <v>21499</v>
      </c>
      <c r="L1003" t="str">
        <f t="shared" si="111"/>
        <v>2149999</v>
      </c>
    </row>
    <row r="1004" ht="21" customHeight="1" spans="1:12">
      <c r="A1004" s="348">
        <v>215</v>
      </c>
      <c r="B1004" s="336" t="s">
        <v>106</v>
      </c>
      <c r="C1004" s="268">
        <f>SUMIFS(C1005:C$1298,$I1005:$I$1298,"款",$J1005:$J$1298,$A1004)</f>
        <v>1378</v>
      </c>
      <c r="D1004" s="268">
        <f>SUMIFS(D1005:D$1298,$I1005:$I$1298,"款",$J1005:$J$1298,$A1004)</f>
        <v>589</v>
      </c>
      <c r="E1004" s="268">
        <f>SUMIFS(E1005:E$1298,$I1005:$I$1298,"款",$J1005:$J$1298,$A1004)</f>
        <v>998</v>
      </c>
      <c r="F1004" s="349">
        <f t="shared" si="105"/>
        <v>-0.409819639278557</v>
      </c>
      <c r="G1004" s="349">
        <f t="shared" si="106"/>
        <v>0.427431059506531</v>
      </c>
      <c r="H1004" s="270" t="str">
        <f t="shared" si="107"/>
        <v>是</v>
      </c>
      <c r="I1004" s="271" t="str">
        <f t="shared" si="108"/>
        <v>类</v>
      </c>
      <c r="J1004" s="272" t="str">
        <f t="shared" si="109"/>
        <v>215</v>
      </c>
      <c r="K1004" t="str">
        <f t="shared" si="110"/>
        <v>215</v>
      </c>
      <c r="L1004" t="str">
        <f t="shared" si="111"/>
        <v>215</v>
      </c>
    </row>
    <row r="1005" ht="21" hidden="1" customHeight="1" spans="1:12">
      <c r="A1005" s="348">
        <v>21501</v>
      </c>
      <c r="B1005" s="336" t="s">
        <v>886</v>
      </c>
      <c r="C1005" s="268">
        <f>SUMIFS(C1006:C$1298,$I1006:$I$1298,"项",$K1006:$K$1298,$A1005)</f>
        <v>0</v>
      </c>
      <c r="D1005" s="268">
        <f>SUMIFS(D1006:D$1298,$I1006:$I$1298,"项",$K1006:$K$1298,$A1005)</f>
        <v>0</v>
      </c>
      <c r="E1005" s="268">
        <f>SUMIFS(E1006:E$1298,$I1006:$I$1298,"项",$K1006:$K$1298,$A1005)</f>
        <v>0</v>
      </c>
      <c r="F1005" s="349" t="str">
        <f t="shared" si="105"/>
        <v>-</v>
      </c>
      <c r="G1005" s="349" t="str">
        <f t="shared" si="106"/>
        <v>-</v>
      </c>
      <c r="H1005" s="270" t="str">
        <f t="shared" si="107"/>
        <v>否</v>
      </c>
      <c r="I1005" s="271" t="str">
        <f t="shared" si="108"/>
        <v>款</v>
      </c>
      <c r="J1005" s="272" t="str">
        <f t="shared" si="109"/>
        <v>215</v>
      </c>
      <c r="K1005" t="str">
        <f t="shared" si="110"/>
        <v>21501</v>
      </c>
      <c r="L1005" t="str">
        <f t="shared" si="111"/>
        <v>21501</v>
      </c>
    </row>
    <row r="1006" ht="21" hidden="1" customHeight="1" spans="1:12">
      <c r="A1006" s="350">
        <v>2150101</v>
      </c>
      <c r="B1006" s="337" t="s">
        <v>140</v>
      </c>
      <c r="C1006" s="284">
        <v>0</v>
      </c>
      <c r="D1006" s="284">
        <f>SUMIFS([2]执行月报!$F$5:$F$1335,[2]执行月报!$D$5:$D$1335,A1006)</f>
        <v>0</v>
      </c>
      <c r="E1006" s="284">
        <v>0</v>
      </c>
      <c r="F1006" s="351" t="str">
        <f t="shared" si="105"/>
        <v>-</v>
      </c>
      <c r="G1006" s="351" t="str">
        <f t="shared" si="106"/>
        <v>-</v>
      </c>
      <c r="H1006" s="270" t="str">
        <f t="shared" si="107"/>
        <v>否</v>
      </c>
      <c r="I1006" s="271" t="str">
        <f t="shared" si="108"/>
        <v>项</v>
      </c>
      <c r="J1006" s="272" t="str">
        <f t="shared" si="109"/>
        <v>215</v>
      </c>
      <c r="K1006" t="str">
        <f t="shared" si="110"/>
        <v>21501</v>
      </c>
      <c r="L1006" t="str">
        <f t="shared" si="111"/>
        <v>2150101</v>
      </c>
    </row>
    <row r="1007" ht="21" hidden="1" customHeight="1" spans="1:12">
      <c r="A1007" s="350">
        <v>2150102</v>
      </c>
      <c r="B1007" s="337" t="s">
        <v>141</v>
      </c>
      <c r="C1007" s="284">
        <v>0</v>
      </c>
      <c r="D1007" s="284">
        <f>SUMIFS([2]执行月报!$F$5:$F$1335,[2]执行月报!$D$5:$D$1335,A1007)</f>
        <v>0</v>
      </c>
      <c r="E1007" s="284">
        <v>0</v>
      </c>
      <c r="F1007" s="351" t="str">
        <f t="shared" si="105"/>
        <v>-</v>
      </c>
      <c r="G1007" s="351" t="str">
        <f t="shared" si="106"/>
        <v>-</v>
      </c>
      <c r="H1007" s="270" t="str">
        <f t="shared" si="107"/>
        <v>否</v>
      </c>
      <c r="I1007" s="271" t="str">
        <f t="shared" si="108"/>
        <v>项</v>
      </c>
      <c r="J1007" s="272" t="str">
        <f t="shared" si="109"/>
        <v>215</v>
      </c>
      <c r="K1007" t="str">
        <f t="shared" si="110"/>
        <v>21501</v>
      </c>
      <c r="L1007" t="str">
        <f t="shared" si="111"/>
        <v>2150102</v>
      </c>
    </row>
    <row r="1008" ht="21" hidden="1" customHeight="1" spans="1:12">
      <c r="A1008" s="350">
        <v>2150103</v>
      </c>
      <c r="B1008" s="337" t="s">
        <v>142</v>
      </c>
      <c r="C1008" s="284">
        <v>0</v>
      </c>
      <c r="D1008" s="284">
        <f>SUMIFS([2]执行月报!$F$5:$F$1335,[2]执行月报!$D$5:$D$1335,A1008)</f>
        <v>0</v>
      </c>
      <c r="E1008" s="284">
        <v>0</v>
      </c>
      <c r="F1008" s="351" t="str">
        <f t="shared" si="105"/>
        <v>-</v>
      </c>
      <c r="G1008" s="351" t="str">
        <f t="shared" si="106"/>
        <v>-</v>
      </c>
      <c r="H1008" s="270" t="str">
        <f t="shared" si="107"/>
        <v>否</v>
      </c>
      <c r="I1008" s="271" t="str">
        <f t="shared" si="108"/>
        <v>项</v>
      </c>
      <c r="J1008" s="272" t="str">
        <f t="shared" si="109"/>
        <v>215</v>
      </c>
      <c r="K1008" t="str">
        <f t="shared" si="110"/>
        <v>21501</v>
      </c>
      <c r="L1008" t="str">
        <f t="shared" si="111"/>
        <v>2150103</v>
      </c>
    </row>
    <row r="1009" ht="21" hidden="1" customHeight="1" spans="1:12">
      <c r="A1009" s="350">
        <v>2150104</v>
      </c>
      <c r="B1009" s="337" t="s">
        <v>887</v>
      </c>
      <c r="C1009" s="284">
        <v>0</v>
      </c>
      <c r="D1009" s="284">
        <f>SUMIFS([2]执行月报!$F$5:$F$1335,[2]执行月报!$D$5:$D$1335,A1009)</f>
        <v>0</v>
      </c>
      <c r="E1009" s="284">
        <v>0</v>
      </c>
      <c r="F1009" s="351" t="str">
        <f t="shared" si="105"/>
        <v>-</v>
      </c>
      <c r="G1009" s="351" t="str">
        <f t="shared" si="106"/>
        <v>-</v>
      </c>
      <c r="H1009" s="270" t="str">
        <f t="shared" si="107"/>
        <v>否</v>
      </c>
      <c r="I1009" s="271" t="str">
        <f t="shared" si="108"/>
        <v>项</v>
      </c>
      <c r="J1009" s="272" t="str">
        <f t="shared" si="109"/>
        <v>215</v>
      </c>
      <c r="K1009" t="str">
        <f t="shared" si="110"/>
        <v>21501</v>
      </c>
      <c r="L1009" t="str">
        <f t="shared" si="111"/>
        <v>2150104</v>
      </c>
    </row>
    <row r="1010" ht="21" hidden="1" customHeight="1" spans="1:12">
      <c r="A1010" s="350">
        <v>2150105</v>
      </c>
      <c r="B1010" s="337" t="s">
        <v>888</v>
      </c>
      <c r="C1010" s="284">
        <v>0</v>
      </c>
      <c r="D1010" s="284">
        <f>SUMIFS([2]执行月报!$F$5:$F$1335,[2]执行月报!$D$5:$D$1335,A1010)</f>
        <v>0</v>
      </c>
      <c r="E1010" s="284">
        <v>0</v>
      </c>
      <c r="F1010" s="351" t="str">
        <f t="shared" si="105"/>
        <v>-</v>
      </c>
      <c r="G1010" s="351" t="str">
        <f t="shared" si="106"/>
        <v>-</v>
      </c>
      <c r="H1010" s="270" t="str">
        <f t="shared" si="107"/>
        <v>否</v>
      </c>
      <c r="I1010" s="271" t="str">
        <f t="shared" si="108"/>
        <v>项</v>
      </c>
      <c r="J1010" s="272" t="str">
        <f t="shared" si="109"/>
        <v>215</v>
      </c>
      <c r="K1010" t="str">
        <f t="shared" si="110"/>
        <v>21501</v>
      </c>
      <c r="L1010" t="str">
        <f t="shared" si="111"/>
        <v>2150105</v>
      </c>
    </row>
    <row r="1011" ht="21" hidden="1" customHeight="1" spans="1:12">
      <c r="A1011" s="350">
        <v>2150106</v>
      </c>
      <c r="B1011" s="337" t="s">
        <v>889</v>
      </c>
      <c r="C1011" s="284">
        <v>0</v>
      </c>
      <c r="D1011" s="284">
        <f>SUMIFS([2]执行月报!$F$5:$F$1335,[2]执行月报!$D$5:$D$1335,A1011)</f>
        <v>0</v>
      </c>
      <c r="E1011" s="284">
        <v>0</v>
      </c>
      <c r="F1011" s="351" t="str">
        <f t="shared" si="105"/>
        <v>-</v>
      </c>
      <c r="G1011" s="351" t="str">
        <f t="shared" si="106"/>
        <v>-</v>
      </c>
      <c r="H1011" s="270" t="str">
        <f t="shared" si="107"/>
        <v>否</v>
      </c>
      <c r="I1011" s="271" t="str">
        <f t="shared" si="108"/>
        <v>项</v>
      </c>
      <c r="J1011" s="272" t="str">
        <f t="shared" si="109"/>
        <v>215</v>
      </c>
      <c r="K1011" t="str">
        <f t="shared" si="110"/>
        <v>21501</v>
      </c>
      <c r="L1011" t="str">
        <f t="shared" si="111"/>
        <v>2150106</v>
      </c>
    </row>
    <row r="1012" ht="21" hidden="1" customHeight="1" spans="1:12">
      <c r="A1012" s="350">
        <v>2150107</v>
      </c>
      <c r="B1012" s="337" t="s">
        <v>890</v>
      </c>
      <c r="C1012" s="284">
        <v>0</v>
      </c>
      <c r="D1012" s="284">
        <f>SUMIFS([2]执行月报!$F$5:$F$1335,[2]执行月报!$D$5:$D$1335,A1012)</f>
        <v>0</v>
      </c>
      <c r="E1012" s="284">
        <v>0</v>
      </c>
      <c r="F1012" s="351" t="str">
        <f t="shared" si="105"/>
        <v>-</v>
      </c>
      <c r="G1012" s="351" t="str">
        <f t="shared" si="106"/>
        <v>-</v>
      </c>
      <c r="H1012" s="270" t="str">
        <f t="shared" si="107"/>
        <v>否</v>
      </c>
      <c r="I1012" s="271" t="str">
        <f t="shared" si="108"/>
        <v>项</v>
      </c>
      <c r="J1012" s="272" t="str">
        <f t="shared" si="109"/>
        <v>215</v>
      </c>
      <c r="K1012" t="str">
        <f t="shared" si="110"/>
        <v>21501</v>
      </c>
      <c r="L1012" t="str">
        <f t="shared" si="111"/>
        <v>2150107</v>
      </c>
    </row>
    <row r="1013" ht="21" hidden="1" customHeight="1" spans="1:12">
      <c r="A1013" s="350">
        <v>2150108</v>
      </c>
      <c r="B1013" s="337" t="s">
        <v>891</v>
      </c>
      <c r="C1013" s="284">
        <v>0</v>
      </c>
      <c r="D1013" s="284">
        <f>SUMIFS([2]执行月报!$F$5:$F$1335,[2]执行月报!$D$5:$D$1335,A1013)</f>
        <v>0</v>
      </c>
      <c r="E1013" s="284">
        <v>0</v>
      </c>
      <c r="F1013" s="351" t="str">
        <f t="shared" si="105"/>
        <v>-</v>
      </c>
      <c r="G1013" s="351" t="str">
        <f t="shared" si="106"/>
        <v>-</v>
      </c>
      <c r="H1013" s="270" t="str">
        <f t="shared" si="107"/>
        <v>否</v>
      </c>
      <c r="I1013" s="271" t="str">
        <f t="shared" si="108"/>
        <v>项</v>
      </c>
      <c r="J1013" s="272" t="str">
        <f t="shared" si="109"/>
        <v>215</v>
      </c>
      <c r="K1013" t="str">
        <f t="shared" si="110"/>
        <v>21501</v>
      </c>
      <c r="L1013" t="str">
        <f t="shared" si="111"/>
        <v>2150108</v>
      </c>
    </row>
    <row r="1014" ht="21" hidden="1" customHeight="1" spans="1:12">
      <c r="A1014" s="350">
        <v>2150199</v>
      </c>
      <c r="B1014" s="337" t="s">
        <v>892</v>
      </c>
      <c r="C1014" s="284">
        <v>0</v>
      </c>
      <c r="D1014" s="284">
        <f>SUMIFS([2]执行月报!$F$5:$F$1335,[2]执行月报!$D$5:$D$1335,A1014)</f>
        <v>0</v>
      </c>
      <c r="E1014" s="284">
        <v>0</v>
      </c>
      <c r="F1014" s="351" t="str">
        <f t="shared" si="105"/>
        <v>-</v>
      </c>
      <c r="G1014" s="351" t="str">
        <f t="shared" si="106"/>
        <v>-</v>
      </c>
      <c r="H1014" s="270" t="str">
        <f t="shared" si="107"/>
        <v>否</v>
      </c>
      <c r="I1014" s="271" t="str">
        <f t="shared" si="108"/>
        <v>项</v>
      </c>
      <c r="J1014" s="272" t="str">
        <f t="shared" si="109"/>
        <v>215</v>
      </c>
      <c r="K1014" t="str">
        <f t="shared" si="110"/>
        <v>21501</v>
      </c>
      <c r="L1014" t="str">
        <f t="shared" si="111"/>
        <v>2150199</v>
      </c>
    </row>
    <row r="1015" ht="21" hidden="1" customHeight="1" spans="1:12">
      <c r="A1015" s="348">
        <v>21502</v>
      </c>
      <c r="B1015" s="336" t="s">
        <v>893</v>
      </c>
      <c r="C1015" s="268">
        <f>SUMIFS(C1016:C$1298,$I1016:$I$1298,"项",$K1016:$K$1298,$A1015)</f>
        <v>0</v>
      </c>
      <c r="D1015" s="268">
        <f>SUMIFS(D1016:D$1298,$I1016:$I$1298,"项",$K1016:$K$1298,$A1015)</f>
        <v>0</v>
      </c>
      <c r="E1015" s="268">
        <f>SUMIFS(E1016:E$1298,$I1016:$I$1298,"项",$K1016:$K$1298,$A1015)</f>
        <v>0</v>
      </c>
      <c r="F1015" s="349" t="str">
        <f t="shared" si="105"/>
        <v>-</v>
      </c>
      <c r="G1015" s="349" t="str">
        <f t="shared" si="106"/>
        <v>-</v>
      </c>
      <c r="H1015" s="270" t="str">
        <f t="shared" si="107"/>
        <v>否</v>
      </c>
      <c r="I1015" s="271" t="str">
        <f t="shared" si="108"/>
        <v>款</v>
      </c>
      <c r="J1015" s="272" t="str">
        <f t="shared" si="109"/>
        <v>215</v>
      </c>
      <c r="K1015" t="str">
        <f t="shared" si="110"/>
        <v>21502</v>
      </c>
      <c r="L1015" t="str">
        <f t="shared" si="111"/>
        <v>21502</v>
      </c>
    </row>
    <row r="1016" ht="21" hidden="1" customHeight="1" spans="1:12">
      <c r="A1016" s="350">
        <v>2150201</v>
      </c>
      <c r="B1016" s="337" t="s">
        <v>140</v>
      </c>
      <c r="C1016" s="284">
        <v>0</v>
      </c>
      <c r="D1016" s="284">
        <f>SUMIFS([2]执行月报!$F$5:$F$1335,[2]执行月报!$D$5:$D$1335,A1016)</f>
        <v>0</v>
      </c>
      <c r="E1016" s="284">
        <v>0</v>
      </c>
      <c r="F1016" s="351" t="str">
        <f t="shared" si="105"/>
        <v>-</v>
      </c>
      <c r="G1016" s="351" t="str">
        <f t="shared" si="106"/>
        <v>-</v>
      </c>
      <c r="H1016" s="270" t="str">
        <f t="shared" si="107"/>
        <v>否</v>
      </c>
      <c r="I1016" s="271" t="str">
        <f t="shared" si="108"/>
        <v>项</v>
      </c>
      <c r="J1016" s="272" t="str">
        <f t="shared" si="109"/>
        <v>215</v>
      </c>
      <c r="K1016" t="str">
        <f t="shared" si="110"/>
        <v>21502</v>
      </c>
      <c r="L1016" t="str">
        <f t="shared" si="111"/>
        <v>2150201</v>
      </c>
    </row>
    <row r="1017" ht="21" hidden="1" customHeight="1" spans="1:12">
      <c r="A1017" s="350">
        <v>2150202</v>
      </c>
      <c r="B1017" s="337" t="s">
        <v>141</v>
      </c>
      <c r="C1017" s="284">
        <v>0</v>
      </c>
      <c r="D1017" s="284">
        <f>SUMIFS([2]执行月报!$F$5:$F$1335,[2]执行月报!$D$5:$D$1335,A1017)</f>
        <v>0</v>
      </c>
      <c r="E1017" s="284">
        <v>0</v>
      </c>
      <c r="F1017" s="351" t="str">
        <f t="shared" si="105"/>
        <v>-</v>
      </c>
      <c r="G1017" s="351" t="str">
        <f t="shared" si="106"/>
        <v>-</v>
      </c>
      <c r="H1017" s="270" t="str">
        <f t="shared" si="107"/>
        <v>否</v>
      </c>
      <c r="I1017" s="271" t="str">
        <f t="shared" si="108"/>
        <v>项</v>
      </c>
      <c r="J1017" s="272" t="str">
        <f t="shared" si="109"/>
        <v>215</v>
      </c>
      <c r="K1017" t="str">
        <f t="shared" si="110"/>
        <v>21502</v>
      </c>
      <c r="L1017" t="str">
        <f t="shared" si="111"/>
        <v>2150202</v>
      </c>
    </row>
    <row r="1018" ht="21" hidden="1" customHeight="1" spans="1:12">
      <c r="A1018" s="350">
        <v>2150203</v>
      </c>
      <c r="B1018" s="337" t="s">
        <v>142</v>
      </c>
      <c r="C1018" s="284">
        <v>0</v>
      </c>
      <c r="D1018" s="284">
        <f>SUMIFS([2]执行月报!$F$5:$F$1335,[2]执行月报!$D$5:$D$1335,A1018)</f>
        <v>0</v>
      </c>
      <c r="E1018" s="284">
        <v>0</v>
      </c>
      <c r="F1018" s="351" t="str">
        <f t="shared" si="105"/>
        <v>-</v>
      </c>
      <c r="G1018" s="351" t="str">
        <f t="shared" si="106"/>
        <v>-</v>
      </c>
      <c r="H1018" s="270" t="str">
        <f t="shared" si="107"/>
        <v>否</v>
      </c>
      <c r="I1018" s="271" t="str">
        <f t="shared" si="108"/>
        <v>项</v>
      </c>
      <c r="J1018" s="272" t="str">
        <f t="shared" si="109"/>
        <v>215</v>
      </c>
      <c r="K1018" t="str">
        <f t="shared" si="110"/>
        <v>21502</v>
      </c>
      <c r="L1018" t="str">
        <f t="shared" si="111"/>
        <v>2150203</v>
      </c>
    </row>
    <row r="1019" ht="21" hidden="1" customHeight="1" spans="1:12">
      <c r="A1019" s="350">
        <v>2150204</v>
      </c>
      <c r="B1019" s="337" t="s">
        <v>894</v>
      </c>
      <c r="C1019" s="284">
        <v>0</v>
      </c>
      <c r="D1019" s="284">
        <f>SUMIFS([2]执行月报!$F$5:$F$1335,[2]执行月报!$D$5:$D$1335,A1019)</f>
        <v>0</v>
      </c>
      <c r="E1019" s="284">
        <v>0</v>
      </c>
      <c r="F1019" s="351" t="str">
        <f t="shared" si="105"/>
        <v>-</v>
      </c>
      <c r="G1019" s="351" t="str">
        <f t="shared" si="106"/>
        <v>-</v>
      </c>
      <c r="H1019" s="270" t="str">
        <f t="shared" si="107"/>
        <v>否</v>
      </c>
      <c r="I1019" s="271" t="str">
        <f t="shared" si="108"/>
        <v>项</v>
      </c>
      <c r="J1019" s="272" t="str">
        <f t="shared" si="109"/>
        <v>215</v>
      </c>
      <c r="K1019" t="str">
        <f t="shared" si="110"/>
        <v>21502</v>
      </c>
      <c r="L1019" t="str">
        <f t="shared" si="111"/>
        <v>2150204</v>
      </c>
    </row>
    <row r="1020" ht="21" hidden="1" customHeight="1" spans="1:12">
      <c r="A1020" s="350">
        <v>2150205</v>
      </c>
      <c r="B1020" s="337" t="s">
        <v>895</v>
      </c>
      <c r="C1020" s="284">
        <v>0</v>
      </c>
      <c r="D1020" s="284">
        <f>SUMIFS([2]执行月报!$F$5:$F$1335,[2]执行月报!$D$5:$D$1335,A1020)</f>
        <v>0</v>
      </c>
      <c r="E1020" s="284">
        <v>0</v>
      </c>
      <c r="F1020" s="351" t="str">
        <f t="shared" si="105"/>
        <v>-</v>
      </c>
      <c r="G1020" s="351" t="str">
        <f t="shared" si="106"/>
        <v>-</v>
      </c>
      <c r="H1020" s="270" t="str">
        <f t="shared" si="107"/>
        <v>否</v>
      </c>
      <c r="I1020" s="271" t="str">
        <f t="shared" si="108"/>
        <v>项</v>
      </c>
      <c r="J1020" s="272" t="str">
        <f t="shared" si="109"/>
        <v>215</v>
      </c>
      <c r="K1020" t="str">
        <f t="shared" si="110"/>
        <v>21502</v>
      </c>
      <c r="L1020" t="str">
        <f t="shared" si="111"/>
        <v>2150205</v>
      </c>
    </row>
    <row r="1021" ht="21" hidden="1" customHeight="1" spans="1:12">
      <c r="A1021" s="350">
        <v>2150206</v>
      </c>
      <c r="B1021" s="337" t="s">
        <v>896</v>
      </c>
      <c r="C1021" s="284">
        <v>0</v>
      </c>
      <c r="D1021" s="284">
        <f>SUMIFS([2]执行月报!$F$5:$F$1335,[2]执行月报!$D$5:$D$1335,A1021)</f>
        <v>0</v>
      </c>
      <c r="E1021" s="284">
        <v>0</v>
      </c>
      <c r="F1021" s="351" t="str">
        <f t="shared" si="105"/>
        <v>-</v>
      </c>
      <c r="G1021" s="351" t="str">
        <f t="shared" si="106"/>
        <v>-</v>
      </c>
      <c r="H1021" s="270" t="str">
        <f t="shared" si="107"/>
        <v>否</v>
      </c>
      <c r="I1021" s="271" t="str">
        <f t="shared" si="108"/>
        <v>项</v>
      </c>
      <c r="J1021" s="272" t="str">
        <f t="shared" si="109"/>
        <v>215</v>
      </c>
      <c r="K1021" t="str">
        <f t="shared" si="110"/>
        <v>21502</v>
      </c>
      <c r="L1021" t="str">
        <f t="shared" si="111"/>
        <v>2150206</v>
      </c>
    </row>
    <row r="1022" ht="21" hidden="1" customHeight="1" spans="1:12">
      <c r="A1022" s="350">
        <v>2150207</v>
      </c>
      <c r="B1022" s="337" t="s">
        <v>897</v>
      </c>
      <c r="C1022" s="284">
        <v>0</v>
      </c>
      <c r="D1022" s="284">
        <f>SUMIFS([2]执行月报!$F$5:$F$1335,[2]执行月报!$D$5:$D$1335,A1022)</f>
        <v>0</v>
      </c>
      <c r="E1022" s="284">
        <v>0</v>
      </c>
      <c r="F1022" s="351" t="str">
        <f t="shared" si="105"/>
        <v>-</v>
      </c>
      <c r="G1022" s="351" t="str">
        <f t="shared" si="106"/>
        <v>-</v>
      </c>
      <c r="H1022" s="270" t="str">
        <f t="shared" si="107"/>
        <v>否</v>
      </c>
      <c r="I1022" s="271" t="str">
        <f t="shared" si="108"/>
        <v>项</v>
      </c>
      <c r="J1022" s="272" t="str">
        <f t="shared" si="109"/>
        <v>215</v>
      </c>
      <c r="K1022" t="str">
        <f t="shared" si="110"/>
        <v>21502</v>
      </c>
      <c r="L1022" t="str">
        <f t="shared" si="111"/>
        <v>2150207</v>
      </c>
    </row>
    <row r="1023" ht="21" hidden="1" customHeight="1" spans="1:12">
      <c r="A1023" s="350">
        <v>2150208</v>
      </c>
      <c r="B1023" s="337" t="s">
        <v>898</v>
      </c>
      <c r="C1023" s="284">
        <v>0</v>
      </c>
      <c r="D1023" s="284">
        <f>SUMIFS([2]执行月报!$F$5:$F$1335,[2]执行月报!$D$5:$D$1335,A1023)</f>
        <v>0</v>
      </c>
      <c r="E1023" s="284">
        <v>0</v>
      </c>
      <c r="F1023" s="351" t="str">
        <f t="shared" si="105"/>
        <v>-</v>
      </c>
      <c r="G1023" s="351" t="str">
        <f t="shared" si="106"/>
        <v>-</v>
      </c>
      <c r="H1023" s="270" t="str">
        <f t="shared" si="107"/>
        <v>否</v>
      </c>
      <c r="I1023" s="271" t="str">
        <f t="shared" si="108"/>
        <v>项</v>
      </c>
      <c r="J1023" s="272" t="str">
        <f t="shared" si="109"/>
        <v>215</v>
      </c>
      <c r="K1023" t="str">
        <f t="shared" si="110"/>
        <v>21502</v>
      </c>
      <c r="L1023" t="str">
        <f t="shared" si="111"/>
        <v>2150208</v>
      </c>
    </row>
    <row r="1024" ht="21" hidden="1" customHeight="1" spans="1:12">
      <c r="A1024" s="350">
        <v>2150209</v>
      </c>
      <c r="B1024" s="337" t="s">
        <v>899</v>
      </c>
      <c r="C1024" s="284">
        <v>0</v>
      </c>
      <c r="D1024" s="284">
        <f>SUMIFS([2]执行月报!$F$5:$F$1335,[2]执行月报!$D$5:$D$1335,A1024)</f>
        <v>0</v>
      </c>
      <c r="E1024" s="284">
        <v>0</v>
      </c>
      <c r="F1024" s="351" t="str">
        <f t="shared" si="105"/>
        <v>-</v>
      </c>
      <c r="G1024" s="351" t="str">
        <f t="shared" si="106"/>
        <v>-</v>
      </c>
      <c r="H1024" s="270" t="str">
        <f t="shared" si="107"/>
        <v>否</v>
      </c>
      <c r="I1024" s="271" t="str">
        <f t="shared" si="108"/>
        <v>项</v>
      </c>
      <c r="J1024" s="272" t="str">
        <f t="shared" si="109"/>
        <v>215</v>
      </c>
      <c r="K1024" t="str">
        <f t="shared" si="110"/>
        <v>21502</v>
      </c>
      <c r="L1024" t="str">
        <f t="shared" si="111"/>
        <v>2150209</v>
      </c>
    </row>
    <row r="1025" ht="21" hidden="1" customHeight="1" spans="1:12">
      <c r="A1025" s="350">
        <v>2150210</v>
      </c>
      <c r="B1025" s="337" t="s">
        <v>900</v>
      </c>
      <c r="C1025" s="284">
        <v>0</v>
      </c>
      <c r="D1025" s="284">
        <f>SUMIFS([2]执行月报!$F$5:$F$1335,[2]执行月报!$D$5:$D$1335,A1025)</f>
        <v>0</v>
      </c>
      <c r="E1025" s="284">
        <v>0</v>
      </c>
      <c r="F1025" s="351" t="str">
        <f t="shared" si="105"/>
        <v>-</v>
      </c>
      <c r="G1025" s="351" t="str">
        <f t="shared" si="106"/>
        <v>-</v>
      </c>
      <c r="H1025" s="270" t="str">
        <f t="shared" si="107"/>
        <v>否</v>
      </c>
      <c r="I1025" s="271" t="str">
        <f t="shared" si="108"/>
        <v>项</v>
      </c>
      <c r="J1025" s="272" t="str">
        <f t="shared" si="109"/>
        <v>215</v>
      </c>
      <c r="K1025" t="str">
        <f t="shared" si="110"/>
        <v>21502</v>
      </c>
      <c r="L1025" t="str">
        <f t="shared" si="111"/>
        <v>2150210</v>
      </c>
    </row>
    <row r="1026" ht="21" hidden="1" customHeight="1" spans="1:12">
      <c r="A1026" s="350">
        <v>2150212</v>
      </c>
      <c r="B1026" s="337" t="s">
        <v>901</v>
      </c>
      <c r="C1026" s="284">
        <v>0</v>
      </c>
      <c r="D1026" s="284">
        <f>SUMIFS([2]执行月报!$F$5:$F$1335,[2]执行月报!$D$5:$D$1335,A1026)</f>
        <v>0</v>
      </c>
      <c r="E1026" s="284">
        <v>0</v>
      </c>
      <c r="F1026" s="351" t="str">
        <f t="shared" si="105"/>
        <v>-</v>
      </c>
      <c r="G1026" s="351" t="str">
        <f t="shared" si="106"/>
        <v>-</v>
      </c>
      <c r="H1026" s="270" t="str">
        <f t="shared" si="107"/>
        <v>否</v>
      </c>
      <c r="I1026" s="271" t="str">
        <f t="shared" si="108"/>
        <v>项</v>
      </c>
      <c r="J1026" s="272" t="str">
        <f t="shared" si="109"/>
        <v>215</v>
      </c>
      <c r="K1026" t="str">
        <f t="shared" si="110"/>
        <v>21502</v>
      </c>
      <c r="L1026" t="str">
        <f t="shared" si="111"/>
        <v>2150212</v>
      </c>
    </row>
    <row r="1027" ht="21" hidden="1" customHeight="1" spans="1:12">
      <c r="A1027" s="350">
        <v>2150213</v>
      </c>
      <c r="B1027" s="337" t="s">
        <v>902</v>
      </c>
      <c r="C1027" s="284">
        <v>0</v>
      </c>
      <c r="D1027" s="284">
        <f>SUMIFS([2]执行月报!$F$5:$F$1335,[2]执行月报!$D$5:$D$1335,A1027)</f>
        <v>0</v>
      </c>
      <c r="E1027" s="284">
        <v>0</v>
      </c>
      <c r="F1027" s="351" t="str">
        <f t="shared" si="105"/>
        <v>-</v>
      </c>
      <c r="G1027" s="351" t="str">
        <f t="shared" si="106"/>
        <v>-</v>
      </c>
      <c r="H1027" s="270" t="str">
        <f t="shared" si="107"/>
        <v>否</v>
      </c>
      <c r="I1027" s="271" t="str">
        <f t="shared" si="108"/>
        <v>项</v>
      </c>
      <c r="J1027" s="272" t="str">
        <f t="shared" si="109"/>
        <v>215</v>
      </c>
      <c r="K1027" t="str">
        <f t="shared" si="110"/>
        <v>21502</v>
      </c>
      <c r="L1027" t="str">
        <f t="shared" si="111"/>
        <v>2150213</v>
      </c>
    </row>
    <row r="1028" ht="21" hidden="1" customHeight="1" spans="1:12">
      <c r="A1028" s="350">
        <v>2150214</v>
      </c>
      <c r="B1028" s="337" t="s">
        <v>903</v>
      </c>
      <c r="C1028" s="284">
        <v>0</v>
      </c>
      <c r="D1028" s="284">
        <f>SUMIFS([2]执行月报!$F$5:$F$1335,[2]执行月报!$D$5:$D$1335,A1028)</f>
        <v>0</v>
      </c>
      <c r="E1028" s="284">
        <v>0</v>
      </c>
      <c r="F1028" s="351" t="str">
        <f t="shared" si="105"/>
        <v>-</v>
      </c>
      <c r="G1028" s="351" t="str">
        <f t="shared" si="106"/>
        <v>-</v>
      </c>
      <c r="H1028" s="270" t="str">
        <f t="shared" si="107"/>
        <v>否</v>
      </c>
      <c r="I1028" s="271" t="str">
        <f t="shared" si="108"/>
        <v>项</v>
      </c>
      <c r="J1028" s="272" t="str">
        <f t="shared" si="109"/>
        <v>215</v>
      </c>
      <c r="K1028" t="str">
        <f t="shared" si="110"/>
        <v>21502</v>
      </c>
      <c r="L1028" t="str">
        <f t="shared" si="111"/>
        <v>2150214</v>
      </c>
    </row>
    <row r="1029" ht="21" hidden="1" customHeight="1" spans="1:12">
      <c r="A1029" s="350">
        <v>2150215</v>
      </c>
      <c r="B1029" s="337" t="s">
        <v>904</v>
      </c>
      <c r="C1029" s="284">
        <v>0</v>
      </c>
      <c r="D1029" s="284">
        <f>SUMIFS([2]执行月报!$F$5:$F$1335,[2]执行月报!$D$5:$D$1335,A1029)</f>
        <v>0</v>
      </c>
      <c r="E1029" s="284">
        <v>0</v>
      </c>
      <c r="F1029" s="351" t="str">
        <f t="shared" si="105"/>
        <v>-</v>
      </c>
      <c r="G1029" s="351" t="str">
        <f t="shared" si="106"/>
        <v>-</v>
      </c>
      <c r="H1029" s="270" t="str">
        <f t="shared" si="107"/>
        <v>否</v>
      </c>
      <c r="I1029" s="271" t="str">
        <f t="shared" si="108"/>
        <v>项</v>
      </c>
      <c r="J1029" s="272" t="str">
        <f t="shared" si="109"/>
        <v>215</v>
      </c>
      <c r="K1029" t="str">
        <f t="shared" si="110"/>
        <v>21502</v>
      </c>
      <c r="L1029" t="str">
        <f t="shared" si="111"/>
        <v>2150215</v>
      </c>
    </row>
    <row r="1030" ht="21" hidden="1" customHeight="1" spans="1:12">
      <c r="A1030" s="350">
        <v>2150299</v>
      </c>
      <c r="B1030" s="337" t="s">
        <v>905</v>
      </c>
      <c r="C1030" s="284">
        <v>0</v>
      </c>
      <c r="D1030" s="284">
        <f>SUMIFS([2]执行月报!$F$5:$F$1335,[2]执行月报!$D$5:$D$1335,A1030)</f>
        <v>0</v>
      </c>
      <c r="E1030" s="284">
        <v>0</v>
      </c>
      <c r="F1030" s="351" t="str">
        <f t="shared" ref="F1030:F1093" si="112">IF(E1030&lt;&gt;0,D1030/E1030-1,"-")</f>
        <v>-</v>
      </c>
      <c r="G1030" s="351" t="str">
        <f t="shared" ref="G1030:G1093" si="113">IF(C1030&lt;&gt;0,D1030/C1030,"-")</f>
        <v>-</v>
      </c>
      <c r="H1030" s="270" t="str">
        <f t="shared" ref="H1030:H1093" si="114">IF(LEN(A1030)=3,"是",IF(OR(C1030&lt;&gt;0,D1030&lt;&gt;0,E1030&lt;&gt;0),"是","否"))</f>
        <v>否</v>
      </c>
      <c r="I1030" s="271" t="str">
        <f t="shared" ref="I1030:I1093" si="115">_xlfn.IFS(LEN(A1030)=3,"类",LEN(A1030)=5,"款",LEN(A1030)=7,"项")</f>
        <v>项</v>
      </c>
      <c r="J1030" s="272" t="str">
        <f t="shared" ref="J1030:J1093" si="116">LEFT(A1030,3)</f>
        <v>215</v>
      </c>
      <c r="K1030" t="str">
        <f t="shared" ref="K1030:K1093" si="117">LEFT(A1030,5)</f>
        <v>21502</v>
      </c>
      <c r="L1030" t="str">
        <f t="shared" ref="L1030:L1093" si="118">LEFT(A1030,7)</f>
        <v>2150299</v>
      </c>
    </row>
    <row r="1031" ht="21" hidden="1" customHeight="1" spans="1:12">
      <c r="A1031" s="348">
        <v>21503</v>
      </c>
      <c r="B1031" s="336" t="s">
        <v>906</v>
      </c>
      <c r="C1031" s="268">
        <f>SUMIFS(C1032:C$1298,$I1032:$I$1298,"项",$K1032:$K$1298,$A1031)</f>
        <v>0</v>
      </c>
      <c r="D1031" s="268">
        <f>SUMIFS(D1032:D$1298,$I1032:$I$1298,"项",$K1032:$K$1298,$A1031)</f>
        <v>0</v>
      </c>
      <c r="E1031" s="268">
        <f>SUMIFS(E1032:E$1298,$I1032:$I$1298,"项",$K1032:$K$1298,$A1031)</f>
        <v>0</v>
      </c>
      <c r="F1031" s="349" t="str">
        <f t="shared" si="112"/>
        <v>-</v>
      </c>
      <c r="G1031" s="349" t="str">
        <f t="shared" si="113"/>
        <v>-</v>
      </c>
      <c r="H1031" s="270" t="str">
        <f t="shared" si="114"/>
        <v>否</v>
      </c>
      <c r="I1031" s="271" t="str">
        <f t="shared" si="115"/>
        <v>款</v>
      </c>
      <c r="J1031" s="272" t="str">
        <f t="shared" si="116"/>
        <v>215</v>
      </c>
      <c r="K1031" t="str">
        <f t="shared" si="117"/>
        <v>21503</v>
      </c>
      <c r="L1031" t="str">
        <f t="shared" si="118"/>
        <v>21503</v>
      </c>
    </row>
    <row r="1032" ht="21" hidden="1" customHeight="1" spans="1:12">
      <c r="A1032" s="350">
        <v>2150301</v>
      </c>
      <c r="B1032" s="337" t="s">
        <v>140</v>
      </c>
      <c r="C1032" s="284">
        <v>0</v>
      </c>
      <c r="D1032" s="284">
        <f>SUMIFS([2]执行月报!$F$5:$F$1335,[2]执行月报!$D$5:$D$1335,A1032)</f>
        <v>0</v>
      </c>
      <c r="E1032" s="284">
        <v>0</v>
      </c>
      <c r="F1032" s="351" t="str">
        <f t="shared" si="112"/>
        <v>-</v>
      </c>
      <c r="G1032" s="351" t="str">
        <f t="shared" si="113"/>
        <v>-</v>
      </c>
      <c r="H1032" s="270" t="str">
        <f t="shared" si="114"/>
        <v>否</v>
      </c>
      <c r="I1032" s="271" t="str">
        <f t="shared" si="115"/>
        <v>项</v>
      </c>
      <c r="J1032" s="272" t="str">
        <f t="shared" si="116"/>
        <v>215</v>
      </c>
      <c r="K1032" t="str">
        <f t="shared" si="117"/>
        <v>21503</v>
      </c>
      <c r="L1032" t="str">
        <f t="shared" si="118"/>
        <v>2150301</v>
      </c>
    </row>
    <row r="1033" ht="21" hidden="1" customHeight="1" spans="1:12">
      <c r="A1033" s="350">
        <v>2150302</v>
      </c>
      <c r="B1033" s="337" t="s">
        <v>141</v>
      </c>
      <c r="C1033" s="284">
        <v>0</v>
      </c>
      <c r="D1033" s="284">
        <f>SUMIFS([2]执行月报!$F$5:$F$1335,[2]执行月报!$D$5:$D$1335,A1033)</f>
        <v>0</v>
      </c>
      <c r="E1033" s="284">
        <v>0</v>
      </c>
      <c r="F1033" s="351" t="str">
        <f t="shared" si="112"/>
        <v>-</v>
      </c>
      <c r="G1033" s="351" t="str">
        <f t="shared" si="113"/>
        <v>-</v>
      </c>
      <c r="H1033" s="270" t="str">
        <f t="shared" si="114"/>
        <v>否</v>
      </c>
      <c r="I1033" s="271" t="str">
        <f t="shared" si="115"/>
        <v>项</v>
      </c>
      <c r="J1033" s="272" t="str">
        <f t="shared" si="116"/>
        <v>215</v>
      </c>
      <c r="K1033" t="str">
        <f t="shared" si="117"/>
        <v>21503</v>
      </c>
      <c r="L1033" t="str">
        <f t="shared" si="118"/>
        <v>2150302</v>
      </c>
    </row>
    <row r="1034" ht="21" hidden="1" customHeight="1" spans="1:12">
      <c r="A1034" s="350">
        <v>2150303</v>
      </c>
      <c r="B1034" s="337" t="s">
        <v>142</v>
      </c>
      <c r="C1034" s="284">
        <v>0</v>
      </c>
      <c r="D1034" s="284">
        <f>SUMIFS([2]执行月报!$F$5:$F$1335,[2]执行月报!$D$5:$D$1335,A1034)</f>
        <v>0</v>
      </c>
      <c r="E1034" s="284">
        <v>0</v>
      </c>
      <c r="F1034" s="351" t="str">
        <f t="shared" si="112"/>
        <v>-</v>
      </c>
      <c r="G1034" s="351" t="str">
        <f t="shared" si="113"/>
        <v>-</v>
      </c>
      <c r="H1034" s="270" t="str">
        <f t="shared" si="114"/>
        <v>否</v>
      </c>
      <c r="I1034" s="271" t="str">
        <f t="shared" si="115"/>
        <v>项</v>
      </c>
      <c r="J1034" s="272" t="str">
        <f t="shared" si="116"/>
        <v>215</v>
      </c>
      <c r="K1034" t="str">
        <f t="shared" si="117"/>
        <v>21503</v>
      </c>
      <c r="L1034" t="str">
        <f t="shared" si="118"/>
        <v>2150303</v>
      </c>
    </row>
    <row r="1035" ht="21" hidden="1" customHeight="1" spans="1:12">
      <c r="A1035" s="350">
        <v>2150399</v>
      </c>
      <c r="B1035" s="337" t="s">
        <v>907</v>
      </c>
      <c r="C1035" s="284">
        <v>0</v>
      </c>
      <c r="D1035" s="284">
        <f>SUMIFS([2]执行月报!$F$5:$F$1335,[2]执行月报!$D$5:$D$1335,A1035)</f>
        <v>0</v>
      </c>
      <c r="E1035" s="284">
        <v>0</v>
      </c>
      <c r="F1035" s="351" t="str">
        <f t="shared" si="112"/>
        <v>-</v>
      </c>
      <c r="G1035" s="351" t="str">
        <f t="shared" si="113"/>
        <v>-</v>
      </c>
      <c r="H1035" s="270" t="str">
        <f t="shared" si="114"/>
        <v>否</v>
      </c>
      <c r="I1035" s="271" t="str">
        <f t="shared" si="115"/>
        <v>项</v>
      </c>
      <c r="J1035" s="272" t="str">
        <f t="shared" si="116"/>
        <v>215</v>
      </c>
      <c r="K1035" t="str">
        <f t="shared" si="117"/>
        <v>21503</v>
      </c>
      <c r="L1035" t="str">
        <f t="shared" si="118"/>
        <v>2150399</v>
      </c>
    </row>
    <row r="1036" ht="21" customHeight="1" spans="1:12">
      <c r="A1036" s="348">
        <v>21505</v>
      </c>
      <c r="B1036" s="336" t="s">
        <v>908</v>
      </c>
      <c r="C1036" s="268">
        <f>SUMIFS(C1037:C$1298,$I1037:$I$1298,"项",$K1037:$K$1298,$A1036)</f>
        <v>878</v>
      </c>
      <c r="D1036" s="268">
        <f>SUMIFS(D1037:D$1298,$I1037:$I$1298,"项",$K1037:$K$1298,$A1036)</f>
        <v>546</v>
      </c>
      <c r="E1036" s="268">
        <f>SUMIFS(E1037:E$1298,$I1037:$I$1298,"项",$K1037:$K$1298,$A1036)</f>
        <v>970</v>
      </c>
      <c r="F1036" s="349">
        <f t="shared" si="112"/>
        <v>-0.437113402061856</v>
      </c>
      <c r="G1036" s="349">
        <f t="shared" si="113"/>
        <v>0.621867881548975</v>
      </c>
      <c r="H1036" s="270" t="str">
        <f t="shared" si="114"/>
        <v>是</v>
      </c>
      <c r="I1036" s="271" t="str">
        <f t="shared" si="115"/>
        <v>款</v>
      </c>
      <c r="J1036" s="272" t="str">
        <f t="shared" si="116"/>
        <v>215</v>
      </c>
      <c r="K1036" t="str">
        <f t="shared" si="117"/>
        <v>21505</v>
      </c>
      <c r="L1036" t="str">
        <f t="shared" si="118"/>
        <v>21505</v>
      </c>
    </row>
    <row r="1037" ht="21" hidden="1" customHeight="1" spans="1:12">
      <c r="A1037" s="350">
        <v>2150501</v>
      </c>
      <c r="B1037" s="337" t="s">
        <v>140</v>
      </c>
      <c r="C1037" s="284">
        <v>0</v>
      </c>
      <c r="D1037" s="284">
        <f>SUMIFS([2]执行月报!$F$5:$F$1335,[2]执行月报!$D$5:$D$1335,A1037)</f>
        <v>0</v>
      </c>
      <c r="E1037" s="284">
        <v>0</v>
      </c>
      <c r="F1037" s="351" t="str">
        <f t="shared" si="112"/>
        <v>-</v>
      </c>
      <c r="G1037" s="351" t="str">
        <f t="shared" si="113"/>
        <v>-</v>
      </c>
      <c r="H1037" s="270" t="str">
        <f t="shared" si="114"/>
        <v>否</v>
      </c>
      <c r="I1037" s="271" t="str">
        <f t="shared" si="115"/>
        <v>项</v>
      </c>
      <c r="J1037" s="272" t="str">
        <f t="shared" si="116"/>
        <v>215</v>
      </c>
      <c r="K1037" t="str">
        <f t="shared" si="117"/>
        <v>21505</v>
      </c>
      <c r="L1037" t="str">
        <f t="shared" si="118"/>
        <v>2150501</v>
      </c>
    </row>
    <row r="1038" ht="21" hidden="1" customHeight="1" spans="1:12">
      <c r="A1038" s="350">
        <v>2150502</v>
      </c>
      <c r="B1038" s="337" t="s">
        <v>141</v>
      </c>
      <c r="C1038" s="284">
        <v>0</v>
      </c>
      <c r="D1038" s="284">
        <f>SUMIFS([2]执行月报!$F$5:$F$1335,[2]执行月报!$D$5:$D$1335,A1038)</f>
        <v>0</v>
      </c>
      <c r="E1038" s="284">
        <v>0</v>
      </c>
      <c r="F1038" s="351" t="str">
        <f t="shared" si="112"/>
        <v>-</v>
      </c>
      <c r="G1038" s="351" t="str">
        <f t="shared" si="113"/>
        <v>-</v>
      </c>
      <c r="H1038" s="270" t="str">
        <f t="shared" si="114"/>
        <v>否</v>
      </c>
      <c r="I1038" s="271" t="str">
        <f t="shared" si="115"/>
        <v>项</v>
      </c>
      <c r="J1038" s="272" t="str">
        <f t="shared" si="116"/>
        <v>215</v>
      </c>
      <c r="K1038" t="str">
        <f t="shared" si="117"/>
        <v>21505</v>
      </c>
      <c r="L1038" t="str">
        <f t="shared" si="118"/>
        <v>2150502</v>
      </c>
    </row>
    <row r="1039" ht="21" hidden="1" customHeight="1" spans="1:12">
      <c r="A1039" s="350">
        <v>2150503</v>
      </c>
      <c r="B1039" s="337" t="s">
        <v>142</v>
      </c>
      <c r="C1039" s="284">
        <v>0</v>
      </c>
      <c r="D1039" s="284">
        <f>SUMIFS([2]执行月报!$F$5:$F$1335,[2]执行月报!$D$5:$D$1335,A1039)</f>
        <v>0</v>
      </c>
      <c r="E1039" s="284">
        <v>0</v>
      </c>
      <c r="F1039" s="351" t="str">
        <f t="shared" si="112"/>
        <v>-</v>
      </c>
      <c r="G1039" s="351" t="str">
        <f t="shared" si="113"/>
        <v>-</v>
      </c>
      <c r="H1039" s="270" t="str">
        <f t="shared" si="114"/>
        <v>否</v>
      </c>
      <c r="I1039" s="271" t="str">
        <f t="shared" si="115"/>
        <v>项</v>
      </c>
      <c r="J1039" s="272" t="str">
        <f t="shared" si="116"/>
        <v>215</v>
      </c>
      <c r="K1039" t="str">
        <f t="shared" si="117"/>
        <v>21505</v>
      </c>
      <c r="L1039" t="str">
        <f t="shared" si="118"/>
        <v>2150503</v>
      </c>
    </row>
    <row r="1040" ht="21" hidden="1" customHeight="1" spans="1:12">
      <c r="A1040" s="350">
        <v>2150505</v>
      </c>
      <c r="B1040" s="337" t="s">
        <v>909</v>
      </c>
      <c r="C1040" s="284">
        <v>0</v>
      </c>
      <c r="D1040" s="284">
        <f>SUMIFS([2]执行月报!$F$5:$F$1335,[2]执行月报!$D$5:$D$1335,A1040)</f>
        <v>0</v>
      </c>
      <c r="E1040" s="284">
        <v>0</v>
      </c>
      <c r="F1040" s="351" t="str">
        <f t="shared" si="112"/>
        <v>-</v>
      </c>
      <c r="G1040" s="351" t="str">
        <f t="shared" si="113"/>
        <v>-</v>
      </c>
      <c r="H1040" s="270" t="str">
        <f t="shared" si="114"/>
        <v>否</v>
      </c>
      <c r="I1040" s="271" t="str">
        <f t="shared" si="115"/>
        <v>项</v>
      </c>
      <c r="J1040" s="272" t="str">
        <f t="shared" si="116"/>
        <v>215</v>
      </c>
      <c r="K1040" t="str">
        <f t="shared" si="117"/>
        <v>21505</v>
      </c>
      <c r="L1040" t="str">
        <f t="shared" si="118"/>
        <v>2150505</v>
      </c>
    </row>
    <row r="1041" ht="21" hidden="1" customHeight="1" spans="1:12">
      <c r="A1041" s="350">
        <v>2150507</v>
      </c>
      <c r="B1041" s="337" t="s">
        <v>910</v>
      </c>
      <c r="C1041" s="284">
        <v>0</v>
      </c>
      <c r="D1041" s="284">
        <f>SUMIFS([2]执行月报!$F$5:$F$1335,[2]执行月报!$D$5:$D$1335,A1041)</f>
        <v>0</v>
      </c>
      <c r="E1041" s="284">
        <v>0</v>
      </c>
      <c r="F1041" s="351" t="str">
        <f t="shared" si="112"/>
        <v>-</v>
      </c>
      <c r="G1041" s="351" t="str">
        <f t="shared" si="113"/>
        <v>-</v>
      </c>
      <c r="H1041" s="270" t="str">
        <f t="shared" si="114"/>
        <v>否</v>
      </c>
      <c r="I1041" s="271" t="str">
        <f t="shared" si="115"/>
        <v>项</v>
      </c>
      <c r="J1041" s="272" t="str">
        <f t="shared" si="116"/>
        <v>215</v>
      </c>
      <c r="K1041" t="str">
        <f t="shared" si="117"/>
        <v>21505</v>
      </c>
      <c r="L1041" t="str">
        <f t="shared" si="118"/>
        <v>2150507</v>
      </c>
    </row>
    <row r="1042" ht="21" hidden="1" customHeight="1" spans="1:12">
      <c r="A1042" s="350">
        <v>2150508</v>
      </c>
      <c r="B1042" s="337" t="s">
        <v>911</v>
      </c>
      <c r="C1042" s="284">
        <v>0</v>
      </c>
      <c r="D1042" s="284">
        <f>SUMIFS([2]执行月报!$F$5:$F$1335,[2]执行月报!$D$5:$D$1335,A1042)</f>
        <v>0</v>
      </c>
      <c r="E1042" s="284">
        <v>0</v>
      </c>
      <c r="F1042" s="351" t="str">
        <f t="shared" si="112"/>
        <v>-</v>
      </c>
      <c r="G1042" s="351" t="str">
        <f t="shared" si="113"/>
        <v>-</v>
      </c>
      <c r="H1042" s="270" t="str">
        <f t="shared" si="114"/>
        <v>否</v>
      </c>
      <c r="I1042" s="271" t="str">
        <f t="shared" si="115"/>
        <v>项</v>
      </c>
      <c r="J1042" s="272" t="str">
        <f t="shared" si="116"/>
        <v>215</v>
      </c>
      <c r="K1042" t="str">
        <f t="shared" si="117"/>
        <v>21505</v>
      </c>
      <c r="L1042" t="str">
        <f t="shared" si="118"/>
        <v>2150508</v>
      </c>
    </row>
    <row r="1043" ht="21" hidden="1" customHeight="1" spans="1:12">
      <c r="A1043" s="350">
        <v>2150516</v>
      </c>
      <c r="B1043" s="337" t="s">
        <v>912</v>
      </c>
      <c r="C1043" s="284">
        <v>0</v>
      </c>
      <c r="D1043" s="284">
        <f>SUMIFS([2]执行月报!$F$5:$F$1335,[2]执行月报!$D$5:$D$1335,A1043)</f>
        <v>0</v>
      </c>
      <c r="E1043" s="284">
        <v>0</v>
      </c>
      <c r="F1043" s="351" t="str">
        <f t="shared" si="112"/>
        <v>-</v>
      </c>
      <c r="G1043" s="351" t="str">
        <f t="shared" si="113"/>
        <v>-</v>
      </c>
      <c r="H1043" s="270" t="str">
        <f t="shared" si="114"/>
        <v>否</v>
      </c>
      <c r="I1043" s="271" t="str">
        <f t="shared" si="115"/>
        <v>项</v>
      </c>
      <c r="J1043" s="272" t="str">
        <f t="shared" si="116"/>
        <v>215</v>
      </c>
      <c r="K1043" t="str">
        <f t="shared" si="117"/>
        <v>21505</v>
      </c>
      <c r="L1043" t="str">
        <f t="shared" si="118"/>
        <v>2150516</v>
      </c>
    </row>
    <row r="1044" ht="21" customHeight="1" spans="1:12">
      <c r="A1044" s="350">
        <v>2150517</v>
      </c>
      <c r="B1044" s="337" t="s">
        <v>913</v>
      </c>
      <c r="C1044" s="284">
        <v>878</v>
      </c>
      <c r="D1044" s="284">
        <f>SUMIFS([2]执行月报!$F$5:$F$1335,[2]执行月报!$D$5:$D$1335,A1044)</f>
        <v>546</v>
      </c>
      <c r="E1044" s="284">
        <v>970</v>
      </c>
      <c r="F1044" s="351">
        <f t="shared" si="112"/>
        <v>-0.437113402061856</v>
      </c>
      <c r="G1044" s="351">
        <f t="shared" si="113"/>
        <v>0.621867881548975</v>
      </c>
      <c r="H1044" s="270" t="str">
        <f t="shared" si="114"/>
        <v>是</v>
      </c>
      <c r="I1044" s="271" t="str">
        <f t="shared" si="115"/>
        <v>项</v>
      </c>
      <c r="J1044" s="272" t="str">
        <f t="shared" si="116"/>
        <v>215</v>
      </c>
      <c r="K1044" t="str">
        <f t="shared" si="117"/>
        <v>21505</v>
      </c>
      <c r="L1044" t="str">
        <f t="shared" si="118"/>
        <v>2150517</v>
      </c>
    </row>
    <row r="1045" ht="21" hidden="1" customHeight="1" spans="1:12">
      <c r="A1045" s="350">
        <v>2150550</v>
      </c>
      <c r="B1045" s="337" t="s">
        <v>149</v>
      </c>
      <c r="C1045" s="284">
        <v>0</v>
      </c>
      <c r="D1045" s="284">
        <f>SUMIFS([2]执行月报!$F$5:$F$1335,[2]执行月报!$D$5:$D$1335,A1045)</f>
        <v>0</v>
      </c>
      <c r="E1045" s="284">
        <v>0</v>
      </c>
      <c r="F1045" s="351" t="str">
        <f t="shared" si="112"/>
        <v>-</v>
      </c>
      <c r="G1045" s="351" t="str">
        <f t="shared" si="113"/>
        <v>-</v>
      </c>
      <c r="H1045" s="270" t="str">
        <f t="shared" si="114"/>
        <v>否</v>
      </c>
      <c r="I1045" s="271" t="str">
        <f t="shared" si="115"/>
        <v>项</v>
      </c>
      <c r="J1045" s="272" t="str">
        <f t="shared" si="116"/>
        <v>215</v>
      </c>
      <c r="K1045" t="str">
        <f t="shared" si="117"/>
        <v>21505</v>
      </c>
      <c r="L1045" t="str">
        <f t="shared" si="118"/>
        <v>2150550</v>
      </c>
    </row>
    <row r="1046" ht="21" hidden="1" customHeight="1" spans="1:12">
      <c r="A1046" s="350">
        <v>2150599</v>
      </c>
      <c r="B1046" s="337" t="s">
        <v>914</v>
      </c>
      <c r="C1046" s="284">
        <v>0</v>
      </c>
      <c r="D1046" s="284">
        <f>SUMIFS([2]执行月报!$F$5:$F$1335,[2]执行月报!$D$5:$D$1335,A1046)</f>
        <v>0</v>
      </c>
      <c r="E1046" s="284">
        <v>0</v>
      </c>
      <c r="F1046" s="351" t="str">
        <f t="shared" si="112"/>
        <v>-</v>
      </c>
      <c r="G1046" s="351" t="str">
        <f t="shared" si="113"/>
        <v>-</v>
      </c>
      <c r="H1046" s="270" t="str">
        <f t="shared" si="114"/>
        <v>否</v>
      </c>
      <c r="I1046" s="271" t="str">
        <f t="shared" si="115"/>
        <v>项</v>
      </c>
      <c r="J1046" s="272" t="str">
        <f t="shared" si="116"/>
        <v>215</v>
      </c>
      <c r="K1046" t="str">
        <f t="shared" si="117"/>
        <v>21505</v>
      </c>
      <c r="L1046" t="str">
        <f t="shared" si="118"/>
        <v>2150599</v>
      </c>
    </row>
    <row r="1047" ht="21" hidden="1" customHeight="1" spans="1:12">
      <c r="A1047" s="348">
        <v>21507</v>
      </c>
      <c r="B1047" s="336" t="s">
        <v>915</v>
      </c>
      <c r="C1047" s="268">
        <f>SUMIFS(C1048:C$1298,$I1048:$I$1298,"项",$K1048:$K$1298,$A1047)</f>
        <v>0</v>
      </c>
      <c r="D1047" s="268">
        <f>SUMIFS(D1048:D$1298,$I1048:$I$1298,"项",$K1048:$K$1298,$A1047)</f>
        <v>0</v>
      </c>
      <c r="E1047" s="268">
        <f>SUMIFS(E1048:E$1298,$I1048:$I$1298,"项",$K1048:$K$1298,$A1047)</f>
        <v>0</v>
      </c>
      <c r="F1047" s="349" t="str">
        <f t="shared" si="112"/>
        <v>-</v>
      </c>
      <c r="G1047" s="349" t="str">
        <f t="shared" si="113"/>
        <v>-</v>
      </c>
      <c r="H1047" s="270" t="str">
        <f t="shared" si="114"/>
        <v>否</v>
      </c>
      <c r="I1047" s="271" t="str">
        <f t="shared" si="115"/>
        <v>款</v>
      </c>
      <c r="J1047" s="272" t="str">
        <f t="shared" si="116"/>
        <v>215</v>
      </c>
      <c r="K1047" t="str">
        <f t="shared" si="117"/>
        <v>21507</v>
      </c>
      <c r="L1047" t="str">
        <f t="shared" si="118"/>
        <v>21507</v>
      </c>
    </row>
    <row r="1048" ht="21" hidden="1" customHeight="1" spans="1:12">
      <c r="A1048" s="350">
        <v>2150701</v>
      </c>
      <c r="B1048" s="337" t="s">
        <v>140</v>
      </c>
      <c r="C1048" s="284">
        <v>0</v>
      </c>
      <c r="D1048" s="284">
        <f>SUMIFS([2]执行月报!$F$5:$F$1335,[2]执行月报!$D$5:$D$1335,A1048)</f>
        <v>0</v>
      </c>
      <c r="E1048" s="284">
        <v>0</v>
      </c>
      <c r="F1048" s="351" t="str">
        <f t="shared" si="112"/>
        <v>-</v>
      </c>
      <c r="G1048" s="351" t="str">
        <f t="shared" si="113"/>
        <v>-</v>
      </c>
      <c r="H1048" s="270" t="str">
        <f t="shared" si="114"/>
        <v>否</v>
      </c>
      <c r="I1048" s="271" t="str">
        <f t="shared" si="115"/>
        <v>项</v>
      </c>
      <c r="J1048" s="272" t="str">
        <f t="shared" si="116"/>
        <v>215</v>
      </c>
      <c r="K1048" t="str">
        <f t="shared" si="117"/>
        <v>21507</v>
      </c>
      <c r="L1048" t="str">
        <f t="shared" si="118"/>
        <v>2150701</v>
      </c>
    </row>
    <row r="1049" ht="21" hidden="1" customHeight="1" spans="1:12">
      <c r="A1049" s="350">
        <v>2150702</v>
      </c>
      <c r="B1049" s="337" t="s">
        <v>141</v>
      </c>
      <c r="C1049" s="284">
        <v>0</v>
      </c>
      <c r="D1049" s="284">
        <f>SUMIFS([2]执行月报!$F$5:$F$1335,[2]执行月报!$D$5:$D$1335,A1049)</f>
        <v>0</v>
      </c>
      <c r="E1049" s="284">
        <v>0</v>
      </c>
      <c r="F1049" s="351" t="str">
        <f t="shared" si="112"/>
        <v>-</v>
      </c>
      <c r="G1049" s="351" t="str">
        <f t="shared" si="113"/>
        <v>-</v>
      </c>
      <c r="H1049" s="270" t="str">
        <f t="shared" si="114"/>
        <v>否</v>
      </c>
      <c r="I1049" s="271" t="str">
        <f t="shared" si="115"/>
        <v>项</v>
      </c>
      <c r="J1049" s="272" t="str">
        <f t="shared" si="116"/>
        <v>215</v>
      </c>
      <c r="K1049" t="str">
        <f t="shared" si="117"/>
        <v>21507</v>
      </c>
      <c r="L1049" t="str">
        <f t="shared" si="118"/>
        <v>2150702</v>
      </c>
    </row>
    <row r="1050" ht="21" hidden="1" customHeight="1" spans="1:12">
      <c r="A1050" s="350">
        <v>2150703</v>
      </c>
      <c r="B1050" s="337" t="s">
        <v>142</v>
      </c>
      <c r="C1050" s="284">
        <v>0</v>
      </c>
      <c r="D1050" s="284">
        <f>SUMIFS([2]执行月报!$F$5:$F$1335,[2]执行月报!$D$5:$D$1335,A1050)</f>
        <v>0</v>
      </c>
      <c r="E1050" s="284">
        <v>0</v>
      </c>
      <c r="F1050" s="351" t="str">
        <f t="shared" si="112"/>
        <v>-</v>
      </c>
      <c r="G1050" s="351" t="str">
        <f t="shared" si="113"/>
        <v>-</v>
      </c>
      <c r="H1050" s="270" t="str">
        <f t="shared" si="114"/>
        <v>否</v>
      </c>
      <c r="I1050" s="271" t="str">
        <f t="shared" si="115"/>
        <v>项</v>
      </c>
      <c r="J1050" s="272" t="str">
        <f t="shared" si="116"/>
        <v>215</v>
      </c>
      <c r="K1050" t="str">
        <f t="shared" si="117"/>
        <v>21507</v>
      </c>
      <c r="L1050" t="str">
        <f t="shared" si="118"/>
        <v>2150703</v>
      </c>
    </row>
    <row r="1051" ht="21" hidden="1" customHeight="1" spans="1:12">
      <c r="A1051" s="350">
        <v>2150704</v>
      </c>
      <c r="B1051" s="337" t="s">
        <v>916</v>
      </c>
      <c r="C1051" s="284">
        <v>0</v>
      </c>
      <c r="D1051" s="284">
        <f>SUMIFS([2]执行月报!$F$5:$F$1335,[2]执行月报!$D$5:$D$1335,A1051)</f>
        <v>0</v>
      </c>
      <c r="E1051" s="284">
        <v>0</v>
      </c>
      <c r="F1051" s="351" t="str">
        <f t="shared" si="112"/>
        <v>-</v>
      </c>
      <c r="G1051" s="351" t="str">
        <f t="shared" si="113"/>
        <v>-</v>
      </c>
      <c r="H1051" s="270" t="str">
        <f t="shared" si="114"/>
        <v>否</v>
      </c>
      <c r="I1051" s="271" t="str">
        <f t="shared" si="115"/>
        <v>项</v>
      </c>
      <c r="J1051" s="272" t="str">
        <f t="shared" si="116"/>
        <v>215</v>
      </c>
      <c r="K1051" t="str">
        <f t="shared" si="117"/>
        <v>21507</v>
      </c>
      <c r="L1051" t="str">
        <f t="shared" si="118"/>
        <v>2150704</v>
      </c>
    </row>
    <row r="1052" ht="21" hidden="1" customHeight="1" spans="1:12">
      <c r="A1052" s="350">
        <v>2150705</v>
      </c>
      <c r="B1052" s="337" t="s">
        <v>917</v>
      </c>
      <c r="C1052" s="284">
        <v>0</v>
      </c>
      <c r="D1052" s="284">
        <f>SUMIFS([2]执行月报!$F$5:$F$1335,[2]执行月报!$D$5:$D$1335,A1052)</f>
        <v>0</v>
      </c>
      <c r="E1052" s="284">
        <v>0</v>
      </c>
      <c r="F1052" s="351" t="str">
        <f t="shared" si="112"/>
        <v>-</v>
      </c>
      <c r="G1052" s="351" t="str">
        <f t="shared" si="113"/>
        <v>-</v>
      </c>
      <c r="H1052" s="270" t="str">
        <f t="shared" si="114"/>
        <v>否</v>
      </c>
      <c r="I1052" s="271" t="str">
        <f t="shared" si="115"/>
        <v>项</v>
      </c>
      <c r="J1052" s="272" t="str">
        <f t="shared" si="116"/>
        <v>215</v>
      </c>
      <c r="K1052" t="str">
        <f t="shared" si="117"/>
        <v>21507</v>
      </c>
      <c r="L1052" t="str">
        <f t="shared" si="118"/>
        <v>2150705</v>
      </c>
    </row>
    <row r="1053" ht="21" hidden="1" customHeight="1" spans="1:12">
      <c r="A1053" s="350">
        <v>2150799</v>
      </c>
      <c r="B1053" s="337" t="s">
        <v>918</v>
      </c>
      <c r="C1053" s="284">
        <v>0</v>
      </c>
      <c r="D1053" s="284">
        <f>SUMIFS([2]执行月报!$F$5:$F$1335,[2]执行月报!$D$5:$D$1335,A1053)</f>
        <v>0</v>
      </c>
      <c r="E1053" s="284">
        <v>0</v>
      </c>
      <c r="F1053" s="351" t="str">
        <f t="shared" si="112"/>
        <v>-</v>
      </c>
      <c r="G1053" s="351" t="str">
        <f t="shared" si="113"/>
        <v>-</v>
      </c>
      <c r="H1053" s="270" t="str">
        <f t="shared" si="114"/>
        <v>否</v>
      </c>
      <c r="I1053" s="271" t="str">
        <f t="shared" si="115"/>
        <v>项</v>
      </c>
      <c r="J1053" s="272" t="str">
        <f t="shared" si="116"/>
        <v>215</v>
      </c>
      <c r="K1053" t="str">
        <f t="shared" si="117"/>
        <v>21507</v>
      </c>
      <c r="L1053" t="str">
        <f t="shared" si="118"/>
        <v>2150799</v>
      </c>
    </row>
    <row r="1054" ht="21" customHeight="1" spans="1:12">
      <c r="A1054" s="348">
        <v>21508</v>
      </c>
      <c r="B1054" s="336" t="s">
        <v>919</v>
      </c>
      <c r="C1054" s="268">
        <f>SUMIFS(C1055:C$1298,$I1055:$I$1298,"项",$K1055:$K$1298,$A1054)</f>
        <v>500</v>
      </c>
      <c r="D1054" s="268">
        <f>SUMIFS(D1055:D$1298,$I1055:$I$1298,"项",$K1055:$K$1298,$A1054)</f>
        <v>43</v>
      </c>
      <c r="E1054" s="268">
        <f>SUMIFS(E1055:E$1298,$I1055:$I$1298,"项",$K1055:$K$1298,$A1054)</f>
        <v>28</v>
      </c>
      <c r="F1054" s="349">
        <f t="shared" si="112"/>
        <v>0.535714285714286</v>
      </c>
      <c r="G1054" s="349">
        <f t="shared" si="113"/>
        <v>0.086</v>
      </c>
      <c r="H1054" s="270" t="str">
        <f t="shared" si="114"/>
        <v>是</v>
      </c>
      <c r="I1054" s="271" t="str">
        <f t="shared" si="115"/>
        <v>款</v>
      </c>
      <c r="J1054" s="272" t="str">
        <f t="shared" si="116"/>
        <v>215</v>
      </c>
      <c r="K1054" t="str">
        <f t="shared" si="117"/>
        <v>21508</v>
      </c>
      <c r="L1054" t="str">
        <f t="shared" si="118"/>
        <v>21508</v>
      </c>
    </row>
    <row r="1055" ht="21" hidden="1" customHeight="1" spans="1:12">
      <c r="A1055" s="350">
        <v>2150801</v>
      </c>
      <c r="B1055" s="337" t="s">
        <v>140</v>
      </c>
      <c r="C1055" s="284">
        <v>0</v>
      </c>
      <c r="D1055" s="284">
        <f>SUMIFS([2]执行月报!$F$5:$F$1335,[2]执行月报!$D$5:$D$1335,A1055)</f>
        <v>0</v>
      </c>
      <c r="E1055" s="284">
        <v>0</v>
      </c>
      <c r="F1055" s="351" t="str">
        <f t="shared" si="112"/>
        <v>-</v>
      </c>
      <c r="G1055" s="351" t="str">
        <f t="shared" si="113"/>
        <v>-</v>
      </c>
      <c r="H1055" s="270" t="str">
        <f t="shared" si="114"/>
        <v>否</v>
      </c>
      <c r="I1055" s="271" t="str">
        <f t="shared" si="115"/>
        <v>项</v>
      </c>
      <c r="J1055" s="272" t="str">
        <f t="shared" si="116"/>
        <v>215</v>
      </c>
      <c r="K1055" t="str">
        <f t="shared" si="117"/>
        <v>21508</v>
      </c>
      <c r="L1055" t="str">
        <f t="shared" si="118"/>
        <v>2150801</v>
      </c>
    </row>
    <row r="1056" ht="21" hidden="1" customHeight="1" spans="1:12">
      <c r="A1056" s="350">
        <v>2150802</v>
      </c>
      <c r="B1056" s="337" t="s">
        <v>141</v>
      </c>
      <c r="C1056" s="284">
        <v>0</v>
      </c>
      <c r="D1056" s="284">
        <f>SUMIFS([2]执行月报!$F$5:$F$1335,[2]执行月报!$D$5:$D$1335,A1056)</f>
        <v>0</v>
      </c>
      <c r="E1056" s="284">
        <v>0</v>
      </c>
      <c r="F1056" s="351" t="str">
        <f t="shared" si="112"/>
        <v>-</v>
      </c>
      <c r="G1056" s="351" t="str">
        <f t="shared" si="113"/>
        <v>-</v>
      </c>
      <c r="H1056" s="270" t="str">
        <f t="shared" si="114"/>
        <v>否</v>
      </c>
      <c r="I1056" s="271" t="str">
        <f t="shared" si="115"/>
        <v>项</v>
      </c>
      <c r="J1056" s="272" t="str">
        <f t="shared" si="116"/>
        <v>215</v>
      </c>
      <c r="K1056" t="str">
        <f t="shared" si="117"/>
        <v>21508</v>
      </c>
      <c r="L1056" t="str">
        <f t="shared" si="118"/>
        <v>2150802</v>
      </c>
    </row>
    <row r="1057" ht="21" hidden="1" customHeight="1" spans="1:12">
      <c r="A1057" s="350">
        <v>2150803</v>
      </c>
      <c r="B1057" s="337" t="s">
        <v>142</v>
      </c>
      <c r="C1057" s="284">
        <v>0</v>
      </c>
      <c r="D1057" s="284">
        <f>SUMIFS([2]执行月报!$F$5:$F$1335,[2]执行月报!$D$5:$D$1335,A1057)</f>
        <v>0</v>
      </c>
      <c r="E1057" s="284">
        <v>0</v>
      </c>
      <c r="F1057" s="351" t="str">
        <f t="shared" si="112"/>
        <v>-</v>
      </c>
      <c r="G1057" s="351" t="str">
        <f t="shared" si="113"/>
        <v>-</v>
      </c>
      <c r="H1057" s="270" t="str">
        <f t="shared" si="114"/>
        <v>否</v>
      </c>
      <c r="I1057" s="271" t="str">
        <f t="shared" si="115"/>
        <v>项</v>
      </c>
      <c r="J1057" s="272" t="str">
        <f t="shared" si="116"/>
        <v>215</v>
      </c>
      <c r="K1057" t="str">
        <f t="shared" si="117"/>
        <v>21508</v>
      </c>
      <c r="L1057" t="str">
        <f t="shared" si="118"/>
        <v>2150803</v>
      </c>
    </row>
    <row r="1058" ht="21" hidden="1" customHeight="1" spans="1:12">
      <c r="A1058" s="350">
        <v>2150804</v>
      </c>
      <c r="B1058" s="337" t="s">
        <v>920</v>
      </c>
      <c r="C1058" s="284">
        <v>0</v>
      </c>
      <c r="D1058" s="284">
        <f>SUMIFS([2]执行月报!$F$5:$F$1335,[2]执行月报!$D$5:$D$1335,A1058)</f>
        <v>0</v>
      </c>
      <c r="E1058" s="284">
        <v>0</v>
      </c>
      <c r="F1058" s="351" t="str">
        <f t="shared" si="112"/>
        <v>-</v>
      </c>
      <c r="G1058" s="351" t="str">
        <f t="shared" si="113"/>
        <v>-</v>
      </c>
      <c r="H1058" s="270" t="str">
        <f t="shared" si="114"/>
        <v>否</v>
      </c>
      <c r="I1058" s="271" t="str">
        <f t="shared" si="115"/>
        <v>项</v>
      </c>
      <c r="J1058" s="272" t="str">
        <f t="shared" si="116"/>
        <v>215</v>
      </c>
      <c r="K1058" t="str">
        <f t="shared" si="117"/>
        <v>21508</v>
      </c>
      <c r="L1058" t="str">
        <f t="shared" si="118"/>
        <v>2150804</v>
      </c>
    </row>
    <row r="1059" ht="21" customHeight="1" spans="1:12">
      <c r="A1059" s="350">
        <v>2150805</v>
      </c>
      <c r="B1059" s="337" t="s">
        <v>921</v>
      </c>
      <c r="C1059" s="284">
        <v>500</v>
      </c>
      <c r="D1059" s="284">
        <f>SUMIFS([2]执行月报!$F$5:$F$1335,[2]执行月报!$D$5:$D$1335,A1059)</f>
        <v>43</v>
      </c>
      <c r="E1059" s="284">
        <v>28</v>
      </c>
      <c r="F1059" s="351">
        <f t="shared" si="112"/>
        <v>0.535714285714286</v>
      </c>
      <c r="G1059" s="351">
        <f t="shared" si="113"/>
        <v>0.086</v>
      </c>
      <c r="H1059" s="270" t="str">
        <f t="shared" si="114"/>
        <v>是</v>
      </c>
      <c r="I1059" s="271" t="str">
        <f t="shared" si="115"/>
        <v>项</v>
      </c>
      <c r="J1059" s="272" t="str">
        <f t="shared" si="116"/>
        <v>215</v>
      </c>
      <c r="K1059" t="str">
        <f t="shared" si="117"/>
        <v>21508</v>
      </c>
      <c r="L1059" t="str">
        <f t="shared" si="118"/>
        <v>2150805</v>
      </c>
    </row>
    <row r="1060" ht="21" hidden="1" customHeight="1" spans="1:12">
      <c r="A1060" s="350">
        <v>2150806</v>
      </c>
      <c r="B1060" s="337" t="s">
        <v>922</v>
      </c>
      <c r="C1060" s="284">
        <v>0</v>
      </c>
      <c r="D1060" s="284">
        <f>SUMIFS([2]执行月报!$F$5:$F$1335,[2]执行月报!$D$5:$D$1335,A1060)</f>
        <v>0</v>
      </c>
      <c r="E1060" s="284">
        <v>0</v>
      </c>
      <c r="F1060" s="351" t="str">
        <f t="shared" si="112"/>
        <v>-</v>
      </c>
      <c r="G1060" s="351" t="str">
        <f t="shared" si="113"/>
        <v>-</v>
      </c>
      <c r="H1060" s="270" t="str">
        <f t="shared" si="114"/>
        <v>否</v>
      </c>
      <c r="I1060" s="271" t="str">
        <f t="shared" si="115"/>
        <v>项</v>
      </c>
      <c r="J1060" s="272" t="str">
        <f t="shared" si="116"/>
        <v>215</v>
      </c>
      <c r="K1060" t="str">
        <f t="shared" si="117"/>
        <v>21508</v>
      </c>
      <c r="L1060" t="str">
        <f t="shared" si="118"/>
        <v>2150806</v>
      </c>
    </row>
    <row r="1061" ht="21" hidden="1" customHeight="1" spans="1:12">
      <c r="A1061" s="350">
        <v>2150899</v>
      </c>
      <c r="B1061" s="337" t="s">
        <v>923</v>
      </c>
      <c r="C1061" s="284">
        <v>0</v>
      </c>
      <c r="D1061" s="284">
        <f>SUMIFS([2]执行月报!$F$5:$F$1335,[2]执行月报!$D$5:$D$1335,A1061)</f>
        <v>0</v>
      </c>
      <c r="E1061" s="284">
        <v>0</v>
      </c>
      <c r="F1061" s="351" t="str">
        <f t="shared" si="112"/>
        <v>-</v>
      </c>
      <c r="G1061" s="351" t="str">
        <f t="shared" si="113"/>
        <v>-</v>
      </c>
      <c r="H1061" s="270" t="str">
        <f t="shared" si="114"/>
        <v>否</v>
      </c>
      <c r="I1061" s="271" t="str">
        <f t="shared" si="115"/>
        <v>项</v>
      </c>
      <c r="J1061" s="272" t="str">
        <f t="shared" si="116"/>
        <v>215</v>
      </c>
      <c r="K1061" t="str">
        <f t="shared" si="117"/>
        <v>21508</v>
      </c>
      <c r="L1061" t="str">
        <f t="shared" si="118"/>
        <v>2150899</v>
      </c>
    </row>
    <row r="1062" ht="21" hidden="1" customHeight="1" spans="1:12">
      <c r="A1062" s="348">
        <v>21599</v>
      </c>
      <c r="B1062" s="336" t="s">
        <v>924</v>
      </c>
      <c r="C1062" s="268">
        <f>SUMIFS(C1063:C$1298,$I1063:$I$1298,"项",$K1063:$K$1298,$A1062)</f>
        <v>0</v>
      </c>
      <c r="D1062" s="268">
        <f>SUMIFS(D1063:D$1298,$I1063:$I$1298,"项",$K1063:$K$1298,$A1062)</f>
        <v>0</v>
      </c>
      <c r="E1062" s="268">
        <f>SUMIFS(E1063:E$1298,$I1063:$I$1298,"项",$K1063:$K$1298,$A1062)</f>
        <v>0</v>
      </c>
      <c r="F1062" s="349" t="str">
        <f t="shared" si="112"/>
        <v>-</v>
      </c>
      <c r="G1062" s="349" t="str">
        <f t="shared" si="113"/>
        <v>-</v>
      </c>
      <c r="H1062" s="270" t="str">
        <f t="shared" si="114"/>
        <v>否</v>
      </c>
      <c r="I1062" s="271" t="str">
        <f t="shared" si="115"/>
        <v>款</v>
      </c>
      <c r="J1062" s="272" t="str">
        <f t="shared" si="116"/>
        <v>215</v>
      </c>
      <c r="K1062" t="str">
        <f t="shared" si="117"/>
        <v>21599</v>
      </c>
      <c r="L1062" t="str">
        <f t="shared" si="118"/>
        <v>21599</v>
      </c>
    </row>
    <row r="1063" ht="21" hidden="1" customHeight="1" spans="1:12">
      <c r="A1063" s="350">
        <v>2159901</v>
      </c>
      <c r="B1063" s="337" t="s">
        <v>925</v>
      </c>
      <c r="C1063" s="284">
        <v>0</v>
      </c>
      <c r="D1063" s="284">
        <f>SUMIFS([2]执行月报!$F$5:$F$1335,[2]执行月报!$D$5:$D$1335,A1063)</f>
        <v>0</v>
      </c>
      <c r="E1063" s="284">
        <v>0</v>
      </c>
      <c r="F1063" s="351" t="str">
        <f t="shared" si="112"/>
        <v>-</v>
      </c>
      <c r="G1063" s="351" t="str">
        <f t="shared" si="113"/>
        <v>-</v>
      </c>
      <c r="H1063" s="270" t="str">
        <f t="shared" si="114"/>
        <v>否</v>
      </c>
      <c r="I1063" s="271" t="str">
        <f t="shared" si="115"/>
        <v>项</v>
      </c>
      <c r="J1063" s="272" t="str">
        <f t="shared" si="116"/>
        <v>215</v>
      </c>
      <c r="K1063" t="str">
        <f t="shared" si="117"/>
        <v>21599</v>
      </c>
      <c r="L1063" t="str">
        <f t="shared" si="118"/>
        <v>2159901</v>
      </c>
    </row>
    <row r="1064" ht="21" hidden="1" customHeight="1" spans="1:12">
      <c r="A1064" s="350">
        <v>2159904</v>
      </c>
      <c r="B1064" s="337" t="s">
        <v>926</v>
      </c>
      <c r="C1064" s="284">
        <v>0</v>
      </c>
      <c r="D1064" s="284">
        <f>SUMIFS([2]执行月报!$F$5:$F$1335,[2]执行月报!$D$5:$D$1335,A1064)</f>
        <v>0</v>
      </c>
      <c r="E1064" s="284">
        <v>0</v>
      </c>
      <c r="F1064" s="351" t="str">
        <f t="shared" si="112"/>
        <v>-</v>
      </c>
      <c r="G1064" s="351" t="str">
        <f t="shared" si="113"/>
        <v>-</v>
      </c>
      <c r="H1064" s="270" t="str">
        <f t="shared" si="114"/>
        <v>否</v>
      </c>
      <c r="I1064" s="271" t="str">
        <f t="shared" si="115"/>
        <v>项</v>
      </c>
      <c r="J1064" s="272" t="str">
        <f t="shared" si="116"/>
        <v>215</v>
      </c>
      <c r="K1064" t="str">
        <f t="shared" si="117"/>
        <v>21599</v>
      </c>
      <c r="L1064" t="str">
        <f t="shared" si="118"/>
        <v>2159904</v>
      </c>
    </row>
    <row r="1065" ht="21" hidden="1" customHeight="1" spans="1:12">
      <c r="A1065" s="350">
        <v>2159905</v>
      </c>
      <c r="B1065" s="337" t="s">
        <v>927</v>
      </c>
      <c r="C1065" s="284">
        <v>0</v>
      </c>
      <c r="D1065" s="284">
        <f>SUMIFS([2]执行月报!$F$5:$F$1335,[2]执行月报!$D$5:$D$1335,A1065)</f>
        <v>0</v>
      </c>
      <c r="E1065" s="284">
        <v>0</v>
      </c>
      <c r="F1065" s="351" t="str">
        <f t="shared" si="112"/>
        <v>-</v>
      </c>
      <c r="G1065" s="351" t="str">
        <f t="shared" si="113"/>
        <v>-</v>
      </c>
      <c r="H1065" s="270" t="str">
        <f t="shared" si="114"/>
        <v>否</v>
      </c>
      <c r="I1065" s="271" t="str">
        <f t="shared" si="115"/>
        <v>项</v>
      </c>
      <c r="J1065" s="272" t="str">
        <f t="shared" si="116"/>
        <v>215</v>
      </c>
      <c r="K1065" t="str">
        <f t="shared" si="117"/>
        <v>21599</v>
      </c>
      <c r="L1065" t="str">
        <f t="shared" si="118"/>
        <v>2159905</v>
      </c>
    </row>
    <row r="1066" ht="21" hidden="1" customHeight="1" spans="1:12">
      <c r="A1066" s="350">
        <v>2159906</v>
      </c>
      <c r="B1066" s="337" t="s">
        <v>928</v>
      </c>
      <c r="C1066" s="284">
        <v>0</v>
      </c>
      <c r="D1066" s="284">
        <f>SUMIFS([2]执行月报!$F$5:$F$1335,[2]执行月报!$D$5:$D$1335,A1066)</f>
        <v>0</v>
      </c>
      <c r="E1066" s="284">
        <v>0</v>
      </c>
      <c r="F1066" s="351" t="str">
        <f t="shared" si="112"/>
        <v>-</v>
      </c>
      <c r="G1066" s="351" t="str">
        <f t="shared" si="113"/>
        <v>-</v>
      </c>
      <c r="H1066" s="270" t="str">
        <f t="shared" si="114"/>
        <v>否</v>
      </c>
      <c r="I1066" s="271" t="str">
        <f t="shared" si="115"/>
        <v>项</v>
      </c>
      <c r="J1066" s="272" t="str">
        <f t="shared" si="116"/>
        <v>215</v>
      </c>
      <c r="K1066" t="str">
        <f t="shared" si="117"/>
        <v>21599</v>
      </c>
      <c r="L1066" t="str">
        <f t="shared" si="118"/>
        <v>2159906</v>
      </c>
    </row>
    <row r="1067" ht="21" hidden="1" customHeight="1" spans="1:12">
      <c r="A1067" s="350">
        <v>2159999</v>
      </c>
      <c r="B1067" s="337" t="s">
        <v>929</v>
      </c>
      <c r="C1067" s="284">
        <v>0</v>
      </c>
      <c r="D1067" s="284">
        <f>SUMIFS([2]执行月报!$F$5:$F$1335,[2]执行月报!$D$5:$D$1335,A1067)</f>
        <v>0</v>
      </c>
      <c r="E1067" s="284">
        <v>0</v>
      </c>
      <c r="F1067" s="351" t="str">
        <f t="shared" si="112"/>
        <v>-</v>
      </c>
      <c r="G1067" s="351" t="str">
        <f t="shared" si="113"/>
        <v>-</v>
      </c>
      <c r="H1067" s="270" t="str">
        <f t="shared" si="114"/>
        <v>否</v>
      </c>
      <c r="I1067" s="271" t="str">
        <f t="shared" si="115"/>
        <v>项</v>
      </c>
      <c r="J1067" s="272" t="str">
        <f t="shared" si="116"/>
        <v>215</v>
      </c>
      <c r="K1067" t="str">
        <f t="shared" si="117"/>
        <v>21599</v>
      </c>
      <c r="L1067" t="str">
        <f t="shared" si="118"/>
        <v>2159999</v>
      </c>
    </row>
    <row r="1068" ht="21" customHeight="1" spans="1:12">
      <c r="A1068" s="348">
        <v>216</v>
      </c>
      <c r="B1068" s="336" t="s">
        <v>108</v>
      </c>
      <c r="C1068" s="268">
        <f>SUMIFS(C1069:C$1298,$I1069:$I$1298,"款",$J1069:$J$1298,$A1068)</f>
        <v>39</v>
      </c>
      <c r="D1068" s="268">
        <f>SUMIFS(D1069:D$1298,$I1069:$I$1298,"款",$J1069:$J$1298,$A1068)</f>
        <v>56</v>
      </c>
      <c r="E1068" s="268">
        <f>SUMIFS(E1069:E$1298,$I1069:$I$1298,"款",$J1069:$J$1298,$A1068)</f>
        <v>21</v>
      </c>
      <c r="F1068" s="349">
        <f t="shared" si="112"/>
        <v>1.66666666666667</v>
      </c>
      <c r="G1068" s="349">
        <f t="shared" si="113"/>
        <v>1.43589743589744</v>
      </c>
      <c r="H1068" s="270" t="str">
        <f t="shared" si="114"/>
        <v>是</v>
      </c>
      <c r="I1068" s="271" t="str">
        <f t="shared" si="115"/>
        <v>类</v>
      </c>
      <c r="J1068" s="272" t="str">
        <f t="shared" si="116"/>
        <v>216</v>
      </c>
      <c r="K1068" t="str">
        <f t="shared" si="117"/>
        <v>216</v>
      </c>
      <c r="L1068" t="str">
        <f t="shared" si="118"/>
        <v>216</v>
      </c>
    </row>
    <row r="1069" ht="21" customHeight="1" spans="1:12">
      <c r="A1069" s="348">
        <v>21602</v>
      </c>
      <c r="B1069" s="336" t="s">
        <v>930</v>
      </c>
      <c r="C1069" s="268">
        <f>SUMIFS(C1070:C$1298,$I1070:$I$1298,"项",$K1070:$K$1298,$A1069)</f>
        <v>8</v>
      </c>
      <c r="D1069" s="268">
        <f>SUMIFS(D1070:D$1298,$I1070:$I$1298,"项",$K1070:$K$1298,$A1069)</f>
        <v>9</v>
      </c>
      <c r="E1069" s="268">
        <f>SUMIFS(E1070:E$1298,$I1070:$I$1298,"项",$K1070:$K$1298,$A1069)</f>
        <v>21</v>
      </c>
      <c r="F1069" s="349">
        <f t="shared" si="112"/>
        <v>-0.571428571428571</v>
      </c>
      <c r="G1069" s="349">
        <f t="shared" si="113"/>
        <v>1.125</v>
      </c>
      <c r="H1069" s="270" t="str">
        <f t="shared" si="114"/>
        <v>是</v>
      </c>
      <c r="I1069" s="271" t="str">
        <f t="shared" si="115"/>
        <v>款</v>
      </c>
      <c r="J1069" s="272" t="str">
        <f t="shared" si="116"/>
        <v>216</v>
      </c>
      <c r="K1069" t="str">
        <f t="shared" si="117"/>
        <v>21602</v>
      </c>
      <c r="L1069" t="str">
        <f t="shared" si="118"/>
        <v>21602</v>
      </c>
    </row>
    <row r="1070" ht="21" hidden="1" customHeight="1" spans="1:12">
      <c r="A1070" s="350">
        <v>2160201</v>
      </c>
      <c r="B1070" s="337" t="s">
        <v>140</v>
      </c>
      <c r="C1070" s="284">
        <v>0</v>
      </c>
      <c r="D1070" s="284">
        <f>SUMIFS([2]执行月报!$F$5:$F$1335,[2]执行月报!$D$5:$D$1335,A1070)</f>
        <v>0</v>
      </c>
      <c r="E1070" s="284">
        <v>0</v>
      </c>
      <c r="F1070" s="351" t="str">
        <f t="shared" si="112"/>
        <v>-</v>
      </c>
      <c r="G1070" s="351" t="str">
        <f t="shared" si="113"/>
        <v>-</v>
      </c>
      <c r="H1070" s="270" t="str">
        <f t="shared" si="114"/>
        <v>否</v>
      </c>
      <c r="I1070" s="271" t="str">
        <f t="shared" si="115"/>
        <v>项</v>
      </c>
      <c r="J1070" s="272" t="str">
        <f t="shared" si="116"/>
        <v>216</v>
      </c>
      <c r="K1070" t="str">
        <f t="shared" si="117"/>
        <v>21602</v>
      </c>
      <c r="L1070" t="str">
        <f t="shared" si="118"/>
        <v>2160201</v>
      </c>
    </row>
    <row r="1071" ht="21" hidden="1" customHeight="1" spans="1:12">
      <c r="A1071" s="350">
        <v>2160202</v>
      </c>
      <c r="B1071" s="337" t="s">
        <v>141</v>
      </c>
      <c r="C1071" s="284">
        <v>0</v>
      </c>
      <c r="D1071" s="284">
        <f>SUMIFS([2]执行月报!$F$5:$F$1335,[2]执行月报!$D$5:$D$1335,A1071)</f>
        <v>0</v>
      </c>
      <c r="E1071" s="284">
        <v>0</v>
      </c>
      <c r="F1071" s="351" t="str">
        <f t="shared" si="112"/>
        <v>-</v>
      </c>
      <c r="G1071" s="351" t="str">
        <f t="shared" si="113"/>
        <v>-</v>
      </c>
      <c r="H1071" s="270" t="str">
        <f t="shared" si="114"/>
        <v>否</v>
      </c>
      <c r="I1071" s="271" t="str">
        <f t="shared" si="115"/>
        <v>项</v>
      </c>
      <c r="J1071" s="272" t="str">
        <f t="shared" si="116"/>
        <v>216</v>
      </c>
      <c r="K1071" t="str">
        <f t="shared" si="117"/>
        <v>21602</v>
      </c>
      <c r="L1071" t="str">
        <f t="shared" si="118"/>
        <v>2160202</v>
      </c>
    </row>
    <row r="1072" ht="21" hidden="1" customHeight="1" spans="1:12">
      <c r="A1072" s="350">
        <v>2160203</v>
      </c>
      <c r="B1072" s="337" t="s">
        <v>142</v>
      </c>
      <c r="C1072" s="284">
        <v>0</v>
      </c>
      <c r="D1072" s="284">
        <f>SUMIFS([2]执行月报!$F$5:$F$1335,[2]执行月报!$D$5:$D$1335,A1072)</f>
        <v>0</v>
      </c>
      <c r="E1072" s="284">
        <v>0</v>
      </c>
      <c r="F1072" s="351" t="str">
        <f t="shared" si="112"/>
        <v>-</v>
      </c>
      <c r="G1072" s="351" t="str">
        <f t="shared" si="113"/>
        <v>-</v>
      </c>
      <c r="H1072" s="270" t="str">
        <f t="shared" si="114"/>
        <v>否</v>
      </c>
      <c r="I1072" s="271" t="str">
        <f t="shared" si="115"/>
        <v>项</v>
      </c>
      <c r="J1072" s="272" t="str">
        <f t="shared" si="116"/>
        <v>216</v>
      </c>
      <c r="K1072" t="str">
        <f t="shared" si="117"/>
        <v>21602</v>
      </c>
      <c r="L1072" t="str">
        <f t="shared" si="118"/>
        <v>2160203</v>
      </c>
    </row>
    <row r="1073" ht="21" hidden="1" customHeight="1" spans="1:12">
      <c r="A1073" s="350">
        <v>2160216</v>
      </c>
      <c r="B1073" s="337" t="s">
        <v>931</v>
      </c>
      <c r="C1073" s="284">
        <v>0</v>
      </c>
      <c r="D1073" s="284">
        <f>SUMIFS([2]执行月报!$F$5:$F$1335,[2]执行月报!$D$5:$D$1335,A1073)</f>
        <v>0</v>
      </c>
      <c r="E1073" s="284">
        <v>0</v>
      </c>
      <c r="F1073" s="351" t="str">
        <f t="shared" si="112"/>
        <v>-</v>
      </c>
      <c r="G1073" s="351" t="str">
        <f t="shared" si="113"/>
        <v>-</v>
      </c>
      <c r="H1073" s="270" t="str">
        <f t="shared" si="114"/>
        <v>否</v>
      </c>
      <c r="I1073" s="271" t="str">
        <f t="shared" si="115"/>
        <v>项</v>
      </c>
      <c r="J1073" s="272" t="str">
        <f t="shared" si="116"/>
        <v>216</v>
      </c>
      <c r="K1073" t="str">
        <f t="shared" si="117"/>
        <v>21602</v>
      </c>
      <c r="L1073" t="str">
        <f t="shared" si="118"/>
        <v>2160216</v>
      </c>
    </row>
    <row r="1074" ht="21" hidden="1" customHeight="1" spans="1:12">
      <c r="A1074" s="350">
        <v>2160217</v>
      </c>
      <c r="B1074" s="337" t="s">
        <v>932</v>
      </c>
      <c r="C1074" s="284">
        <v>0</v>
      </c>
      <c r="D1074" s="284">
        <f>SUMIFS([2]执行月报!$F$5:$F$1335,[2]执行月报!$D$5:$D$1335,A1074)</f>
        <v>0</v>
      </c>
      <c r="E1074" s="284">
        <v>0</v>
      </c>
      <c r="F1074" s="351" t="str">
        <f t="shared" si="112"/>
        <v>-</v>
      </c>
      <c r="G1074" s="351" t="str">
        <f t="shared" si="113"/>
        <v>-</v>
      </c>
      <c r="H1074" s="270" t="str">
        <f t="shared" si="114"/>
        <v>否</v>
      </c>
      <c r="I1074" s="271" t="str">
        <f t="shared" si="115"/>
        <v>项</v>
      </c>
      <c r="J1074" s="272" t="str">
        <f t="shared" si="116"/>
        <v>216</v>
      </c>
      <c r="K1074" t="str">
        <f t="shared" si="117"/>
        <v>21602</v>
      </c>
      <c r="L1074" t="str">
        <f t="shared" si="118"/>
        <v>2160217</v>
      </c>
    </row>
    <row r="1075" ht="21" hidden="1" customHeight="1" spans="1:12">
      <c r="A1075" s="350">
        <v>2160218</v>
      </c>
      <c r="B1075" s="337" t="s">
        <v>933</v>
      </c>
      <c r="C1075" s="284">
        <v>0</v>
      </c>
      <c r="D1075" s="284">
        <f>SUMIFS([2]执行月报!$F$5:$F$1335,[2]执行月报!$D$5:$D$1335,A1075)</f>
        <v>0</v>
      </c>
      <c r="E1075" s="284">
        <v>0</v>
      </c>
      <c r="F1075" s="351" t="str">
        <f t="shared" si="112"/>
        <v>-</v>
      </c>
      <c r="G1075" s="351" t="str">
        <f t="shared" si="113"/>
        <v>-</v>
      </c>
      <c r="H1075" s="270" t="str">
        <f t="shared" si="114"/>
        <v>否</v>
      </c>
      <c r="I1075" s="271" t="str">
        <f t="shared" si="115"/>
        <v>项</v>
      </c>
      <c r="J1075" s="272" t="str">
        <f t="shared" si="116"/>
        <v>216</v>
      </c>
      <c r="K1075" t="str">
        <f t="shared" si="117"/>
        <v>21602</v>
      </c>
      <c r="L1075" t="str">
        <f t="shared" si="118"/>
        <v>2160218</v>
      </c>
    </row>
    <row r="1076" ht="21" hidden="1" customHeight="1" spans="1:12">
      <c r="A1076" s="350">
        <v>2160219</v>
      </c>
      <c r="B1076" s="337" t="s">
        <v>934</v>
      </c>
      <c r="C1076" s="284">
        <v>0</v>
      </c>
      <c r="D1076" s="284">
        <f>SUMIFS([2]执行月报!$F$5:$F$1335,[2]执行月报!$D$5:$D$1335,A1076)</f>
        <v>0</v>
      </c>
      <c r="E1076" s="284">
        <v>0</v>
      </c>
      <c r="F1076" s="351" t="str">
        <f t="shared" si="112"/>
        <v>-</v>
      </c>
      <c r="G1076" s="351" t="str">
        <f t="shared" si="113"/>
        <v>-</v>
      </c>
      <c r="H1076" s="270" t="str">
        <f t="shared" si="114"/>
        <v>否</v>
      </c>
      <c r="I1076" s="271" t="str">
        <f t="shared" si="115"/>
        <v>项</v>
      </c>
      <c r="J1076" s="272" t="str">
        <f t="shared" si="116"/>
        <v>216</v>
      </c>
      <c r="K1076" t="str">
        <f t="shared" si="117"/>
        <v>21602</v>
      </c>
      <c r="L1076" t="str">
        <f t="shared" si="118"/>
        <v>2160219</v>
      </c>
    </row>
    <row r="1077" ht="21" hidden="1" customHeight="1" spans="1:12">
      <c r="A1077" s="350">
        <v>2160250</v>
      </c>
      <c r="B1077" s="337" t="s">
        <v>149</v>
      </c>
      <c r="C1077" s="284">
        <v>0</v>
      </c>
      <c r="D1077" s="284">
        <f>SUMIFS([2]执行月报!$F$5:$F$1335,[2]执行月报!$D$5:$D$1335,A1077)</f>
        <v>0</v>
      </c>
      <c r="E1077" s="284">
        <v>0</v>
      </c>
      <c r="F1077" s="351" t="str">
        <f t="shared" si="112"/>
        <v>-</v>
      </c>
      <c r="G1077" s="351" t="str">
        <f t="shared" si="113"/>
        <v>-</v>
      </c>
      <c r="H1077" s="270" t="str">
        <f t="shared" si="114"/>
        <v>否</v>
      </c>
      <c r="I1077" s="271" t="str">
        <f t="shared" si="115"/>
        <v>项</v>
      </c>
      <c r="J1077" s="272" t="str">
        <f t="shared" si="116"/>
        <v>216</v>
      </c>
      <c r="K1077" t="str">
        <f t="shared" si="117"/>
        <v>21602</v>
      </c>
      <c r="L1077" t="str">
        <f t="shared" si="118"/>
        <v>2160250</v>
      </c>
    </row>
    <row r="1078" ht="21" customHeight="1" spans="1:12">
      <c r="A1078" s="350">
        <v>2160299</v>
      </c>
      <c r="B1078" s="337" t="s">
        <v>935</v>
      </c>
      <c r="C1078" s="284">
        <v>8</v>
      </c>
      <c r="D1078" s="284">
        <f>SUMIFS([2]执行月报!$F$5:$F$1335,[2]执行月报!$D$5:$D$1335,A1078)</f>
        <v>9</v>
      </c>
      <c r="E1078" s="284">
        <v>21</v>
      </c>
      <c r="F1078" s="351">
        <f t="shared" si="112"/>
        <v>-0.571428571428571</v>
      </c>
      <c r="G1078" s="351">
        <f t="shared" si="113"/>
        <v>1.125</v>
      </c>
      <c r="H1078" s="270" t="str">
        <f t="shared" si="114"/>
        <v>是</v>
      </c>
      <c r="I1078" s="271" t="str">
        <f t="shared" si="115"/>
        <v>项</v>
      </c>
      <c r="J1078" s="272" t="str">
        <f t="shared" si="116"/>
        <v>216</v>
      </c>
      <c r="K1078" t="str">
        <f t="shared" si="117"/>
        <v>21602</v>
      </c>
      <c r="L1078" t="str">
        <f t="shared" si="118"/>
        <v>2160299</v>
      </c>
    </row>
    <row r="1079" ht="21" customHeight="1" spans="1:12">
      <c r="A1079" s="348">
        <v>21606</v>
      </c>
      <c r="B1079" s="336" t="s">
        <v>936</v>
      </c>
      <c r="C1079" s="268">
        <f>SUMIFS(C1080:C$1298,$I1080:$I$1298,"项",$K1080:$K$1298,$A1079)</f>
        <v>31</v>
      </c>
      <c r="D1079" s="268">
        <f>SUMIFS(D1080:D$1298,$I1080:$I$1298,"项",$K1080:$K$1298,$A1079)</f>
        <v>47</v>
      </c>
      <c r="E1079" s="268">
        <f>SUMIFS(E1080:E$1298,$I1080:$I$1298,"项",$K1080:$K$1298,$A1079)</f>
        <v>0</v>
      </c>
      <c r="F1079" s="349" t="str">
        <f t="shared" si="112"/>
        <v>-</v>
      </c>
      <c r="G1079" s="349">
        <f t="shared" si="113"/>
        <v>1.51612903225806</v>
      </c>
      <c r="H1079" s="270" t="str">
        <f t="shared" si="114"/>
        <v>是</v>
      </c>
      <c r="I1079" s="271" t="str">
        <f t="shared" si="115"/>
        <v>款</v>
      </c>
      <c r="J1079" s="272" t="str">
        <f t="shared" si="116"/>
        <v>216</v>
      </c>
      <c r="K1079" t="str">
        <f t="shared" si="117"/>
        <v>21606</v>
      </c>
      <c r="L1079" t="str">
        <f t="shared" si="118"/>
        <v>21606</v>
      </c>
    </row>
    <row r="1080" ht="21" hidden="1" customHeight="1" spans="1:12">
      <c r="A1080" s="350">
        <v>2160601</v>
      </c>
      <c r="B1080" s="337" t="s">
        <v>140</v>
      </c>
      <c r="C1080" s="284">
        <v>0</v>
      </c>
      <c r="D1080" s="284">
        <f>SUMIFS([2]执行月报!$F$5:$F$1335,[2]执行月报!$D$5:$D$1335,A1080)</f>
        <v>0</v>
      </c>
      <c r="E1080" s="284">
        <v>0</v>
      </c>
      <c r="F1080" s="351" t="str">
        <f t="shared" si="112"/>
        <v>-</v>
      </c>
      <c r="G1080" s="351" t="str">
        <f t="shared" si="113"/>
        <v>-</v>
      </c>
      <c r="H1080" s="270" t="str">
        <f t="shared" si="114"/>
        <v>否</v>
      </c>
      <c r="I1080" s="271" t="str">
        <f t="shared" si="115"/>
        <v>项</v>
      </c>
      <c r="J1080" s="272" t="str">
        <f t="shared" si="116"/>
        <v>216</v>
      </c>
      <c r="K1080" t="str">
        <f t="shared" si="117"/>
        <v>21606</v>
      </c>
      <c r="L1080" t="str">
        <f t="shared" si="118"/>
        <v>2160601</v>
      </c>
    </row>
    <row r="1081" ht="21" hidden="1" customHeight="1" spans="1:12">
      <c r="A1081" s="350">
        <v>2160602</v>
      </c>
      <c r="B1081" s="337" t="s">
        <v>141</v>
      </c>
      <c r="C1081" s="284">
        <v>0</v>
      </c>
      <c r="D1081" s="284">
        <f>SUMIFS([2]执行月报!$F$5:$F$1335,[2]执行月报!$D$5:$D$1335,A1081)</f>
        <v>0</v>
      </c>
      <c r="E1081" s="284">
        <v>0</v>
      </c>
      <c r="F1081" s="351" t="str">
        <f t="shared" si="112"/>
        <v>-</v>
      </c>
      <c r="G1081" s="351" t="str">
        <f t="shared" si="113"/>
        <v>-</v>
      </c>
      <c r="H1081" s="270" t="str">
        <f t="shared" si="114"/>
        <v>否</v>
      </c>
      <c r="I1081" s="271" t="str">
        <f t="shared" si="115"/>
        <v>项</v>
      </c>
      <c r="J1081" s="272" t="str">
        <f t="shared" si="116"/>
        <v>216</v>
      </c>
      <c r="K1081" t="str">
        <f t="shared" si="117"/>
        <v>21606</v>
      </c>
      <c r="L1081" t="str">
        <f t="shared" si="118"/>
        <v>2160602</v>
      </c>
    </row>
    <row r="1082" ht="21" hidden="1" customHeight="1" spans="1:12">
      <c r="A1082" s="350">
        <v>2160603</v>
      </c>
      <c r="B1082" s="337" t="s">
        <v>142</v>
      </c>
      <c r="C1082" s="284">
        <v>0</v>
      </c>
      <c r="D1082" s="284">
        <f>SUMIFS([2]执行月报!$F$5:$F$1335,[2]执行月报!$D$5:$D$1335,A1082)</f>
        <v>0</v>
      </c>
      <c r="E1082" s="284">
        <v>0</v>
      </c>
      <c r="F1082" s="351" t="str">
        <f t="shared" si="112"/>
        <v>-</v>
      </c>
      <c r="G1082" s="351" t="str">
        <f t="shared" si="113"/>
        <v>-</v>
      </c>
      <c r="H1082" s="270" t="str">
        <f t="shared" si="114"/>
        <v>否</v>
      </c>
      <c r="I1082" s="271" t="str">
        <f t="shared" si="115"/>
        <v>项</v>
      </c>
      <c r="J1082" s="272" t="str">
        <f t="shared" si="116"/>
        <v>216</v>
      </c>
      <c r="K1082" t="str">
        <f t="shared" si="117"/>
        <v>21606</v>
      </c>
      <c r="L1082" t="str">
        <f t="shared" si="118"/>
        <v>2160603</v>
      </c>
    </row>
    <row r="1083" ht="21" hidden="1" customHeight="1" spans="1:12">
      <c r="A1083" s="350">
        <v>2160607</v>
      </c>
      <c r="B1083" s="337" t="s">
        <v>937</v>
      </c>
      <c r="C1083" s="284">
        <v>0</v>
      </c>
      <c r="D1083" s="284">
        <f>SUMIFS([2]执行月报!$F$5:$F$1335,[2]执行月报!$D$5:$D$1335,A1083)</f>
        <v>0</v>
      </c>
      <c r="E1083" s="284">
        <v>0</v>
      </c>
      <c r="F1083" s="351" t="str">
        <f t="shared" si="112"/>
        <v>-</v>
      </c>
      <c r="G1083" s="351" t="str">
        <f t="shared" si="113"/>
        <v>-</v>
      </c>
      <c r="H1083" s="270" t="str">
        <f t="shared" si="114"/>
        <v>否</v>
      </c>
      <c r="I1083" s="271" t="str">
        <f t="shared" si="115"/>
        <v>项</v>
      </c>
      <c r="J1083" s="272" t="str">
        <f t="shared" si="116"/>
        <v>216</v>
      </c>
      <c r="K1083" t="str">
        <f t="shared" si="117"/>
        <v>21606</v>
      </c>
      <c r="L1083" t="str">
        <f t="shared" si="118"/>
        <v>2160607</v>
      </c>
    </row>
    <row r="1084" ht="21" customHeight="1" spans="1:12">
      <c r="A1084" s="350">
        <v>2160699</v>
      </c>
      <c r="B1084" s="337" t="s">
        <v>938</v>
      </c>
      <c r="C1084" s="284">
        <v>31</v>
      </c>
      <c r="D1084" s="284">
        <f>SUMIFS([2]执行月报!$F$5:$F$1335,[2]执行月报!$D$5:$D$1335,A1084)</f>
        <v>47</v>
      </c>
      <c r="E1084" s="284">
        <v>0</v>
      </c>
      <c r="F1084" s="351" t="str">
        <f t="shared" si="112"/>
        <v>-</v>
      </c>
      <c r="G1084" s="351">
        <f t="shared" si="113"/>
        <v>1.51612903225806</v>
      </c>
      <c r="H1084" s="270" t="str">
        <f t="shared" si="114"/>
        <v>是</v>
      </c>
      <c r="I1084" s="271" t="str">
        <f t="shared" si="115"/>
        <v>项</v>
      </c>
      <c r="J1084" s="272" t="str">
        <f t="shared" si="116"/>
        <v>216</v>
      </c>
      <c r="K1084" t="str">
        <f t="shared" si="117"/>
        <v>21606</v>
      </c>
      <c r="L1084" t="str">
        <f t="shared" si="118"/>
        <v>2160699</v>
      </c>
    </row>
    <row r="1085" ht="21" hidden="1" customHeight="1" spans="1:12">
      <c r="A1085" s="348">
        <v>21699</v>
      </c>
      <c r="B1085" s="336" t="s">
        <v>939</v>
      </c>
      <c r="C1085" s="268">
        <f>SUMIFS(C1086:C$1298,$I1086:$I$1298,"项",$K1086:$K$1298,$A1085)</f>
        <v>0</v>
      </c>
      <c r="D1085" s="268">
        <f>SUMIFS(D1086:D$1298,$I1086:$I$1298,"项",$K1086:$K$1298,$A1085)</f>
        <v>0</v>
      </c>
      <c r="E1085" s="268">
        <f>SUMIFS(E1086:E$1298,$I1086:$I$1298,"项",$K1086:$K$1298,$A1085)</f>
        <v>0</v>
      </c>
      <c r="F1085" s="349" t="str">
        <f t="shared" si="112"/>
        <v>-</v>
      </c>
      <c r="G1085" s="349" t="str">
        <f t="shared" si="113"/>
        <v>-</v>
      </c>
      <c r="H1085" s="270" t="str">
        <f t="shared" si="114"/>
        <v>否</v>
      </c>
      <c r="I1085" s="271" t="str">
        <f t="shared" si="115"/>
        <v>款</v>
      </c>
      <c r="J1085" s="272" t="str">
        <f t="shared" si="116"/>
        <v>216</v>
      </c>
      <c r="K1085" t="str">
        <f t="shared" si="117"/>
        <v>21699</v>
      </c>
      <c r="L1085" t="str">
        <f t="shared" si="118"/>
        <v>21699</v>
      </c>
    </row>
    <row r="1086" ht="21" hidden="1" customHeight="1" spans="1:12">
      <c r="A1086" s="350">
        <v>2169901</v>
      </c>
      <c r="B1086" s="337" t="s">
        <v>940</v>
      </c>
      <c r="C1086" s="284">
        <v>0</v>
      </c>
      <c r="D1086" s="284">
        <f>SUMIFS([2]执行月报!$F$5:$F$1335,[2]执行月报!$D$5:$D$1335,A1086)</f>
        <v>0</v>
      </c>
      <c r="E1086" s="284">
        <v>0</v>
      </c>
      <c r="F1086" s="351" t="str">
        <f t="shared" si="112"/>
        <v>-</v>
      </c>
      <c r="G1086" s="351" t="str">
        <f t="shared" si="113"/>
        <v>-</v>
      </c>
      <c r="H1086" s="270" t="str">
        <f t="shared" si="114"/>
        <v>否</v>
      </c>
      <c r="I1086" s="271" t="str">
        <f t="shared" si="115"/>
        <v>项</v>
      </c>
      <c r="J1086" s="272" t="str">
        <f t="shared" si="116"/>
        <v>216</v>
      </c>
      <c r="K1086" t="str">
        <f t="shared" si="117"/>
        <v>21699</v>
      </c>
      <c r="L1086" t="str">
        <f t="shared" si="118"/>
        <v>2169901</v>
      </c>
    </row>
    <row r="1087" ht="21" hidden="1" customHeight="1" spans="1:12">
      <c r="A1087" s="350">
        <v>2169999</v>
      </c>
      <c r="B1087" s="337" t="s">
        <v>941</v>
      </c>
      <c r="C1087" s="284">
        <v>0</v>
      </c>
      <c r="D1087" s="284">
        <f>SUMIFS([2]执行月报!$F$5:$F$1335,[2]执行月报!$D$5:$D$1335,A1087)</f>
        <v>0</v>
      </c>
      <c r="E1087" s="284">
        <v>0</v>
      </c>
      <c r="F1087" s="351" t="str">
        <f t="shared" si="112"/>
        <v>-</v>
      </c>
      <c r="G1087" s="351" t="str">
        <f t="shared" si="113"/>
        <v>-</v>
      </c>
      <c r="H1087" s="270" t="str">
        <f t="shared" si="114"/>
        <v>否</v>
      </c>
      <c r="I1087" s="271" t="str">
        <f t="shared" si="115"/>
        <v>项</v>
      </c>
      <c r="J1087" s="272" t="str">
        <f t="shared" si="116"/>
        <v>216</v>
      </c>
      <c r="K1087" t="str">
        <f t="shared" si="117"/>
        <v>21699</v>
      </c>
      <c r="L1087" t="str">
        <f t="shared" si="118"/>
        <v>2169999</v>
      </c>
    </row>
    <row r="1088" ht="21" customHeight="1" spans="1:12">
      <c r="A1088" s="348">
        <v>217</v>
      </c>
      <c r="B1088" s="336" t="s">
        <v>110</v>
      </c>
      <c r="C1088" s="268">
        <f>SUMIFS(C1089:C$1298,$I1089:$I$1298,"款",$J1089:$J$1298,$A1088)</f>
        <v>0</v>
      </c>
      <c r="D1088" s="268">
        <f>SUMIFS(D1089:D$1298,$I1089:$I$1298,"款",$J1089:$J$1298,$A1088)</f>
        <v>0</v>
      </c>
      <c r="E1088" s="268">
        <f>SUMIFS(E1089:E$1298,$I1089:$I$1298,"款",$J1089:$J$1298,$A1088)</f>
        <v>0</v>
      </c>
      <c r="F1088" s="349" t="str">
        <f t="shared" si="112"/>
        <v>-</v>
      </c>
      <c r="G1088" s="349" t="str">
        <f t="shared" si="113"/>
        <v>-</v>
      </c>
      <c r="H1088" s="270" t="str">
        <f t="shared" si="114"/>
        <v>是</v>
      </c>
      <c r="I1088" s="271" t="str">
        <f t="shared" si="115"/>
        <v>类</v>
      </c>
      <c r="J1088" s="272" t="str">
        <f t="shared" si="116"/>
        <v>217</v>
      </c>
      <c r="K1088" t="str">
        <f t="shared" si="117"/>
        <v>217</v>
      </c>
      <c r="L1088" t="str">
        <f t="shared" si="118"/>
        <v>217</v>
      </c>
    </row>
    <row r="1089" ht="21" hidden="1" customHeight="1" spans="1:12">
      <c r="A1089" s="348">
        <v>21701</v>
      </c>
      <c r="B1089" s="336" t="s">
        <v>942</v>
      </c>
      <c r="C1089" s="268">
        <f>SUMIFS(C1090:C$1298,$I1090:$I$1298,"项",$K1090:$K$1298,$A1089)</f>
        <v>0</v>
      </c>
      <c r="D1089" s="268">
        <f>SUMIFS(D1090:D$1298,$I1090:$I$1298,"项",$K1090:$K$1298,$A1089)</f>
        <v>0</v>
      </c>
      <c r="E1089" s="268">
        <f>SUMIFS(E1090:E$1298,$I1090:$I$1298,"项",$K1090:$K$1298,$A1089)</f>
        <v>0</v>
      </c>
      <c r="F1089" s="349" t="str">
        <f t="shared" si="112"/>
        <v>-</v>
      </c>
      <c r="G1089" s="349" t="str">
        <f t="shared" si="113"/>
        <v>-</v>
      </c>
      <c r="H1089" s="270" t="str">
        <f t="shared" si="114"/>
        <v>否</v>
      </c>
      <c r="I1089" s="271" t="str">
        <f t="shared" si="115"/>
        <v>款</v>
      </c>
      <c r="J1089" s="272" t="str">
        <f t="shared" si="116"/>
        <v>217</v>
      </c>
      <c r="K1089" t="str">
        <f t="shared" si="117"/>
        <v>21701</v>
      </c>
      <c r="L1089" t="str">
        <f t="shared" si="118"/>
        <v>21701</v>
      </c>
    </row>
    <row r="1090" ht="21" hidden="1" customHeight="1" spans="1:12">
      <c r="A1090" s="350">
        <v>2170101</v>
      </c>
      <c r="B1090" s="337" t="s">
        <v>140</v>
      </c>
      <c r="C1090" s="284">
        <v>0</v>
      </c>
      <c r="D1090" s="284">
        <f>SUMIFS([2]执行月报!$F$5:$F$1335,[2]执行月报!$D$5:$D$1335,A1090)</f>
        <v>0</v>
      </c>
      <c r="E1090" s="284">
        <v>0</v>
      </c>
      <c r="F1090" s="351" t="str">
        <f t="shared" si="112"/>
        <v>-</v>
      </c>
      <c r="G1090" s="351" t="str">
        <f t="shared" si="113"/>
        <v>-</v>
      </c>
      <c r="H1090" s="270" t="str">
        <f t="shared" si="114"/>
        <v>否</v>
      </c>
      <c r="I1090" s="271" t="str">
        <f t="shared" si="115"/>
        <v>项</v>
      </c>
      <c r="J1090" s="272" t="str">
        <f t="shared" si="116"/>
        <v>217</v>
      </c>
      <c r="K1090" t="str">
        <f t="shared" si="117"/>
        <v>21701</v>
      </c>
      <c r="L1090" t="str">
        <f t="shared" si="118"/>
        <v>2170101</v>
      </c>
    </row>
    <row r="1091" ht="21" hidden="1" customHeight="1" spans="1:12">
      <c r="A1091" s="350">
        <v>2170102</v>
      </c>
      <c r="B1091" s="337" t="s">
        <v>141</v>
      </c>
      <c r="C1091" s="284">
        <v>0</v>
      </c>
      <c r="D1091" s="284">
        <f>SUMIFS([2]执行月报!$F$5:$F$1335,[2]执行月报!$D$5:$D$1335,A1091)</f>
        <v>0</v>
      </c>
      <c r="E1091" s="284">
        <v>0</v>
      </c>
      <c r="F1091" s="351" t="str">
        <f t="shared" si="112"/>
        <v>-</v>
      </c>
      <c r="G1091" s="351" t="str">
        <f t="shared" si="113"/>
        <v>-</v>
      </c>
      <c r="H1091" s="270" t="str">
        <f t="shared" si="114"/>
        <v>否</v>
      </c>
      <c r="I1091" s="271" t="str">
        <f t="shared" si="115"/>
        <v>项</v>
      </c>
      <c r="J1091" s="272" t="str">
        <f t="shared" si="116"/>
        <v>217</v>
      </c>
      <c r="K1091" t="str">
        <f t="shared" si="117"/>
        <v>21701</v>
      </c>
      <c r="L1091" t="str">
        <f t="shared" si="118"/>
        <v>2170102</v>
      </c>
    </row>
    <row r="1092" ht="21" hidden="1" customHeight="1" spans="1:12">
      <c r="A1092" s="350">
        <v>2170103</v>
      </c>
      <c r="B1092" s="337" t="s">
        <v>142</v>
      </c>
      <c r="C1092" s="284">
        <v>0</v>
      </c>
      <c r="D1092" s="284">
        <f>SUMIFS([2]执行月报!$F$5:$F$1335,[2]执行月报!$D$5:$D$1335,A1092)</f>
        <v>0</v>
      </c>
      <c r="E1092" s="284">
        <v>0</v>
      </c>
      <c r="F1092" s="351" t="str">
        <f t="shared" si="112"/>
        <v>-</v>
      </c>
      <c r="G1092" s="351" t="str">
        <f t="shared" si="113"/>
        <v>-</v>
      </c>
      <c r="H1092" s="270" t="str">
        <f t="shared" si="114"/>
        <v>否</v>
      </c>
      <c r="I1092" s="271" t="str">
        <f t="shared" si="115"/>
        <v>项</v>
      </c>
      <c r="J1092" s="272" t="str">
        <f t="shared" si="116"/>
        <v>217</v>
      </c>
      <c r="K1092" t="str">
        <f t="shared" si="117"/>
        <v>21701</v>
      </c>
      <c r="L1092" t="str">
        <f t="shared" si="118"/>
        <v>2170103</v>
      </c>
    </row>
    <row r="1093" ht="21" hidden="1" customHeight="1" spans="1:12">
      <c r="A1093" s="350">
        <v>2170104</v>
      </c>
      <c r="B1093" s="337" t="s">
        <v>943</v>
      </c>
      <c r="C1093" s="284">
        <v>0</v>
      </c>
      <c r="D1093" s="284">
        <f>SUMIFS([2]执行月报!$F$5:$F$1335,[2]执行月报!$D$5:$D$1335,A1093)</f>
        <v>0</v>
      </c>
      <c r="E1093" s="284">
        <v>0</v>
      </c>
      <c r="F1093" s="351" t="str">
        <f t="shared" si="112"/>
        <v>-</v>
      </c>
      <c r="G1093" s="351" t="str">
        <f t="shared" si="113"/>
        <v>-</v>
      </c>
      <c r="H1093" s="270" t="str">
        <f t="shared" si="114"/>
        <v>否</v>
      </c>
      <c r="I1093" s="271" t="str">
        <f t="shared" si="115"/>
        <v>项</v>
      </c>
      <c r="J1093" s="272" t="str">
        <f t="shared" si="116"/>
        <v>217</v>
      </c>
      <c r="K1093" t="str">
        <f t="shared" si="117"/>
        <v>21701</v>
      </c>
      <c r="L1093" t="str">
        <f t="shared" si="118"/>
        <v>2170104</v>
      </c>
    </row>
    <row r="1094" ht="21" hidden="1" customHeight="1" spans="1:12">
      <c r="A1094" s="350">
        <v>2170150</v>
      </c>
      <c r="B1094" s="337" t="s">
        <v>149</v>
      </c>
      <c r="C1094" s="284">
        <v>0</v>
      </c>
      <c r="D1094" s="284">
        <f>SUMIFS([2]执行月报!$F$5:$F$1335,[2]执行月报!$D$5:$D$1335,A1094)</f>
        <v>0</v>
      </c>
      <c r="E1094" s="284">
        <v>0</v>
      </c>
      <c r="F1094" s="351" t="str">
        <f t="shared" ref="F1094:F1157" si="119">IF(E1094&lt;&gt;0,D1094/E1094-1,"-")</f>
        <v>-</v>
      </c>
      <c r="G1094" s="351" t="str">
        <f t="shared" ref="G1094:G1157" si="120">IF(C1094&lt;&gt;0,D1094/C1094,"-")</f>
        <v>-</v>
      </c>
      <c r="H1094" s="270" t="str">
        <f t="shared" ref="H1094:H1157" si="121">IF(LEN(A1094)=3,"是",IF(OR(C1094&lt;&gt;0,D1094&lt;&gt;0,E1094&lt;&gt;0),"是","否"))</f>
        <v>否</v>
      </c>
      <c r="I1094" s="271" t="str">
        <f t="shared" ref="I1094:I1157" si="122">_xlfn.IFS(LEN(A1094)=3,"类",LEN(A1094)=5,"款",LEN(A1094)=7,"项")</f>
        <v>项</v>
      </c>
      <c r="J1094" s="272" t="str">
        <f t="shared" ref="J1094:J1157" si="123">LEFT(A1094,3)</f>
        <v>217</v>
      </c>
      <c r="K1094" t="str">
        <f t="shared" ref="K1094:K1157" si="124">LEFT(A1094,5)</f>
        <v>21701</v>
      </c>
      <c r="L1094" t="str">
        <f t="shared" ref="L1094:L1157" si="125">LEFT(A1094,7)</f>
        <v>2170150</v>
      </c>
    </row>
    <row r="1095" ht="21" hidden="1" customHeight="1" spans="1:12">
      <c r="A1095" s="350">
        <v>2170199</v>
      </c>
      <c r="B1095" s="337" t="s">
        <v>944</v>
      </c>
      <c r="C1095" s="284">
        <v>0</v>
      </c>
      <c r="D1095" s="284">
        <f>SUMIFS([2]执行月报!$F$5:$F$1335,[2]执行月报!$D$5:$D$1335,A1095)</f>
        <v>0</v>
      </c>
      <c r="E1095" s="284">
        <v>0</v>
      </c>
      <c r="F1095" s="351" t="str">
        <f t="shared" si="119"/>
        <v>-</v>
      </c>
      <c r="G1095" s="351" t="str">
        <f t="shared" si="120"/>
        <v>-</v>
      </c>
      <c r="H1095" s="270" t="str">
        <f t="shared" si="121"/>
        <v>否</v>
      </c>
      <c r="I1095" s="271" t="str">
        <f t="shared" si="122"/>
        <v>项</v>
      </c>
      <c r="J1095" s="272" t="str">
        <f t="shared" si="123"/>
        <v>217</v>
      </c>
      <c r="K1095" t="str">
        <f t="shared" si="124"/>
        <v>21701</v>
      </c>
      <c r="L1095" t="str">
        <f t="shared" si="125"/>
        <v>2170199</v>
      </c>
    </row>
    <row r="1096" ht="21" hidden="1" customHeight="1" spans="1:12">
      <c r="A1096" s="348">
        <v>21702</v>
      </c>
      <c r="B1096" s="336" t="s">
        <v>945</v>
      </c>
      <c r="C1096" s="268">
        <f>SUMIFS(C1097:C$1298,$I1097:$I$1298,"项",$K1097:$K$1298,$A1096)</f>
        <v>0</v>
      </c>
      <c r="D1096" s="268">
        <f>SUMIFS(D1097:D$1298,$I1097:$I$1298,"项",$K1097:$K$1298,$A1096)</f>
        <v>0</v>
      </c>
      <c r="E1096" s="268">
        <f>SUMIFS(E1097:E$1298,$I1097:$I$1298,"项",$K1097:$K$1298,$A1096)</f>
        <v>0</v>
      </c>
      <c r="F1096" s="349" t="str">
        <f t="shared" si="119"/>
        <v>-</v>
      </c>
      <c r="G1096" s="349" t="str">
        <f t="shared" si="120"/>
        <v>-</v>
      </c>
      <c r="H1096" s="270" t="str">
        <f t="shared" si="121"/>
        <v>否</v>
      </c>
      <c r="I1096" s="271" t="str">
        <f t="shared" si="122"/>
        <v>款</v>
      </c>
      <c r="J1096" s="272" t="str">
        <f t="shared" si="123"/>
        <v>217</v>
      </c>
      <c r="K1096" t="str">
        <f t="shared" si="124"/>
        <v>21702</v>
      </c>
      <c r="L1096" t="str">
        <f t="shared" si="125"/>
        <v>21702</v>
      </c>
    </row>
    <row r="1097" ht="21" hidden="1" customHeight="1" spans="1:12">
      <c r="A1097" s="350">
        <v>2170201</v>
      </c>
      <c r="B1097" s="337" t="s">
        <v>946</v>
      </c>
      <c r="C1097" s="284">
        <v>0</v>
      </c>
      <c r="D1097" s="284">
        <f>SUMIFS([2]执行月报!$F$5:$F$1335,[2]执行月报!$D$5:$D$1335,A1097)</f>
        <v>0</v>
      </c>
      <c r="E1097" s="284">
        <v>0</v>
      </c>
      <c r="F1097" s="351" t="str">
        <f t="shared" si="119"/>
        <v>-</v>
      </c>
      <c r="G1097" s="351" t="str">
        <f t="shared" si="120"/>
        <v>-</v>
      </c>
      <c r="H1097" s="270" t="str">
        <f t="shared" si="121"/>
        <v>否</v>
      </c>
      <c r="I1097" s="271" t="str">
        <f t="shared" si="122"/>
        <v>项</v>
      </c>
      <c r="J1097" s="272" t="str">
        <f t="shared" si="123"/>
        <v>217</v>
      </c>
      <c r="K1097" t="str">
        <f t="shared" si="124"/>
        <v>21702</v>
      </c>
      <c r="L1097" t="str">
        <f t="shared" si="125"/>
        <v>2170201</v>
      </c>
    </row>
    <row r="1098" ht="21" hidden="1" customHeight="1" spans="1:12">
      <c r="A1098" s="350">
        <v>2170202</v>
      </c>
      <c r="B1098" s="337" t="s">
        <v>947</v>
      </c>
      <c r="C1098" s="284">
        <v>0</v>
      </c>
      <c r="D1098" s="284">
        <f>SUMIFS([2]执行月报!$F$5:$F$1335,[2]执行月报!$D$5:$D$1335,A1098)</f>
        <v>0</v>
      </c>
      <c r="E1098" s="284">
        <v>0</v>
      </c>
      <c r="F1098" s="351" t="str">
        <f t="shared" si="119"/>
        <v>-</v>
      </c>
      <c r="G1098" s="351" t="str">
        <f t="shared" si="120"/>
        <v>-</v>
      </c>
      <c r="H1098" s="270" t="str">
        <f t="shared" si="121"/>
        <v>否</v>
      </c>
      <c r="I1098" s="271" t="str">
        <f t="shared" si="122"/>
        <v>项</v>
      </c>
      <c r="J1098" s="272" t="str">
        <f t="shared" si="123"/>
        <v>217</v>
      </c>
      <c r="K1098" t="str">
        <f t="shared" si="124"/>
        <v>21702</v>
      </c>
      <c r="L1098" t="str">
        <f t="shared" si="125"/>
        <v>2170202</v>
      </c>
    </row>
    <row r="1099" ht="21" hidden="1" customHeight="1" spans="1:12">
      <c r="A1099" s="350">
        <v>2170203</v>
      </c>
      <c r="B1099" s="337" t="s">
        <v>948</v>
      </c>
      <c r="C1099" s="284">
        <v>0</v>
      </c>
      <c r="D1099" s="284">
        <f>SUMIFS([2]执行月报!$F$5:$F$1335,[2]执行月报!$D$5:$D$1335,A1099)</f>
        <v>0</v>
      </c>
      <c r="E1099" s="284">
        <v>0</v>
      </c>
      <c r="F1099" s="351" t="str">
        <f t="shared" si="119"/>
        <v>-</v>
      </c>
      <c r="G1099" s="351" t="str">
        <f t="shared" si="120"/>
        <v>-</v>
      </c>
      <c r="H1099" s="270" t="str">
        <f t="shared" si="121"/>
        <v>否</v>
      </c>
      <c r="I1099" s="271" t="str">
        <f t="shared" si="122"/>
        <v>项</v>
      </c>
      <c r="J1099" s="272" t="str">
        <f t="shared" si="123"/>
        <v>217</v>
      </c>
      <c r="K1099" t="str">
        <f t="shared" si="124"/>
        <v>21702</v>
      </c>
      <c r="L1099" t="str">
        <f t="shared" si="125"/>
        <v>2170203</v>
      </c>
    </row>
    <row r="1100" ht="21" hidden="1" customHeight="1" spans="1:12">
      <c r="A1100" s="350">
        <v>2170204</v>
      </c>
      <c r="B1100" s="337" t="s">
        <v>949</v>
      </c>
      <c r="C1100" s="284">
        <v>0</v>
      </c>
      <c r="D1100" s="284">
        <f>SUMIFS([2]执行月报!$F$5:$F$1335,[2]执行月报!$D$5:$D$1335,A1100)</f>
        <v>0</v>
      </c>
      <c r="E1100" s="284">
        <v>0</v>
      </c>
      <c r="F1100" s="351" t="str">
        <f t="shared" si="119"/>
        <v>-</v>
      </c>
      <c r="G1100" s="351" t="str">
        <f t="shared" si="120"/>
        <v>-</v>
      </c>
      <c r="H1100" s="270" t="str">
        <f t="shared" si="121"/>
        <v>否</v>
      </c>
      <c r="I1100" s="271" t="str">
        <f t="shared" si="122"/>
        <v>项</v>
      </c>
      <c r="J1100" s="272" t="str">
        <f t="shared" si="123"/>
        <v>217</v>
      </c>
      <c r="K1100" t="str">
        <f t="shared" si="124"/>
        <v>21702</v>
      </c>
      <c r="L1100" t="str">
        <f t="shared" si="125"/>
        <v>2170204</v>
      </c>
    </row>
    <row r="1101" ht="21" hidden="1" customHeight="1" spans="1:12">
      <c r="A1101" s="350">
        <v>2170205</v>
      </c>
      <c r="B1101" s="337" t="s">
        <v>950</v>
      </c>
      <c r="C1101" s="284">
        <v>0</v>
      </c>
      <c r="D1101" s="284">
        <f>SUMIFS([2]执行月报!$F$5:$F$1335,[2]执行月报!$D$5:$D$1335,A1101)</f>
        <v>0</v>
      </c>
      <c r="E1101" s="284">
        <v>0</v>
      </c>
      <c r="F1101" s="351" t="str">
        <f t="shared" si="119"/>
        <v>-</v>
      </c>
      <c r="G1101" s="351" t="str">
        <f t="shared" si="120"/>
        <v>-</v>
      </c>
      <c r="H1101" s="270" t="str">
        <f t="shared" si="121"/>
        <v>否</v>
      </c>
      <c r="I1101" s="271" t="str">
        <f t="shared" si="122"/>
        <v>项</v>
      </c>
      <c r="J1101" s="272" t="str">
        <f t="shared" si="123"/>
        <v>217</v>
      </c>
      <c r="K1101" t="str">
        <f t="shared" si="124"/>
        <v>21702</v>
      </c>
      <c r="L1101" t="str">
        <f t="shared" si="125"/>
        <v>2170205</v>
      </c>
    </row>
    <row r="1102" ht="21" hidden="1" customHeight="1" spans="1:12">
      <c r="A1102" s="350">
        <v>2170206</v>
      </c>
      <c r="B1102" s="337" t="s">
        <v>951</v>
      </c>
      <c r="C1102" s="284">
        <v>0</v>
      </c>
      <c r="D1102" s="284">
        <f>SUMIFS([2]执行月报!$F$5:$F$1335,[2]执行月报!$D$5:$D$1335,A1102)</f>
        <v>0</v>
      </c>
      <c r="E1102" s="284">
        <v>0</v>
      </c>
      <c r="F1102" s="351" t="str">
        <f t="shared" si="119"/>
        <v>-</v>
      </c>
      <c r="G1102" s="351" t="str">
        <f t="shared" si="120"/>
        <v>-</v>
      </c>
      <c r="H1102" s="270" t="str">
        <f t="shared" si="121"/>
        <v>否</v>
      </c>
      <c r="I1102" s="271" t="str">
        <f t="shared" si="122"/>
        <v>项</v>
      </c>
      <c r="J1102" s="272" t="str">
        <f t="shared" si="123"/>
        <v>217</v>
      </c>
      <c r="K1102" t="str">
        <f t="shared" si="124"/>
        <v>21702</v>
      </c>
      <c r="L1102" t="str">
        <f t="shared" si="125"/>
        <v>2170206</v>
      </c>
    </row>
    <row r="1103" ht="21" hidden="1" customHeight="1" spans="1:12">
      <c r="A1103" s="350">
        <v>2170207</v>
      </c>
      <c r="B1103" s="337" t="s">
        <v>952</v>
      </c>
      <c r="C1103" s="284">
        <v>0</v>
      </c>
      <c r="D1103" s="284">
        <f>SUMIFS([2]执行月报!$F$5:$F$1335,[2]执行月报!$D$5:$D$1335,A1103)</f>
        <v>0</v>
      </c>
      <c r="E1103" s="284">
        <v>0</v>
      </c>
      <c r="F1103" s="351" t="str">
        <f t="shared" si="119"/>
        <v>-</v>
      </c>
      <c r="G1103" s="351" t="str">
        <f t="shared" si="120"/>
        <v>-</v>
      </c>
      <c r="H1103" s="270" t="str">
        <f t="shared" si="121"/>
        <v>否</v>
      </c>
      <c r="I1103" s="271" t="str">
        <f t="shared" si="122"/>
        <v>项</v>
      </c>
      <c r="J1103" s="272" t="str">
        <f t="shared" si="123"/>
        <v>217</v>
      </c>
      <c r="K1103" t="str">
        <f t="shared" si="124"/>
        <v>21702</v>
      </c>
      <c r="L1103" t="str">
        <f t="shared" si="125"/>
        <v>2170207</v>
      </c>
    </row>
    <row r="1104" ht="21" hidden="1" customHeight="1" spans="1:12">
      <c r="A1104" s="350">
        <v>2170208</v>
      </c>
      <c r="B1104" s="337" t="s">
        <v>953</v>
      </c>
      <c r="C1104" s="284">
        <v>0</v>
      </c>
      <c r="D1104" s="284">
        <f>SUMIFS([2]执行月报!$F$5:$F$1335,[2]执行月报!$D$5:$D$1335,A1104)</f>
        <v>0</v>
      </c>
      <c r="E1104" s="284">
        <v>0</v>
      </c>
      <c r="F1104" s="351" t="str">
        <f t="shared" si="119"/>
        <v>-</v>
      </c>
      <c r="G1104" s="351" t="str">
        <f t="shared" si="120"/>
        <v>-</v>
      </c>
      <c r="H1104" s="270" t="str">
        <f t="shared" si="121"/>
        <v>否</v>
      </c>
      <c r="I1104" s="271" t="str">
        <f t="shared" si="122"/>
        <v>项</v>
      </c>
      <c r="J1104" s="272" t="str">
        <f t="shared" si="123"/>
        <v>217</v>
      </c>
      <c r="K1104" t="str">
        <f t="shared" si="124"/>
        <v>21702</v>
      </c>
      <c r="L1104" t="str">
        <f t="shared" si="125"/>
        <v>2170208</v>
      </c>
    </row>
    <row r="1105" ht="21" hidden="1" customHeight="1" spans="1:12">
      <c r="A1105" s="350">
        <v>2170299</v>
      </c>
      <c r="B1105" s="337" t="s">
        <v>954</v>
      </c>
      <c r="C1105" s="284">
        <v>0</v>
      </c>
      <c r="D1105" s="284">
        <f>SUMIFS([2]执行月报!$F$5:$F$1335,[2]执行月报!$D$5:$D$1335,A1105)</f>
        <v>0</v>
      </c>
      <c r="E1105" s="284">
        <v>0</v>
      </c>
      <c r="F1105" s="351" t="str">
        <f t="shared" si="119"/>
        <v>-</v>
      </c>
      <c r="G1105" s="351" t="str">
        <f t="shared" si="120"/>
        <v>-</v>
      </c>
      <c r="H1105" s="270" t="str">
        <f t="shared" si="121"/>
        <v>否</v>
      </c>
      <c r="I1105" s="271" t="str">
        <f t="shared" si="122"/>
        <v>项</v>
      </c>
      <c r="J1105" s="272" t="str">
        <f t="shared" si="123"/>
        <v>217</v>
      </c>
      <c r="K1105" t="str">
        <f t="shared" si="124"/>
        <v>21702</v>
      </c>
      <c r="L1105" t="str">
        <f t="shared" si="125"/>
        <v>2170299</v>
      </c>
    </row>
    <row r="1106" ht="21" hidden="1" customHeight="1" spans="1:12">
      <c r="A1106" s="348">
        <v>21703</v>
      </c>
      <c r="B1106" s="336" t="s">
        <v>955</v>
      </c>
      <c r="C1106" s="268">
        <f>SUMIFS(C1107:C$1298,$I1107:$I$1298,"项",$K1107:$K$1298,$A1106)</f>
        <v>0</v>
      </c>
      <c r="D1106" s="268">
        <f>SUMIFS(D1107:D$1298,$I1107:$I$1298,"项",$K1107:$K$1298,$A1106)</f>
        <v>0</v>
      </c>
      <c r="E1106" s="268">
        <f>SUMIFS(E1107:E$1298,$I1107:$I$1298,"项",$K1107:$K$1298,$A1106)</f>
        <v>0</v>
      </c>
      <c r="F1106" s="349" t="str">
        <f t="shared" si="119"/>
        <v>-</v>
      </c>
      <c r="G1106" s="349" t="str">
        <f t="shared" si="120"/>
        <v>-</v>
      </c>
      <c r="H1106" s="270" t="str">
        <f t="shared" si="121"/>
        <v>否</v>
      </c>
      <c r="I1106" s="271" t="str">
        <f t="shared" si="122"/>
        <v>款</v>
      </c>
      <c r="J1106" s="272" t="str">
        <f t="shared" si="123"/>
        <v>217</v>
      </c>
      <c r="K1106" t="str">
        <f t="shared" si="124"/>
        <v>21703</v>
      </c>
      <c r="L1106" t="str">
        <f t="shared" si="125"/>
        <v>21703</v>
      </c>
    </row>
    <row r="1107" ht="21" hidden="1" customHeight="1" spans="1:12">
      <c r="A1107" s="350">
        <v>2170301</v>
      </c>
      <c r="B1107" s="337" t="s">
        <v>956</v>
      </c>
      <c r="C1107" s="284">
        <v>0</v>
      </c>
      <c r="D1107" s="284">
        <f>SUMIFS([2]执行月报!$F$5:$F$1335,[2]执行月报!$D$5:$D$1335,A1107)</f>
        <v>0</v>
      </c>
      <c r="E1107" s="284">
        <v>0</v>
      </c>
      <c r="F1107" s="351" t="str">
        <f t="shared" si="119"/>
        <v>-</v>
      </c>
      <c r="G1107" s="351" t="str">
        <f t="shared" si="120"/>
        <v>-</v>
      </c>
      <c r="H1107" s="270" t="str">
        <f t="shared" si="121"/>
        <v>否</v>
      </c>
      <c r="I1107" s="271" t="str">
        <f t="shared" si="122"/>
        <v>项</v>
      </c>
      <c r="J1107" s="272" t="str">
        <f t="shared" si="123"/>
        <v>217</v>
      </c>
      <c r="K1107" t="str">
        <f t="shared" si="124"/>
        <v>21703</v>
      </c>
      <c r="L1107" t="str">
        <f t="shared" si="125"/>
        <v>2170301</v>
      </c>
    </row>
    <row r="1108" ht="21" hidden="1" customHeight="1" spans="1:12">
      <c r="A1108" s="350">
        <v>2170302</v>
      </c>
      <c r="B1108" s="337" t="s">
        <v>957</v>
      </c>
      <c r="C1108" s="284">
        <v>0</v>
      </c>
      <c r="D1108" s="284">
        <f>SUMIFS([2]执行月报!$F$5:$F$1335,[2]执行月报!$D$5:$D$1335,A1108)</f>
        <v>0</v>
      </c>
      <c r="E1108" s="284">
        <v>0</v>
      </c>
      <c r="F1108" s="351" t="str">
        <f t="shared" si="119"/>
        <v>-</v>
      </c>
      <c r="G1108" s="351" t="str">
        <f t="shared" si="120"/>
        <v>-</v>
      </c>
      <c r="H1108" s="270" t="str">
        <f t="shared" si="121"/>
        <v>否</v>
      </c>
      <c r="I1108" s="271" t="str">
        <f t="shared" si="122"/>
        <v>项</v>
      </c>
      <c r="J1108" s="272" t="str">
        <f t="shared" si="123"/>
        <v>217</v>
      </c>
      <c r="K1108" t="str">
        <f t="shared" si="124"/>
        <v>21703</v>
      </c>
      <c r="L1108" t="str">
        <f t="shared" si="125"/>
        <v>2170302</v>
      </c>
    </row>
    <row r="1109" ht="21" hidden="1" customHeight="1" spans="1:12">
      <c r="A1109" s="350">
        <v>2170303</v>
      </c>
      <c r="B1109" s="337" t="s">
        <v>958</v>
      </c>
      <c r="C1109" s="284">
        <v>0</v>
      </c>
      <c r="D1109" s="284">
        <f>SUMIFS([2]执行月报!$F$5:$F$1335,[2]执行月报!$D$5:$D$1335,A1109)</f>
        <v>0</v>
      </c>
      <c r="E1109" s="284">
        <v>0</v>
      </c>
      <c r="F1109" s="351" t="str">
        <f t="shared" si="119"/>
        <v>-</v>
      </c>
      <c r="G1109" s="351" t="str">
        <f t="shared" si="120"/>
        <v>-</v>
      </c>
      <c r="H1109" s="270" t="str">
        <f t="shared" si="121"/>
        <v>否</v>
      </c>
      <c r="I1109" s="271" t="str">
        <f t="shared" si="122"/>
        <v>项</v>
      </c>
      <c r="J1109" s="272" t="str">
        <f t="shared" si="123"/>
        <v>217</v>
      </c>
      <c r="K1109" t="str">
        <f t="shared" si="124"/>
        <v>21703</v>
      </c>
      <c r="L1109" t="str">
        <f t="shared" si="125"/>
        <v>2170303</v>
      </c>
    </row>
    <row r="1110" ht="21" hidden="1" customHeight="1" spans="1:12">
      <c r="A1110" s="350">
        <v>2170304</v>
      </c>
      <c r="B1110" s="337" t="s">
        <v>959</v>
      </c>
      <c r="C1110" s="284">
        <v>0</v>
      </c>
      <c r="D1110" s="284">
        <f>SUMIFS([2]执行月报!$F$5:$F$1335,[2]执行月报!$D$5:$D$1335,A1110)</f>
        <v>0</v>
      </c>
      <c r="E1110" s="284">
        <v>0</v>
      </c>
      <c r="F1110" s="351" t="str">
        <f t="shared" si="119"/>
        <v>-</v>
      </c>
      <c r="G1110" s="351" t="str">
        <f t="shared" si="120"/>
        <v>-</v>
      </c>
      <c r="H1110" s="270" t="str">
        <f t="shared" si="121"/>
        <v>否</v>
      </c>
      <c r="I1110" s="271" t="str">
        <f t="shared" si="122"/>
        <v>项</v>
      </c>
      <c r="J1110" s="272" t="str">
        <f t="shared" si="123"/>
        <v>217</v>
      </c>
      <c r="K1110" t="str">
        <f t="shared" si="124"/>
        <v>21703</v>
      </c>
      <c r="L1110" t="str">
        <f t="shared" si="125"/>
        <v>2170304</v>
      </c>
    </row>
    <row r="1111" ht="21" hidden="1" customHeight="1" spans="1:12">
      <c r="A1111" s="350">
        <v>2170399</v>
      </c>
      <c r="B1111" s="337" t="s">
        <v>960</v>
      </c>
      <c r="C1111" s="284">
        <v>0</v>
      </c>
      <c r="D1111" s="284">
        <f>SUMIFS([2]执行月报!$F$5:$F$1335,[2]执行月报!$D$5:$D$1335,A1111)</f>
        <v>0</v>
      </c>
      <c r="E1111" s="284">
        <v>0</v>
      </c>
      <c r="F1111" s="351" t="str">
        <f t="shared" si="119"/>
        <v>-</v>
      </c>
      <c r="G1111" s="351" t="str">
        <f t="shared" si="120"/>
        <v>-</v>
      </c>
      <c r="H1111" s="270" t="str">
        <f t="shared" si="121"/>
        <v>否</v>
      </c>
      <c r="I1111" s="271" t="str">
        <f t="shared" si="122"/>
        <v>项</v>
      </c>
      <c r="J1111" s="272" t="str">
        <f t="shared" si="123"/>
        <v>217</v>
      </c>
      <c r="K1111" t="str">
        <f t="shared" si="124"/>
        <v>21703</v>
      </c>
      <c r="L1111" t="str">
        <f t="shared" si="125"/>
        <v>2170399</v>
      </c>
    </row>
    <row r="1112" ht="21" hidden="1" customHeight="1" spans="1:12">
      <c r="A1112" s="348">
        <v>21799</v>
      </c>
      <c r="B1112" s="336" t="s">
        <v>961</v>
      </c>
      <c r="C1112" s="268">
        <f>SUMIFS(C1113:C$1298,$I1113:$I$1298,"项",$K1113:$K$1298,$A1112)</f>
        <v>0</v>
      </c>
      <c r="D1112" s="268">
        <f>SUMIFS(D1113:D$1298,$I1113:$I$1298,"项",$K1113:$K$1298,$A1112)</f>
        <v>0</v>
      </c>
      <c r="E1112" s="268">
        <f>SUMIFS(E1113:E$1298,$I1113:$I$1298,"项",$K1113:$K$1298,$A1112)</f>
        <v>0</v>
      </c>
      <c r="F1112" s="349" t="str">
        <f t="shared" si="119"/>
        <v>-</v>
      </c>
      <c r="G1112" s="349" t="str">
        <f t="shared" si="120"/>
        <v>-</v>
      </c>
      <c r="H1112" s="270" t="str">
        <f t="shared" si="121"/>
        <v>否</v>
      </c>
      <c r="I1112" s="271" t="str">
        <f t="shared" si="122"/>
        <v>款</v>
      </c>
      <c r="J1112" s="272" t="str">
        <f t="shared" si="123"/>
        <v>217</v>
      </c>
      <c r="K1112" t="str">
        <f t="shared" si="124"/>
        <v>21799</v>
      </c>
      <c r="L1112" t="str">
        <f t="shared" si="125"/>
        <v>21799</v>
      </c>
    </row>
    <row r="1113" ht="21" hidden="1" customHeight="1" spans="1:12">
      <c r="A1113" s="350">
        <v>2179902</v>
      </c>
      <c r="B1113" s="337" t="s">
        <v>962</v>
      </c>
      <c r="C1113" s="284">
        <v>0</v>
      </c>
      <c r="D1113" s="284">
        <f>SUMIFS([2]执行月报!$F$5:$F$1335,[2]执行月报!$D$5:$D$1335,A1113)</f>
        <v>0</v>
      </c>
      <c r="E1113" s="284">
        <v>0</v>
      </c>
      <c r="F1113" s="351" t="str">
        <f t="shared" si="119"/>
        <v>-</v>
      </c>
      <c r="G1113" s="351" t="str">
        <f t="shared" si="120"/>
        <v>-</v>
      </c>
      <c r="H1113" s="270" t="str">
        <f t="shared" si="121"/>
        <v>否</v>
      </c>
      <c r="I1113" s="271" t="str">
        <f t="shared" si="122"/>
        <v>项</v>
      </c>
      <c r="J1113" s="272" t="str">
        <f t="shared" si="123"/>
        <v>217</v>
      </c>
      <c r="K1113" t="str">
        <f t="shared" si="124"/>
        <v>21799</v>
      </c>
      <c r="L1113" t="str">
        <f t="shared" si="125"/>
        <v>2179902</v>
      </c>
    </row>
    <row r="1114" ht="21" hidden="1" customHeight="1" spans="1:12">
      <c r="A1114" s="350">
        <v>2179999</v>
      </c>
      <c r="B1114" s="337" t="s">
        <v>963</v>
      </c>
      <c r="C1114" s="284">
        <v>0</v>
      </c>
      <c r="D1114" s="284">
        <f>SUMIFS([2]执行月报!$F$5:$F$1335,[2]执行月报!$D$5:$D$1335,A1114)</f>
        <v>0</v>
      </c>
      <c r="E1114" s="284">
        <v>0</v>
      </c>
      <c r="F1114" s="351" t="str">
        <f t="shared" si="119"/>
        <v>-</v>
      </c>
      <c r="G1114" s="351" t="str">
        <f t="shared" si="120"/>
        <v>-</v>
      </c>
      <c r="H1114" s="270" t="str">
        <f t="shared" si="121"/>
        <v>否</v>
      </c>
      <c r="I1114" s="271" t="str">
        <f t="shared" si="122"/>
        <v>项</v>
      </c>
      <c r="J1114" s="272" t="str">
        <f t="shared" si="123"/>
        <v>217</v>
      </c>
      <c r="K1114" t="str">
        <f t="shared" si="124"/>
        <v>21799</v>
      </c>
      <c r="L1114" t="str">
        <f t="shared" si="125"/>
        <v>2179999</v>
      </c>
    </row>
    <row r="1115" ht="21" customHeight="1" spans="1:12">
      <c r="A1115" s="348">
        <v>219</v>
      </c>
      <c r="B1115" s="288" t="s">
        <v>112</v>
      </c>
      <c r="C1115" s="268">
        <f>SUMIFS(C1116:C$1298,$I1116:$I$1298,"款",$J1116:$J$1298,$A1115)</f>
        <v>0</v>
      </c>
      <c r="D1115" s="268">
        <f>SUMIFS(D1116:D$1298,$I1116:$I$1298,"款",$J1116:$J$1298,$A1115)</f>
        <v>0</v>
      </c>
      <c r="E1115" s="268">
        <f>SUMIFS(E1116:E$1298,$I1116:$I$1298,"款",$J1116:$J$1298,$A1115)</f>
        <v>0</v>
      </c>
      <c r="F1115" s="349" t="str">
        <f t="shared" si="119"/>
        <v>-</v>
      </c>
      <c r="G1115" s="349" t="str">
        <f t="shared" si="120"/>
        <v>-</v>
      </c>
      <c r="H1115" s="270" t="str">
        <f t="shared" si="121"/>
        <v>是</v>
      </c>
      <c r="I1115" s="271" t="str">
        <f t="shared" si="122"/>
        <v>类</v>
      </c>
      <c r="J1115" s="272" t="str">
        <f t="shared" si="123"/>
        <v>219</v>
      </c>
      <c r="K1115" t="str">
        <f t="shared" si="124"/>
        <v>219</v>
      </c>
      <c r="L1115" t="str">
        <f t="shared" si="125"/>
        <v>219</v>
      </c>
    </row>
    <row r="1116" ht="21" hidden="1" customHeight="1" spans="1:12">
      <c r="A1116" s="348">
        <v>21901</v>
      </c>
      <c r="B1116" s="336" t="s">
        <v>964</v>
      </c>
      <c r="C1116" s="268">
        <f>SUMIFS(C1117:C$1298,$I1117:$I$1298,"项",$K1117:$K$1298,$A1116)</f>
        <v>0</v>
      </c>
      <c r="D1116" s="268">
        <f>SUMIFS(D1117:D$1298,$I1117:$I$1298,"项",$K1117:$K$1298,$A1116)</f>
        <v>0</v>
      </c>
      <c r="E1116" s="268">
        <f>SUMIFS(E1117:E$1298,$I1117:$I$1298,"项",$K1117:$K$1298,$A1116)</f>
        <v>0</v>
      </c>
      <c r="F1116" s="349" t="str">
        <f t="shared" si="119"/>
        <v>-</v>
      </c>
      <c r="G1116" s="349" t="str">
        <f t="shared" si="120"/>
        <v>-</v>
      </c>
      <c r="H1116" s="270" t="str">
        <f t="shared" si="121"/>
        <v>否</v>
      </c>
      <c r="I1116" s="271" t="str">
        <f t="shared" si="122"/>
        <v>款</v>
      </c>
      <c r="J1116" s="272" t="str">
        <f t="shared" si="123"/>
        <v>219</v>
      </c>
      <c r="K1116" t="str">
        <f t="shared" si="124"/>
        <v>21901</v>
      </c>
      <c r="L1116" t="str">
        <f t="shared" si="125"/>
        <v>21901</v>
      </c>
    </row>
    <row r="1117" ht="21" hidden="1" customHeight="1" spans="1:12">
      <c r="A1117" s="348">
        <v>21902</v>
      </c>
      <c r="B1117" s="336" t="s">
        <v>965</v>
      </c>
      <c r="C1117" s="268">
        <f>SUMIFS(C1118:C$1298,$I1118:$I$1298,"项",$K1118:$K$1298,$A1117)</f>
        <v>0</v>
      </c>
      <c r="D1117" s="268">
        <f>SUMIFS(D1118:D$1298,$I1118:$I$1298,"项",$K1118:$K$1298,$A1117)</f>
        <v>0</v>
      </c>
      <c r="E1117" s="268">
        <f>SUMIFS(E1118:E$1298,$I1118:$I$1298,"项",$K1118:$K$1298,$A1117)</f>
        <v>0</v>
      </c>
      <c r="F1117" s="349" t="str">
        <f t="shared" si="119"/>
        <v>-</v>
      </c>
      <c r="G1117" s="349" t="str">
        <f t="shared" si="120"/>
        <v>-</v>
      </c>
      <c r="H1117" s="270" t="str">
        <f t="shared" si="121"/>
        <v>否</v>
      </c>
      <c r="I1117" s="271" t="str">
        <f t="shared" si="122"/>
        <v>款</v>
      </c>
      <c r="J1117" s="272" t="str">
        <f t="shared" si="123"/>
        <v>219</v>
      </c>
      <c r="K1117" t="str">
        <f t="shared" si="124"/>
        <v>21902</v>
      </c>
      <c r="L1117" t="str">
        <f t="shared" si="125"/>
        <v>21902</v>
      </c>
    </row>
    <row r="1118" ht="21" hidden="1" customHeight="1" spans="1:12">
      <c r="A1118" s="348">
        <v>21903</v>
      </c>
      <c r="B1118" s="336" t="s">
        <v>966</v>
      </c>
      <c r="C1118" s="268">
        <f>SUMIFS(C1119:C$1298,$I1119:$I$1298,"项",$K1119:$K$1298,$A1118)</f>
        <v>0</v>
      </c>
      <c r="D1118" s="268">
        <f>SUMIFS(D1119:D$1298,$I1119:$I$1298,"项",$K1119:$K$1298,$A1118)</f>
        <v>0</v>
      </c>
      <c r="E1118" s="268">
        <f>SUMIFS(E1119:E$1298,$I1119:$I$1298,"项",$K1119:$K$1298,$A1118)</f>
        <v>0</v>
      </c>
      <c r="F1118" s="349" t="str">
        <f t="shared" si="119"/>
        <v>-</v>
      </c>
      <c r="G1118" s="349" t="str">
        <f t="shared" si="120"/>
        <v>-</v>
      </c>
      <c r="H1118" s="270" t="str">
        <f t="shared" si="121"/>
        <v>否</v>
      </c>
      <c r="I1118" s="271" t="str">
        <f t="shared" si="122"/>
        <v>款</v>
      </c>
      <c r="J1118" s="272" t="str">
        <f t="shared" si="123"/>
        <v>219</v>
      </c>
      <c r="K1118" t="str">
        <f t="shared" si="124"/>
        <v>21903</v>
      </c>
      <c r="L1118" t="str">
        <f t="shared" si="125"/>
        <v>21903</v>
      </c>
    </row>
    <row r="1119" ht="21" hidden="1" customHeight="1" spans="1:12">
      <c r="A1119" s="348">
        <v>21904</v>
      </c>
      <c r="B1119" s="336" t="s">
        <v>967</v>
      </c>
      <c r="C1119" s="268">
        <f>SUMIFS(C1120:C$1298,$I1120:$I$1298,"项",$K1120:$K$1298,$A1119)</f>
        <v>0</v>
      </c>
      <c r="D1119" s="268">
        <f>SUMIFS(D1120:D$1298,$I1120:$I$1298,"项",$K1120:$K$1298,$A1119)</f>
        <v>0</v>
      </c>
      <c r="E1119" s="268">
        <f>SUMIFS(E1120:E$1298,$I1120:$I$1298,"项",$K1120:$K$1298,$A1119)</f>
        <v>0</v>
      </c>
      <c r="F1119" s="349" t="str">
        <f t="shared" si="119"/>
        <v>-</v>
      </c>
      <c r="G1119" s="349" t="str">
        <f t="shared" si="120"/>
        <v>-</v>
      </c>
      <c r="H1119" s="270" t="str">
        <f t="shared" si="121"/>
        <v>否</v>
      </c>
      <c r="I1119" s="271" t="str">
        <f t="shared" si="122"/>
        <v>款</v>
      </c>
      <c r="J1119" s="272" t="str">
        <f t="shared" si="123"/>
        <v>219</v>
      </c>
      <c r="K1119" t="str">
        <f t="shared" si="124"/>
        <v>21904</v>
      </c>
      <c r="L1119" t="str">
        <f t="shared" si="125"/>
        <v>21904</v>
      </c>
    </row>
    <row r="1120" ht="21" hidden="1" customHeight="1" spans="1:12">
      <c r="A1120" s="348">
        <v>21905</v>
      </c>
      <c r="B1120" s="336" t="s">
        <v>968</v>
      </c>
      <c r="C1120" s="268">
        <f>SUMIFS(C1121:C$1298,$I1121:$I$1298,"项",$K1121:$K$1298,$A1120)</f>
        <v>0</v>
      </c>
      <c r="D1120" s="268">
        <f>SUMIFS(D1121:D$1298,$I1121:$I$1298,"项",$K1121:$K$1298,$A1120)</f>
        <v>0</v>
      </c>
      <c r="E1120" s="268">
        <f>SUMIFS(E1121:E$1298,$I1121:$I$1298,"项",$K1121:$K$1298,$A1120)</f>
        <v>0</v>
      </c>
      <c r="F1120" s="349" t="str">
        <f t="shared" si="119"/>
        <v>-</v>
      </c>
      <c r="G1120" s="349" t="str">
        <f t="shared" si="120"/>
        <v>-</v>
      </c>
      <c r="H1120" s="270" t="str">
        <f t="shared" si="121"/>
        <v>否</v>
      </c>
      <c r="I1120" s="271" t="str">
        <f t="shared" si="122"/>
        <v>款</v>
      </c>
      <c r="J1120" s="272" t="str">
        <f t="shared" si="123"/>
        <v>219</v>
      </c>
      <c r="K1120" t="str">
        <f t="shared" si="124"/>
        <v>21905</v>
      </c>
      <c r="L1120" t="str">
        <f t="shared" si="125"/>
        <v>21905</v>
      </c>
    </row>
    <row r="1121" ht="21" hidden="1" customHeight="1" spans="1:12">
      <c r="A1121" s="348">
        <v>21906</v>
      </c>
      <c r="B1121" s="336" t="s">
        <v>750</v>
      </c>
      <c r="C1121" s="268">
        <f>SUMIFS(C1122:C$1298,$I1122:$I$1298,"项",$K1122:$K$1298,$A1121)</f>
        <v>0</v>
      </c>
      <c r="D1121" s="268">
        <f>SUMIFS(D1122:D$1298,$I1122:$I$1298,"项",$K1122:$K$1298,$A1121)</f>
        <v>0</v>
      </c>
      <c r="E1121" s="268">
        <f>SUMIFS(E1122:E$1298,$I1122:$I$1298,"项",$K1122:$K$1298,$A1121)</f>
        <v>0</v>
      </c>
      <c r="F1121" s="349" t="str">
        <f t="shared" si="119"/>
        <v>-</v>
      </c>
      <c r="G1121" s="349" t="str">
        <f t="shared" si="120"/>
        <v>-</v>
      </c>
      <c r="H1121" s="270" t="str">
        <f t="shared" si="121"/>
        <v>否</v>
      </c>
      <c r="I1121" s="271" t="str">
        <f t="shared" si="122"/>
        <v>款</v>
      </c>
      <c r="J1121" s="272" t="str">
        <f t="shared" si="123"/>
        <v>219</v>
      </c>
      <c r="K1121" t="str">
        <f t="shared" si="124"/>
        <v>21906</v>
      </c>
      <c r="L1121" t="str">
        <f t="shared" si="125"/>
        <v>21906</v>
      </c>
    </row>
    <row r="1122" ht="21" hidden="1" customHeight="1" spans="1:12">
      <c r="A1122" s="348">
        <v>21907</v>
      </c>
      <c r="B1122" s="336" t="s">
        <v>969</v>
      </c>
      <c r="C1122" s="268">
        <f>SUMIFS(C1123:C$1298,$I1123:$I$1298,"项",$K1123:$K$1298,$A1122)</f>
        <v>0</v>
      </c>
      <c r="D1122" s="268">
        <f>SUMIFS(D1123:D$1298,$I1123:$I$1298,"项",$K1123:$K$1298,$A1122)</f>
        <v>0</v>
      </c>
      <c r="E1122" s="268">
        <f>SUMIFS(E1123:E$1298,$I1123:$I$1298,"项",$K1123:$K$1298,$A1122)</f>
        <v>0</v>
      </c>
      <c r="F1122" s="349" t="str">
        <f t="shared" si="119"/>
        <v>-</v>
      </c>
      <c r="G1122" s="349" t="str">
        <f t="shared" si="120"/>
        <v>-</v>
      </c>
      <c r="H1122" s="270" t="str">
        <f t="shared" si="121"/>
        <v>否</v>
      </c>
      <c r="I1122" s="271" t="str">
        <f t="shared" si="122"/>
        <v>款</v>
      </c>
      <c r="J1122" s="272" t="str">
        <f t="shared" si="123"/>
        <v>219</v>
      </c>
      <c r="K1122" t="str">
        <f t="shared" si="124"/>
        <v>21907</v>
      </c>
      <c r="L1122" t="str">
        <f t="shared" si="125"/>
        <v>21907</v>
      </c>
    </row>
    <row r="1123" ht="21" hidden="1" customHeight="1" spans="1:12">
      <c r="A1123" s="348">
        <v>21908</v>
      </c>
      <c r="B1123" s="336" t="s">
        <v>970</v>
      </c>
      <c r="C1123" s="268">
        <f>SUMIFS(C1124:C$1298,$I1124:$I$1298,"项",$K1124:$K$1298,$A1123)</f>
        <v>0</v>
      </c>
      <c r="D1123" s="268">
        <f>SUMIFS(D1124:D$1298,$I1124:$I$1298,"项",$K1124:$K$1298,$A1123)</f>
        <v>0</v>
      </c>
      <c r="E1123" s="268">
        <f>SUMIFS(E1124:E$1298,$I1124:$I$1298,"项",$K1124:$K$1298,$A1123)</f>
        <v>0</v>
      </c>
      <c r="F1123" s="349" t="str">
        <f t="shared" si="119"/>
        <v>-</v>
      </c>
      <c r="G1123" s="349" t="str">
        <f t="shared" si="120"/>
        <v>-</v>
      </c>
      <c r="H1123" s="270" t="str">
        <f t="shared" si="121"/>
        <v>否</v>
      </c>
      <c r="I1123" s="271" t="str">
        <f t="shared" si="122"/>
        <v>款</v>
      </c>
      <c r="J1123" s="272" t="str">
        <f t="shared" si="123"/>
        <v>219</v>
      </c>
      <c r="K1123" t="str">
        <f t="shared" si="124"/>
        <v>21908</v>
      </c>
      <c r="L1123" t="str">
        <f t="shared" si="125"/>
        <v>21908</v>
      </c>
    </row>
    <row r="1124" ht="21" hidden="1" customHeight="1" spans="1:12">
      <c r="A1124" s="348">
        <v>21999</v>
      </c>
      <c r="B1124" s="336" t="s">
        <v>971</v>
      </c>
      <c r="C1124" s="268">
        <f>SUMIFS(C1125:C$1298,$I1125:$I$1298,"项",$K1125:$K$1298,$A1124)</f>
        <v>0</v>
      </c>
      <c r="D1124" s="268">
        <f>SUMIFS(D1125:D$1298,$I1125:$I$1298,"项",$K1125:$K$1298,$A1124)</f>
        <v>0</v>
      </c>
      <c r="E1124" s="268">
        <f>SUMIFS(E1125:E$1298,$I1125:$I$1298,"项",$K1125:$K$1298,$A1124)</f>
        <v>0</v>
      </c>
      <c r="F1124" s="349" t="str">
        <f t="shared" si="119"/>
        <v>-</v>
      </c>
      <c r="G1124" s="349" t="str">
        <f t="shared" si="120"/>
        <v>-</v>
      </c>
      <c r="H1124" s="270" t="str">
        <f t="shared" si="121"/>
        <v>否</v>
      </c>
      <c r="I1124" s="271" t="str">
        <f t="shared" si="122"/>
        <v>款</v>
      </c>
      <c r="J1124" s="272" t="str">
        <f t="shared" si="123"/>
        <v>219</v>
      </c>
      <c r="K1124" t="str">
        <f t="shared" si="124"/>
        <v>21999</v>
      </c>
      <c r="L1124" t="str">
        <f t="shared" si="125"/>
        <v>21999</v>
      </c>
    </row>
    <row r="1125" ht="21" customHeight="1" spans="1:12">
      <c r="A1125" s="348">
        <v>220</v>
      </c>
      <c r="B1125" s="336" t="s">
        <v>114</v>
      </c>
      <c r="C1125" s="268">
        <f>SUMIFS(C1126:C$1298,$I1126:$I$1298,"款",$J1126:$J$1298,$A1125)</f>
        <v>2129</v>
      </c>
      <c r="D1125" s="268">
        <f>SUMIFS(D1126:D$1298,$I1126:$I$1298,"款",$J1126:$J$1298,$A1125)</f>
        <v>1049</v>
      </c>
      <c r="E1125" s="268">
        <f>SUMIFS(E1126:E$1298,$I1126:$I$1298,"款",$J1126:$J$1298,$A1125)</f>
        <v>891</v>
      </c>
      <c r="F1125" s="349">
        <f t="shared" si="119"/>
        <v>0.177328843995511</v>
      </c>
      <c r="G1125" s="349">
        <f t="shared" si="120"/>
        <v>0.492719586660404</v>
      </c>
      <c r="H1125" s="270" t="str">
        <f t="shared" si="121"/>
        <v>是</v>
      </c>
      <c r="I1125" s="271" t="str">
        <f t="shared" si="122"/>
        <v>类</v>
      </c>
      <c r="J1125" s="272" t="str">
        <f t="shared" si="123"/>
        <v>220</v>
      </c>
      <c r="K1125" t="str">
        <f t="shared" si="124"/>
        <v>220</v>
      </c>
      <c r="L1125" t="str">
        <f t="shared" si="125"/>
        <v>220</v>
      </c>
    </row>
    <row r="1126" ht="21" customHeight="1" spans="1:12">
      <c r="A1126" s="348">
        <v>22001</v>
      </c>
      <c r="B1126" s="336" t="s">
        <v>972</v>
      </c>
      <c r="C1126" s="268">
        <f>SUMIFS(C1127:C$1298,$I1127:$I$1298,"项",$K1127:$K$1298,$A1126)</f>
        <v>2090</v>
      </c>
      <c r="D1126" s="268">
        <f>SUMIFS(D1127:D$1298,$I1127:$I$1298,"项",$K1127:$K$1298,$A1126)</f>
        <v>1026</v>
      </c>
      <c r="E1126" s="268">
        <f>SUMIFS(E1127:E$1298,$I1127:$I$1298,"项",$K1127:$K$1298,$A1126)</f>
        <v>873</v>
      </c>
      <c r="F1126" s="349">
        <f t="shared" si="119"/>
        <v>0.175257731958763</v>
      </c>
      <c r="G1126" s="349">
        <f t="shared" si="120"/>
        <v>0.490909090909091</v>
      </c>
      <c r="H1126" s="270" t="str">
        <f t="shared" si="121"/>
        <v>是</v>
      </c>
      <c r="I1126" s="271" t="str">
        <f t="shared" si="122"/>
        <v>款</v>
      </c>
      <c r="J1126" s="272" t="str">
        <f t="shared" si="123"/>
        <v>220</v>
      </c>
      <c r="K1126" t="str">
        <f t="shared" si="124"/>
        <v>22001</v>
      </c>
      <c r="L1126" t="str">
        <f t="shared" si="125"/>
        <v>22001</v>
      </c>
    </row>
    <row r="1127" ht="21" customHeight="1" spans="1:12">
      <c r="A1127" s="350">
        <v>2200101</v>
      </c>
      <c r="B1127" s="337" t="s">
        <v>140</v>
      </c>
      <c r="C1127" s="284">
        <v>746</v>
      </c>
      <c r="D1127" s="284">
        <f>SUMIFS([2]执行月报!$F$5:$F$1335,[2]执行月报!$D$5:$D$1335,A1127)</f>
        <v>417</v>
      </c>
      <c r="E1127" s="284">
        <v>410</v>
      </c>
      <c r="F1127" s="351">
        <f t="shared" si="119"/>
        <v>0.0170731707317073</v>
      </c>
      <c r="G1127" s="351">
        <f t="shared" si="120"/>
        <v>0.558981233243968</v>
      </c>
      <c r="H1127" s="270" t="str">
        <f t="shared" si="121"/>
        <v>是</v>
      </c>
      <c r="I1127" s="271" t="str">
        <f t="shared" si="122"/>
        <v>项</v>
      </c>
      <c r="J1127" s="272" t="str">
        <f t="shared" si="123"/>
        <v>220</v>
      </c>
      <c r="K1127" t="str">
        <f t="shared" si="124"/>
        <v>22001</v>
      </c>
      <c r="L1127" t="str">
        <f t="shared" si="125"/>
        <v>2200101</v>
      </c>
    </row>
    <row r="1128" ht="21" hidden="1" customHeight="1" spans="1:12">
      <c r="A1128" s="350">
        <v>2200102</v>
      </c>
      <c r="B1128" s="337" t="s">
        <v>141</v>
      </c>
      <c r="C1128" s="284">
        <v>0</v>
      </c>
      <c r="D1128" s="284">
        <f>SUMIFS([2]执行月报!$F$5:$F$1335,[2]执行月报!$D$5:$D$1335,A1128)</f>
        <v>0</v>
      </c>
      <c r="E1128" s="284">
        <v>0</v>
      </c>
      <c r="F1128" s="351" t="str">
        <f t="shared" si="119"/>
        <v>-</v>
      </c>
      <c r="G1128" s="351" t="str">
        <f t="shared" si="120"/>
        <v>-</v>
      </c>
      <c r="H1128" s="270" t="str">
        <f t="shared" si="121"/>
        <v>否</v>
      </c>
      <c r="I1128" s="271" t="str">
        <f t="shared" si="122"/>
        <v>项</v>
      </c>
      <c r="J1128" s="272" t="str">
        <f t="shared" si="123"/>
        <v>220</v>
      </c>
      <c r="K1128" t="str">
        <f t="shared" si="124"/>
        <v>22001</v>
      </c>
      <c r="L1128" t="str">
        <f t="shared" si="125"/>
        <v>2200102</v>
      </c>
    </row>
    <row r="1129" ht="21" hidden="1" customHeight="1" spans="1:12">
      <c r="A1129" s="350">
        <v>2200103</v>
      </c>
      <c r="B1129" s="337" t="s">
        <v>142</v>
      </c>
      <c r="C1129" s="284">
        <v>0</v>
      </c>
      <c r="D1129" s="284">
        <f>SUMIFS([2]执行月报!$F$5:$F$1335,[2]执行月报!$D$5:$D$1335,A1129)</f>
        <v>0</v>
      </c>
      <c r="E1129" s="284">
        <v>0</v>
      </c>
      <c r="F1129" s="351" t="str">
        <f t="shared" si="119"/>
        <v>-</v>
      </c>
      <c r="G1129" s="351" t="str">
        <f t="shared" si="120"/>
        <v>-</v>
      </c>
      <c r="H1129" s="270" t="str">
        <f t="shared" si="121"/>
        <v>否</v>
      </c>
      <c r="I1129" s="271" t="str">
        <f t="shared" si="122"/>
        <v>项</v>
      </c>
      <c r="J1129" s="272" t="str">
        <f t="shared" si="123"/>
        <v>220</v>
      </c>
      <c r="K1129" t="str">
        <f t="shared" si="124"/>
        <v>22001</v>
      </c>
      <c r="L1129" t="str">
        <f t="shared" si="125"/>
        <v>2200103</v>
      </c>
    </row>
    <row r="1130" ht="21" customHeight="1" spans="1:12">
      <c r="A1130" s="350">
        <v>2200104</v>
      </c>
      <c r="B1130" s="337" t="s">
        <v>973</v>
      </c>
      <c r="C1130" s="284">
        <v>90</v>
      </c>
      <c r="D1130" s="284">
        <f>SUMIFS([2]执行月报!$F$5:$F$1335,[2]执行月报!$D$5:$D$1335,A1130)</f>
        <v>0</v>
      </c>
      <c r="E1130" s="284">
        <v>0</v>
      </c>
      <c r="F1130" s="351" t="str">
        <f t="shared" si="119"/>
        <v>-</v>
      </c>
      <c r="G1130" s="351">
        <f t="shared" si="120"/>
        <v>0</v>
      </c>
      <c r="H1130" s="270" t="str">
        <f t="shared" si="121"/>
        <v>是</v>
      </c>
      <c r="I1130" s="271" t="str">
        <f t="shared" si="122"/>
        <v>项</v>
      </c>
      <c r="J1130" s="272" t="str">
        <f t="shared" si="123"/>
        <v>220</v>
      </c>
      <c r="K1130" t="str">
        <f t="shared" si="124"/>
        <v>22001</v>
      </c>
      <c r="L1130" t="str">
        <f t="shared" si="125"/>
        <v>2200104</v>
      </c>
    </row>
    <row r="1131" ht="21" customHeight="1" spans="1:12">
      <c r="A1131" s="350">
        <v>2200106</v>
      </c>
      <c r="B1131" s="337" t="s">
        <v>974</v>
      </c>
      <c r="C1131" s="284">
        <v>803</v>
      </c>
      <c r="D1131" s="284">
        <f>SUMIFS([2]执行月报!$F$5:$F$1335,[2]执行月报!$D$5:$D$1335,A1131)</f>
        <v>311</v>
      </c>
      <c r="E1131" s="284">
        <v>216</v>
      </c>
      <c r="F1131" s="351">
        <f t="shared" si="119"/>
        <v>0.439814814814815</v>
      </c>
      <c r="G1131" s="351">
        <f t="shared" si="120"/>
        <v>0.387297633872976</v>
      </c>
      <c r="H1131" s="270" t="str">
        <f t="shared" si="121"/>
        <v>是</v>
      </c>
      <c r="I1131" s="271" t="str">
        <f t="shared" si="122"/>
        <v>项</v>
      </c>
      <c r="J1131" s="272" t="str">
        <f t="shared" si="123"/>
        <v>220</v>
      </c>
      <c r="K1131" t="str">
        <f t="shared" si="124"/>
        <v>22001</v>
      </c>
      <c r="L1131" t="str">
        <f t="shared" si="125"/>
        <v>2200106</v>
      </c>
    </row>
    <row r="1132" ht="21" hidden="1" customHeight="1" spans="1:12">
      <c r="A1132" s="350">
        <v>2200107</v>
      </c>
      <c r="B1132" s="337" t="s">
        <v>975</v>
      </c>
      <c r="C1132" s="284">
        <v>0</v>
      </c>
      <c r="D1132" s="284">
        <f>SUMIFS([2]执行月报!$F$5:$F$1335,[2]执行月报!$D$5:$D$1335,A1132)</f>
        <v>0</v>
      </c>
      <c r="E1132" s="284">
        <v>0</v>
      </c>
      <c r="F1132" s="351" t="str">
        <f t="shared" si="119"/>
        <v>-</v>
      </c>
      <c r="G1132" s="351" t="str">
        <f t="shared" si="120"/>
        <v>-</v>
      </c>
      <c r="H1132" s="270" t="str">
        <f t="shared" si="121"/>
        <v>否</v>
      </c>
      <c r="I1132" s="271" t="str">
        <f t="shared" si="122"/>
        <v>项</v>
      </c>
      <c r="J1132" s="272" t="str">
        <f t="shared" si="123"/>
        <v>220</v>
      </c>
      <c r="K1132" t="str">
        <f t="shared" si="124"/>
        <v>22001</v>
      </c>
      <c r="L1132" t="str">
        <f t="shared" si="125"/>
        <v>2200107</v>
      </c>
    </row>
    <row r="1133" ht="21" hidden="1" customHeight="1" spans="1:12">
      <c r="A1133" s="350">
        <v>2200108</v>
      </c>
      <c r="B1133" s="337" t="s">
        <v>976</v>
      </c>
      <c r="C1133" s="284">
        <v>0</v>
      </c>
      <c r="D1133" s="284">
        <f>SUMIFS([2]执行月报!$F$5:$F$1335,[2]执行月报!$D$5:$D$1335,A1133)</f>
        <v>0</v>
      </c>
      <c r="E1133" s="284">
        <v>0</v>
      </c>
      <c r="F1133" s="351" t="str">
        <f t="shared" si="119"/>
        <v>-</v>
      </c>
      <c r="G1133" s="351" t="str">
        <f t="shared" si="120"/>
        <v>-</v>
      </c>
      <c r="H1133" s="270" t="str">
        <f t="shared" si="121"/>
        <v>否</v>
      </c>
      <c r="I1133" s="271" t="str">
        <f t="shared" si="122"/>
        <v>项</v>
      </c>
      <c r="J1133" s="272" t="str">
        <f t="shared" si="123"/>
        <v>220</v>
      </c>
      <c r="K1133" t="str">
        <f t="shared" si="124"/>
        <v>22001</v>
      </c>
      <c r="L1133" t="str">
        <f t="shared" si="125"/>
        <v>2200108</v>
      </c>
    </row>
    <row r="1134" ht="21" customHeight="1" spans="1:12">
      <c r="A1134" s="350">
        <v>2200109</v>
      </c>
      <c r="B1134" s="337" t="s">
        <v>977</v>
      </c>
      <c r="C1134" s="284">
        <v>31</v>
      </c>
      <c r="D1134" s="284">
        <f>SUMIFS([2]执行月报!$F$5:$F$1335,[2]执行月报!$D$5:$D$1335,A1134)</f>
        <v>13</v>
      </c>
      <c r="E1134" s="284">
        <v>0</v>
      </c>
      <c r="F1134" s="351" t="str">
        <f t="shared" si="119"/>
        <v>-</v>
      </c>
      <c r="G1134" s="351">
        <f t="shared" si="120"/>
        <v>0.419354838709677</v>
      </c>
      <c r="H1134" s="270" t="str">
        <f t="shared" si="121"/>
        <v>是</v>
      </c>
      <c r="I1134" s="271" t="str">
        <f t="shared" si="122"/>
        <v>项</v>
      </c>
      <c r="J1134" s="272" t="str">
        <f t="shared" si="123"/>
        <v>220</v>
      </c>
      <c r="K1134" t="str">
        <f t="shared" si="124"/>
        <v>22001</v>
      </c>
      <c r="L1134" t="str">
        <f t="shared" si="125"/>
        <v>2200109</v>
      </c>
    </row>
    <row r="1135" ht="21" hidden="1" customHeight="1" spans="1:12">
      <c r="A1135" s="350">
        <v>2200112</v>
      </c>
      <c r="B1135" s="337" t="s">
        <v>978</v>
      </c>
      <c r="C1135" s="284">
        <v>0</v>
      </c>
      <c r="D1135" s="284">
        <f>SUMIFS([2]执行月报!$F$5:$F$1335,[2]执行月报!$D$5:$D$1335,A1135)</f>
        <v>0</v>
      </c>
      <c r="E1135" s="284">
        <v>0</v>
      </c>
      <c r="F1135" s="351" t="str">
        <f t="shared" si="119"/>
        <v>-</v>
      </c>
      <c r="G1135" s="351" t="str">
        <f t="shared" si="120"/>
        <v>-</v>
      </c>
      <c r="H1135" s="270" t="str">
        <f t="shared" si="121"/>
        <v>否</v>
      </c>
      <c r="I1135" s="271" t="str">
        <f t="shared" si="122"/>
        <v>项</v>
      </c>
      <c r="J1135" s="272" t="str">
        <f t="shared" si="123"/>
        <v>220</v>
      </c>
      <c r="K1135" t="str">
        <f t="shared" si="124"/>
        <v>22001</v>
      </c>
      <c r="L1135" t="str">
        <f t="shared" si="125"/>
        <v>2200112</v>
      </c>
    </row>
    <row r="1136" ht="21" hidden="1" customHeight="1" spans="1:12">
      <c r="A1136" s="350">
        <v>2200113</v>
      </c>
      <c r="B1136" s="337" t="s">
        <v>979</v>
      </c>
      <c r="C1136" s="284">
        <v>0</v>
      </c>
      <c r="D1136" s="284">
        <f>SUMIFS([2]执行月报!$F$5:$F$1335,[2]执行月报!$D$5:$D$1335,A1136)</f>
        <v>0</v>
      </c>
      <c r="E1136" s="284">
        <v>0</v>
      </c>
      <c r="F1136" s="351" t="str">
        <f t="shared" si="119"/>
        <v>-</v>
      </c>
      <c r="G1136" s="351" t="str">
        <f t="shared" si="120"/>
        <v>-</v>
      </c>
      <c r="H1136" s="270" t="str">
        <f t="shared" si="121"/>
        <v>否</v>
      </c>
      <c r="I1136" s="271" t="str">
        <f t="shared" si="122"/>
        <v>项</v>
      </c>
      <c r="J1136" s="272" t="str">
        <f t="shared" si="123"/>
        <v>220</v>
      </c>
      <c r="K1136" t="str">
        <f t="shared" si="124"/>
        <v>22001</v>
      </c>
      <c r="L1136" t="str">
        <f t="shared" si="125"/>
        <v>2200113</v>
      </c>
    </row>
    <row r="1137" ht="21" hidden="1" customHeight="1" spans="1:12">
      <c r="A1137" s="350">
        <v>2200114</v>
      </c>
      <c r="B1137" s="337" t="s">
        <v>980</v>
      </c>
      <c r="C1137" s="284">
        <v>0</v>
      </c>
      <c r="D1137" s="284">
        <f>SUMIFS([2]执行月报!$F$5:$F$1335,[2]执行月报!$D$5:$D$1335,A1137)</f>
        <v>0</v>
      </c>
      <c r="E1137" s="284">
        <v>0</v>
      </c>
      <c r="F1137" s="351" t="str">
        <f t="shared" si="119"/>
        <v>-</v>
      </c>
      <c r="G1137" s="351" t="str">
        <f t="shared" si="120"/>
        <v>-</v>
      </c>
      <c r="H1137" s="270" t="str">
        <f t="shared" si="121"/>
        <v>否</v>
      </c>
      <c r="I1137" s="271" t="str">
        <f t="shared" si="122"/>
        <v>项</v>
      </c>
      <c r="J1137" s="272" t="str">
        <f t="shared" si="123"/>
        <v>220</v>
      </c>
      <c r="K1137" t="str">
        <f t="shared" si="124"/>
        <v>22001</v>
      </c>
      <c r="L1137" t="str">
        <f t="shared" si="125"/>
        <v>2200114</v>
      </c>
    </row>
    <row r="1138" ht="21" hidden="1" customHeight="1" spans="1:12">
      <c r="A1138" s="350">
        <v>2200115</v>
      </c>
      <c r="B1138" s="337" t="s">
        <v>981</v>
      </c>
      <c r="C1138" s="284">
        <v>0</v>
      </c>
      <c r="D1138" s="284">
        <f>SUMIFS([2]执行月报!$F$5:$F$1335,[2]执行月报!$D$5:$D$1335,A1138)</f>
        <v>0</v>
      </c>
      <c r="E1138" s="284">
        <v>0</v>
      </c>
      <c r="F1138" s="351" t="str">
        <f t="shared" si="119"/>
        <v>-</v>
      </c>
      <c r="G1138" s="351" t="str">
        <f t="shared" si="120"/>
        <v>-</v>
      </c>
      <c r="H1138" s="270" t="str">
        <f t="shared" si="121"/>
        <v>否</v>
      </c>
      <c r="I1138" s="271" t="str">
        <f t="shared" si="122"/>
        <v>项</v>
      </c>
      <c r="J1138" s="272" t="str">
        <f t="shared" si="123"/>
        <v>220</v>
      </c>
      <c r="K1138" t="str">
        <f t="shared" si="124"/>
        <v>22001</v>
      </c>
      <c r="L1138" t="str">
        <f t="shared" si="125"/>
        <v>2200115</v>
      </c>
    </row>
    <row r="1139" ht="21" hidden="1" customHeight="1" spans="1:12">
      <c r="A1139" s="350">
        <v>2200116</v>
      </c>
      <c r="B1139" s="337" t="s">
        <v>982</v>
      </c>
      <c r="C1139" s="284">
        <v>0</v>
      </c>
      <c r="D1139" s="284">
        <f>SUMIFS([2]执行月报!$F$5:$F$1335,[2]执行月报!$D$5:$D$1335,A1139)</f>
        <v>0</v>
      </c>
      <c r="E1139" s="284">
        <v>0</v>
      </c>
      <c r="F1139" s="351" t="str">
        <f t="shared" si="119"/>
        <v>-</v>
      </c>
      <c r="G1139" s="351" t="str">
        <f t="shared" si="120"/>
        <v>-</v>
      </c>
      <c r="H1139" s="270" t="str">
        <f t="shared" si="121"/>
        <v>否</v>
      </c>
      <c r="I1139" s="271" t="str">
        <f t="shared" si="122"/>
        <v>项</v>
      </c>
      <c r="J1139" s="272" t="str">
        <f t="shared" si="123"/>
        <v>220</v>
      </c>
      <c r="K1139" t="str">
        <f t="shared" si="124"/>
        <v>22001</v>
      </c>
      <c r="L1139" t="str">
        <f t="shared" si="125"/>
        <v>2200116</v>
      </c>
    </row>
    <row r="1140" ht="21" hidden="1" customHeight="1" spans="1:12">
      <c r="A1140" s="350">
        <v>2200119</v>
      </c>
      <c r="B1140" s="337" t="s">
        <v>983</v>
      </c>
      <c r="C1140" s="284">
        <v>0</v>
      </c>
      <c r="D1140" s="284">
        <f>SUMIFS([2]执行月报!$F$5:$F$1335,[2]执行月报!$D$5:$D$1335,A1140)</f>
        <v>0</v>
      </c>
      <c r="E1140" s="284">
        <v>0</v>
      </c>
      <c r="F1140" s="351" t="str">
        <f t="shared" si="119"/>
        <v>-</v>
      </c>
      <c r="G1140" s="351" t="str">
        <f t="shared" si="120"/>
        <v>-</v>
      </c>
      <c r="H1140" s="270" t="str">
        <f t="shared" si="121"/>
        <v>否</v>
      </c>
      <c r="I1140" s="271" t="str">
        <f t="shared" si="122"/>
        <v>项</v>
      </c>
      <c r="J1140" s="272" t="str">
        <f t="shared" si="123"/>
        <v>220</v>
      </c>
      <c r="K1140" t="str">
        <f t="shared" si="124"/>
        <v>22001</v>
      </c>
      <c r="L1140" t="str">
        <f t="shared" si="125"/>
        <v>2200119</v>
      </c>
    </row>
    <row r="1141" ht="21" hidden="1" customHeight="1" spans="1:12">
      <c r="A1141" s="350">
        <v>2200120</v>
      </c>
      <c r="B1141" s="337" t="s">
        <v>984</v>
      </c>
      <c r="C1141" s="284">
        <v>0</v>
      </c>
      <c r="D1141" s="284">
        <f>SUMIFS([2]执行月报!$F$5:$F$1335,[2]执行月报!$D$5:$D$1335,A1141)</f>
        <v>0</v>
      </c>
      <c r="E1141" s="284">
        <v>0</v>
      </c>
      <c r="F1141" s="351" t="str">
        <f t="shared" si="119"/>
        <v>-</v>
      </c>
      <c r="G1141" s="351" t="str">
        <f t="shared" si="120"/>
        <v>-</v>
      </c>
      <c r="H1141" s="270" t="str">
        <f t="shared" si="121"/>
        <v>否</v>
      </c>
      <c r="I1141" s="271" t="str">
        <f t="shared" si="122"/>
        <v>项</v>
      </c>
      <c r="J1141" s="272" t="str">
        <f t="shared" si="123"/>
        <v>220</v>
      </c>
      <c r="K1141" t="str">
        <f t="shared" si="124"/>
        <v>22001</v>
      </c>
      <c r="L1141" t="str">
        <f t="shared" si="125"/>
        <v>2200120</v>
      </c>
    </row>
    <row r="1142" ht="21" hidden="1" customHeight="1" spans="1:12">
      <c r="A1142" s="350">
        <v>2200121</v>
      </c>
      <c r="B1142" s="337" t="s">
        <v>985</v>
      </c>
      <c r="C1142" s="284">
        <v>0</v>
      </c>
      <c r="D1142" s="284">
        <f>SUMIFS([2]执行月报!$F$5:$F$1335,[2]执行月报!$D$5:$D$1335,A1142)</f>
        <v>0</v>
      </c>
      <c r="E1142" s="284">
        <v>0</v>
      </c>
      <c r="F1142" s="351" t="str">
        <f t="shared" si="119"/>
        <v>-</v>
      </c>
      <c r="G1142" s="351" t="str">
        <f t="shared" si="120"/>
        <v>-</v>
      </c>
      <c r="H1142" s="270" t="str">
        <f t="shared" si="121"/>
        <v>否</v>
      </c>
      <c r="I1142" s="271" t="str">
        <f t="shared" si="122"/>
        <v>项</v>
      </c>
      <c r="J1142" s="272" t="str">
        <f t="shared" si="123"/>
        <v>220</v>
      </c>
      <c r="K1142" t="str">
        <f t="shared" si="124"/>
        <v>22001</v>
      </c>
      <c r="L1142" t="str">
        <f t="shared" si="125"/>
        <v>2200121</v>
      </c>
    </row>
    <row r="1143" ht="21" hidden="1" customHeight="1" spans="1:12">
      <c r="A1143" s="350">
        <v>2200122</v>
      </c>
      <c r="B1143" s="337" t="s">
        <v>986</v>
      </c>
      <c r="C1143" s="284">
        <v>0</v>
      </c>
      <c r="D1143" s="284">
        <f>SUMIFS([2]执行月报!$F$5:$F$1335,[2]执行月报!$D$5:$D$1335,A1143)</f>
        <v>0</v>
      </c>
      <c r="E1143" s="284">
        <v>0</v>
      </c>
      <c r="F1143" s="351" t="str">
        <f t="shared" si="119"/>
        <v>-</v>
      </c>
      <c r="G1143" s="351" t="str">
        <f t="shared" si="120"/>
        <v>-</v>
      </c>
      <c r="H1143" s="270" t="str">
        <f t="shared" si="121"/>
        <v>否</v>
      </c>
      <c r="I1143" s="271" t="str">
        <f t="shared" si="122"/>
        <v>项</v>
      </c>
      <c r="J1143" s="272" t="str">
        <f t="shared" si="123"/>
        <v>220</v>
      </c>
      <c r="K1143" t="str">
        <f t="shared" si="124"/>
        <v>22001</v>
      </c>
      <c r="L1143" t="str">
        <f t="shared" si="125"/>
        <v>2200122</v>
      </c>
    </row>
    <row r="1144" ht="21" hidden="1" customHeight="1" spans="1:12">
      <c r="A1144" s="350">
        <v>2200123</v>
      </c>
      <c r="B1144" s="337" t="s">
        <v>987</v>
      </c>
      <c r="C1144" s="284">
        <v>0</v>
      </c>
      <c r="D1144" s="284">
        <f>SUMIFS([2]执行月报!$F$5:$F$1335,[2]执行月报!$D$5:$D$1335,A1144)</f>
        <v>0</v>
      </c>
      <c r="E1144" s="284">
        <v>0</v>
      </c>
      <c r="F1144" s="351" t="str">
        <f t="shared" si="119"/>
        <v>-</v>
      </c>
      <c r="G1144" s="351" t="str">
        <f t="shared" si="120"/>
        <v>-</v>
      </c>
      <c r="H1144" s="270" t="str">
        <f t="shared" si="121"/>
        <v>否</v>
      </c>
      <c r="I1144" s="271" t="str">
        <f t="shared" si="122"/>
        <v>项</v>
      </c>
      <c r="J1144" s="272" t="str">
        <f t="shared" si="123"/>
        <v>220</v>
      </c>
      <c r="K1144" t="str">
        <f t="shared" si="124"/>
        <v>22001</v>
      </c>
      <c r="L1144" t="str">
        <f t="shared" si="125"/>
        <v>2200123</v>
      </c>
    </row>
    <row r="1145" ht="21" hidden="1" customHeight="1" spans="1:12">
      <c r="A1145" s="350">
        <v>2200124</v>
      </c>
      <c r="B1145" s="337" t="s">
        <v>988</v>
      </c>
      <c r="C1145" s="284">
        <v>0</v>
      </c>
      <c r="D1145" s="284">
        <f>SUMIFS([2]执行月报!$F$5:$F$1335,[2]执行月报!$D$5:$D$1335,A1145)</f>
        <v>0</v>
      </c>
      <c r="E1145" s="284">
        <v>0</v>
      </c>
      <c r="F1145" s="351" t="str">
        <f t="shared" si="119"/>
        <v>-</v>
      </c>
      <c r="G1145" s="351" t="str">
        <f t="shared" si="120"/>
        <v>-</v>
      </c>
      <c r="H1145" s="270" t="str">
        <f t="shared" si="121"/>
        <v>否</v>
      </c>
      <c r="I1145" s="271" t="str">
        <f t="shared" si="122"/>
        <v>项</v>
      </c>
      <c r="J1145" s="272" t="str">
        <f t="shared" si="123"/>
        <v>220</v>
      </c>
      <c r="K1145" t="str">
        <f t="shared" si="124"/>
        <v>22001</v>
      </c>
      <c r="L1145" t="str">
        <f t="shared" si="125"/>
        <v>2200124</v>
      </c>
    </row>
    <row r="1146" ht="21" hidden="1" customHeight="1" spans="1:12">
      <c r="A1146" s="350">
        <v>2200125</v>
      </c>
      <c r="B1146" s="337" t="s">
        <v>989</v>
      </c>
      <c r="C1146" s="284">
        <v>0</v>
      </c>
      <c r="D1146" s="284">
        <f>SUMIFS([2]执行月报!$F$5:$F$1335,[2]执行月报!$D$5:$D$1335,A1146)</f>
        <v>0</v>
      </c>
      <c r="E1146" s="284">
        <v>0</v>
      </c>
      <c r="F1146" s="351" t="str">
        <f t="shared" si="119"/>
        <v>-</v>
      </c>
      <c r="G1146" s="351" t="str">
        <f t="shared" si="120"/>
        <v>-</v>
      </c>
      <c r="H1146" s="270" t="str">
        <f t="shared" si="121"/>
        <v>否</v>
      </c>
      <c r="I1146" s="271" t="str">
        <f t="shared" si="122"/>
        <v>项</v>
      </c>
      <c r="J1146" s="272" t="str">
        <f t="shared" si="123"/>
        <v>220</v>
      </c>
      <c r="K1146" t="str">
        <f t="shared" si="124"/>
        <v>22001</v>
      </c>
      <c r="L1146" t="str">
        <f t="shared" si="125"/>
        <v>2200125</v>
      </c>
    </row>
    <row r="1147" ht="21" hidden="1" customHeight="1" spans="1:12">
      <c r="A1147" s="350">
        <v>2200126</v>
      </c>
      <c r="B1147" s="337" t="s">
        <v>990</v>
      </c>
      <c r="C1147" s="284">
        <v>0</v>
      </c>
      <c r="D1147" s="284">
        <f>SUMIFS([2]执行月报!$F$5:$F$1335,[2]执行月报!$D$5:$D$1335,A1147)</f>
        <v>0</v>
      </c>
      <c r="E1147" s="284">
        <v>0</v>
      </c>
      <c r="F1147" s="351" t="str">
        <f t="shared" si="119"/>
        <v>-</v>
      </c>
      <c r="G1147" s="351" t="str">
        <f t="shared" si="120"/>
        <v>-</v>
      </c>
      <c r="H1147" s="270" t="str">
        <f t="shared" si="121"/>
        <v>否</v>
      </c>
      <c r="I1147" s="271" t="str">
        <f t="shared" si="122"/>
        <v>项</v>
      </c>
      <c r="J1147" s="272" t="str">
        <f t="shared" si="123"/>
        <v>220</v>
      </c>
      <c r="K1147" t="str">
        <f t="shared" si="124"/>
        <v>22001</v>
      </c>
      <c r="L1147" t="str">
        <f t="shared" si="125"/>
        <v>2200126</v>
      </c>
    </row>
    <row r="1148" ht="21" hidden="1" customHeight="1" spans="1:12">
      <c r="A1148" s="350">
        <v>2200127</v>
      </c>
      <c r="B1148" s="337" t="s">
        <v>991</v>
      </c>
      <c r="C1148" s="284">
        <v>0</v>
      </c>
      <c r="D1148" s="284">
        <f>SUMIFS([2]执行月报!$F$5:$F$1335,[2]执行月报!$D$5:$D$1335,A1148)</f>
        <v>0</v>
      </c>
      <c r="E1148" s="284">
        <v>0</v>
      </c>
      <c r="F1148" s="351" t="str">
        <f t="shared" si="119"/>
        <v>-</v>
      </c>
      <c r="G1148" s="351" t="str">
        <f t="shared" si="120"/>
        <v>-</v>
      </c>
      <c r="H1148" s="270" t="str">
        <f t="shared" si="121"/>
        <v>否</v>
      </c>
      <c r="I1148" s="271" t="str">
        <f t="shared" si="122"/>
        <v>项</v>
      </c>
      <c r="J1148" s="272" t="str">
        <f t="shared" si="123"/>
        <v>220</v>
      </c>
      <c r="K1148" t="str">
        <f t="shared" si="124"/>
        <v>22001</v>
      </c>
      <c r="L1148" t="str">
        <f t="shared" si="125"/>
        <v>2200127</v>
      </c>
    </row>
    <row r="1149" ht="21" hidden="1" customHeight="1" spans="1:12">
      <c r="A1149" s="350">
        <v>2200128</v>
      </c>
      <c r="B1149" s="337" t="s">
        <v>992</v>
      </c>
      <c r="C1149" s="284">
        <v>0</v>
      </c>
      <c r="D1149" s="284">
        <f>SUMIFS([2]执行月报!$F$5:$F$1335,[2]执行月报!$D$5:$D$1335,A1149)</f>
        <v>0</v>
      </c>
      <c r="E1149" s="284">
        <v>0</v>
      </c>
      <c r="F1149" s="351" t="str">
        <f t="shared" si="119"/>
        <v>-</v>
      </c>
      <c r="G1149" s="351" t="str">
        <f t="shared" si="120"/>
        <v>-</v>
      </c>
      <c r="H1149" s="270" t="str">
        <f t="shared" si="121"/>
        <v>否</v>
      </c>
      <c r="I1149" s="271" t="str">
        <f t="shared" si="122"/>
        <v>项</v>
      </c>
      <c r="J1149" s="272" t="str">
        <f t="shared" si="123"/>
        <v>220</v>
      </c>
      <c r="K1149" t="str">
        <f t="shared" si="124"/>
        <v>22001</v>
      </c>
      <c r="L1149" t="str">
        <f t="shared" si="125"/>
        <v>2200128</v>
      </c>
    </row>
    <row r="1150" ht="21" hidden="1" customHeight="1" spans="1:12">
      <c r="A1150" s="350">
        <v>2200129</v>
      </c>
      <c r="B1150" s="337" t="s">
        <v>993</v>
      </c>
      <c r="C1150" s="284">
        <v>0</v>
      </c>
      <c r="D1150" s="284">
        <f>SUMIFS([2]执行月报!$F$5:$F$1335,[2]执行月报!$D$5:$D$1335,A1150)</f>
        <v>0</v>
      </c>
      <c r="E1150" s="284">
        <v>0</v>
      </c>
      <c r="F1150" s="351" t="str">
        <f t="shared" si="119"/>
        <v>-</v>
      </c>
      <c r="G1150" s="351" t="str">
        <f t="shared" si="120"/>
        <v>-</v>
      </c>
      <c r="H1150" s="270" t="str">
        <f t="shared" si="121"/>
        <v>否</v>
      </c>
      <c r="I1150" s="271" t="str">
        <f t="shared" si="122"/>
        <v>项</v>
      </c>
      <c r="J1150" s="272" t="str">
        <f t="shared" si="123"/>
        <v>220</v>
      </c>
      <c r="K1150" t="str">
        <f t="shared" si="124"/>
        <v>22001</v>
      </c>
      <c r="L1150" t="str">
        <f t="shared" si="125"/>
        <v>2200129</v>
      </c>
    </row>
    <row r="1151" ht="21" customHeight="1" spans="1:12">
      <c r="A1151" s="350">
        <v>2200150</v>
      </c>
      <c r="B1151" s="337" t="s">
        <v>149</v>
      </c>
      <c r="C1151" s="284">
        <v>420</v>
      </c>
      <c r="D1151" s="284">
        <f>SUMIFS([2]执行月报!$F$5:$F$1335,[2]执行月报!$D$5:$D$1335,A1151)</f>
        <v>285</v>
      </c>
      <c r="E1151" s="284">
        <v>243</v>
      </c>
      <c r="F1151" s="351">
        <f t="shared" si="119"/>
        <v>0.17283950617284</v>
      </c>
      <c r="G1151" s="351">
        <f t="shared" si="120"/>
        <v>0.678571428571429</v>
      </c>
      <c r="H1151" s="270" t="str">
        <f t="shared" si="121"/>
        <v>是</v>
      </c>
      <c r="I1151" s="271" t="str">
        <f t="shared" si="122"/>
        <v>项</v>
      </c>
      <c r="J1151" s="272" t="str">
        <f t="shared" si="123"/>
        <v>220</v>
      </c>
      <c r="K1151" t="str">
        <f t="shared" si="124"/>
        <v>22001</v>
      </c>
      <c r="L1151" t="str">
        <f t="shared" si="125"/>
        <v>2200150</v>
      </c>
    </row>
    <row r="1152" ht="21" customHeight="1" spans="1:12">
      <c r="A1152" s="350">
        <v>2200199</v>
      </c>
      <c r="B1152" s="337" t="s">
        <v>994</v>
      </c>
      <c r="C1152" s="284">
        <v>0</v>
      </c>
      <c r="D1152" s="284">
        <f>SUMIFS([2]执行月报!$F$5:$F$1335,[2]执行月报!$D$5:$D$1335,A1152)</f>
        <v>0</v>
      </c>
      <c r="E1152" s="284">
        <v>4</v>
      </c>
      <c r="F1152" s="351">
        <f t="shared" si="119"/>
        <v>-1</v>
      </c>
      <c r="G1152" s="351" t="str">
        <f t="shared" si="120"/>
        <v>-</v>
      </c>
      <c r="H1152" s="270" t="str">
        <f t="shared" si="121"/>
        <v>是</v>
      </c>
      <c r="I1152" s="271" t="str">
        <f t="shared" si="122"/>
        <v>项</v>
      </c>
      <c r="J1152" s="272" t="str">
        <f t="shared" si="123"/>
        <v>220</v>
      </c>
      <c r="K1152" t="str">
        <f t="shared" si="124"/>
        <v>22001</v>
      </c>
      <c r="L1152" t="str">
        <f t="shared" si="125"/>
        <v>2200199</v>
      </c>
    </row>
    <row r="1153" ht="21" customHeight="1" spans="1:12">
      <c r="A1153" s="348">
        <v>22005</v>
      </c>
      <c r="B1153" s="336" t="s">
        <v>995</v>
      </c>
      <c r="C1153" s="268">
        <f>SUMIFS(C1154:C$1298,$I1154:$I$1298,"项",$K1154:$K$1298,$A1153)</f>
        <v>39</v>
      </c>
      <c r="D1153" s="268">
        <f>SUMIFS(D1154:D$1298,$I1154:$I$1298,"项",$K1154:$K$1298,$A1153)</f>
        <v>23</v>
      </c>
      <c r="E1153" s="268">
        <f>SUMIFS(E1154:E$1298,$I1154:$I$1298,"项",$K1154:$K$1298,$A1153)</f>
        <v>18</v>
      </c>
      <c r="F1153" s="349">
        <f t="shared" si="119"/>
        <v>0.277777777777778</v>
      </c>
      <c r="G1153" s="349">
        <f t="shared" si="120"/>
        <v>0.58974358974359</v>
      </c>
      <c r="H1153" s="270" t="str">
        <f t="shared" si="121"/>
        <v>是</v>
      </c>
      <c r="I1153" s="271" t="str">
        <f t="shared" si="122"/>
        <v>款</v>
      </c>
      <c r="J1153" s="272" t="str">
        <f t="shared" si="123"/>
        <v>220</v>
      </c>
      <c r="K1153" t="str">
        <f t="shared" si="124"/>
        <v>22005</v>
      </c>
      <c r="L1153" t="str">
        <f t="shared" si="125"/>
        <v>22005</v>
      </c>
    </row>
    <row r="1154" ht="21" customHeight="1" spans="1:12">
      <c r="A1154" s="350">
        <v>2200501</v>
      </c>
      <c r="B1154" s="337" t="s">
        <v>140</v>
      </c>
      <c r="C1154" s="284">
        <v>23</v>
      </c>
      <c r="D1154" s="284">
        <f>SUMIFS([2]执行月报!$F$5:$F$1335,[2]执行月报!$D$5:$D$1335,A1154)</f>
        <v>13</v>
      </c>
      <c r="E1154" s="284">
        <v>11</v>
      </c>
      <c r="F1154" s="351">
        <f t="shared" si="119"/>
        <v>0.181818181818182</v>
      </c>
      <c r="G1154" s="351">
        <f t="shared" si="120"/>
        <v>0.565217391304348</v>
      </c>
      <c r="H1154" s="270" t="str">
        <f t="shared" si="121"/>
        <v>是</v>
      </c>
      <c r="I1154" s="271" t="str">
        <f t="shared" si="122"/>
        <v>项</v>
      </c>
      <c r="J1154" s="272" t="str">
        <f t="shared" si="123"/>
        <v>220</v>
      </c>
      <c r="K1154" t="str">
        <f t="shared" si="124"/>
        <v>22005</v>
      </c>
      <c r="L1154" t="str">
        <f t="shared" si="125"/>
        <v>2200501</v>
      </c>
    </row>
    <row r="1155" ht="21" hidden="1" customHeight="1" spans="1:12">
      <c r="A1155" s="350">
        <v>2200502</v>
      </c>
      <c r="B1155" s="337" t="s">
        <v>141</v>
      </c>
      <c r="C1155" s="284">
        <v>0</v>
      </c>
      <c r="D1155" s="284">
        <f>SUMIFS([2]执行月报!$F$5:$F$1335,[2]执行月报!$D$5:$D$1335,A1155)</f>
        <v>0</v>
      </c>
      <c r="E1155" s="284">
        <v>0</v>
      </c>
      <c r="F1155" s="351" t="str">
        <f t="shared" si="119"/>
        <v>-</v>
      </c>
      <c r="G1155" s="351" t="str">
        <f t="shared" si="120"/>
        <v>-</v>
      </c>
      <c r="H1155" s="270" t="str">
        <f t="shared" si="121"/>
        <v>否</v>
      </c>
      <c r="I1155" s="271" t="str">
        <f t="shared" si="122"/>
        <v>项</v>
      </c>
      <c r="J1155" s="272" t="str">
        <f t="shared" si="123"/>
        <v>220</v>
      </c>
      <c r="K1155" t="str">
        <f t="shared" si="124"/>
        <v>22005</v>
      </c>
      <c r="L1155" t="str">
        <f t="shared" si="125"/>
        <v>2200502</v>
      </c>
    </row>
    <row r="1156" ht="21" hidden="1" customHeight="1" spans="1:12">
      <c r="A1156" s="350">
        <v>2200503</v>
      </c>
      <c r="B1156" s="337" t="s">
        <v>142</v>
      </c>
      <c r="C1156" s="284">
        <v>0</v>
      </c>
      <c r="D1156" s="284">
        <f>SUMIFS([2]执行月报!$F$5:$F$1335,[2]执行月报!$D$5:$D$1335,A1156)</f>
        <v>0</v>
      </c>
      <c r="E1156" s="284">
        <v>0</v>
      </c>
      <c r="F1156" s="351" t="str">
        <f t="shared" si="119"/>
        <v>-</v>
      </c>
      <c r="G1156" s="351" t="str">
        <f t="shared" si="120"/>
        <v>-</v>
      </c>
      <c r="H1156" s="270" t="str">
        <f t="shared" si="121"/>
        <v>否</v>
      </c>
      <c r="I1156" s="271" t="str">
        <f t="shared" si="122"/>
        <v>项</v>
      </c>
      <c r="J1156" s="272" t="str">
        <f t="shared" si="123"/>
        <v>220</v>
      </c>
      <c r="K1156" t="str">
        <f t="shared" si="124"/>
        <v>22005</v>
      </c>
      <c r="L1156" t="str">
        <f t="shared" si="125"/>
        <v>2200503</v>
      </c>
    </row>
    <row r="1157" ht="21" customHeight="1" spans="1:12">
      <c r="A1157" s="350">
        <v>2200504</v>
      </c>
      <c r="B1157" s="337" t="s">
        <v>996</v>
      </c>
      <c r="C1157" s="284">
        <v>16</v>
      </c>
      <c r="D1157" s="284">
        <f>SUMIFS([2]执行月报!$F$5:$F$1335,[2]执行月报!$D$5:$D$1335,A1157)</f>
        <v>10</v>
      </c>
      <c r="E1157" s="284">
        <v>7</v>
      </c>
      <c r="F1157" s="351">
        <f t="shared" si="119"/>
        <v>0.428571428571429</v>
      </c>
      <c r="G1157" s="351">
        <f t="shared" si="120"/>
        <v>0.625</v>
      </c>
      <c r="H1157" s="270" t="str">
        <f t="shared" si="121"/>
        <v>是</v>
      </c>
      <c r="I1157" s="271" t="str">
        <f t="shared" si="122"/>
        <v>项</v>
      </c>
      <c r="J1157" s="272" t="str">
        <f t="shared" si="123"/>
        <v>220</v>
      </c>
      <c r="K1157" t="str">
        <f t="shared" si="124"/>
        <v>22005</v>
      </c>
      <c r="L1157" t="str">
        <f t="shared" si="125"/>
        <v>2200504</v>
      </c>
    </row>
    <row r="1158" ht="21" hidden="1" customHeight="1" spans="1:12">
      <c r="A1158" s="350">
        <v>2200506</v>
      </c>
      <c r="B1158" s="337" t="s">
        <v>997</v>
      </c>
      <c r="C1158" s="284">
        <v>0</v>
      </c>
      <c r="D1158" s="284">
        <f>SUMIFS([2]执行月报!$F$5:$F$1335,[2]执行月报!$D$5:$D$1335,A1158)</f>
        <v>0</v>
      </c>
      <c r="E1158" s="284">
        <v>0</v>
      </c>
      <c r="F1158" s="351" t="str">
        <f t="shared" ref="F1158:F1221" si="126">IF(E1158&lt;&gt;0,D1158/E1158-1,"-")</f>
        <v>-</v>
      </c>
      <c r="G1158" s="351" t="str">
        <f t="shared" ref="G1158:G1221" si="127">IF(C1158&lt;&gt;0,D1158/C1158,"-")</f>
        <v>-</v>
      </c>
      <c r="H1158" s="270" t="str">
        <f t="shared" ref="H1158:H1221" si="128">IF(LEN(A1158)=3,"是",IF(OR(C1158&lt;&gt;0,D1158&lt;&gt;0,E1158&lt;&gt;0),"是","否"))</f>
        <v>否</v>
      </c>
      <c r="I1158" s="271" t="str">
        <f t="shared" ref="I1158:I1221" si="129">_xlfn.IFS(LEN(A1158)=3,"类",LEN(A1158)=5,"款",LEN(A1158)=7,"项")</f>
        <v>项</v>
      </c>
      <c r="J1158" s="272" t="str">
        <f t="shared" ref="J1158:J1221" si="130">LEFT(A1158,3)</f>
        <v>220</v>
      </c>
      <c r="K1158" t="str">
        <f t="shared" ref="K1158:K1221" si="131">LEFT(A1158,5)</f>
        <v>22005</v>
      </c>
      <c r="L1158" t="str">
        <f t="shared" ref="L1158:L1221" si="132">LEFT(A1158,7)</f>
        <v>2200506</v>
      </c>
    </row>
    <row r="1159" ht="21" hidden="1" customHeight="1" spans="1:12">
      <c r="A1159" s="350">
        <v>2200507</v>
      </c>
      <c r="B1159" s="337" t="s">
        <v>998</v>
      </c>
      <c r="C1159" s="284">
        <v>0</v>
      </c>
      <c r="D1159" s="284">
        <f>SUMIFS([2]执行月报!$F$5:$F$1335,[2]执行月报!$D$5:$D$1335,A1159)</f>
        <v>0</v>
      </c>
      <c r="E1159" s="284">
        <v>0</v>
      </c>
      <c r="F1159" s="351" t="str">
        <f t="shared" si="126"/>
        <v>-</v>
      </c>
      <c r="G1159" s="351" t="str">
        <f t="shared" si="127"/>
        <v>-</v>
      </c>
      <c r="H1159" s="270" t="str">
        <f t="shared" si="128"/>
        <v>否</v>
      </c>
      <c r="I1159" s="271" t="str">
        <f t="shared" si="129"/>
        <v>项</v>
      </c>
      <c r="J1159" s="272" t="str">
        <f t="shared" si="130"/>
        <v>220</v>
      </c>
      <c r="K1159" t="str">
        <f t="shared" si="131"/>
        <v>22005</v>
      </c>
      <c r="L1159" t="str">
        <f t="shared" si="132"/>
        <v>2200507</v>
      </c>
    </row>
    <row r="1160" ht="21" hidden="1" customHeight="1" spans="1:12">
      <c r="A1160" s="350">
        <v>2200508</v>
      </c>
      <c r="B1160" s="337" t="s">
        <v>999</v>
      </c>
      <c r="C1160" s="284">
        <v>0</v>
      </c>
      <c r="D1160" s="284">
        <f>SUMIFS([2]执行月报!$F$5:$F$1335,[2]执行月报!$D$5:$D$1335,A1160)</f>
        <v>0</v>
      </c>
      <c r="E1160" s="284">
        <v>0</v>
      </c>
      <c r="F1160" s="351" t="str">
        <f t="shared" si="126"/>
        <v>-</v>
      </c>
      <c r="G1160" s="351" t="str">
        <f t="shared" si="127"/>
        <v>-</v>
      </c>
      <c r="H1160" s="270" t="str">
        <f t="shared" si="128"/>
        <v>否</v>
      </c>
      <c r="I1160" s="271" t="str">
        <f t="shared" si="129"/>
        <v>项</v>
      </c>
      <c r="J1160" s="272" t="str">
        <f t="shared" si="130"/>
        <v>220</v>
      </c>
      <c r="K1160" t="str">
        <f t="shared" si="131"/>
        <v>22005</v>
      </c>
      <c r="L1160" t="str">
        <f t="shared" si="132"/>
        <v>2200508</v>
      </c>
    </row>
    <row r="1161" ht="21" hidden="1" customHeight="1" spans="1:12">
      <c r="A1161" s="350">
        <v>2200509</v>
      </c>
      <c r="B1161" s="337" t="s">
        <v>1000</v>
      </c>
      <c r="C1161" s="284">
        <v>0</v>
      </c>
      <c r="D1161" s="284">
        <f>SUMIFS([2]执行月报!$F$5:$F$1335,[2]执行月报!$D$5:$D$1335,A1161)</f>
        <v>0</v>
      </c>
      <c r="E1161" s="284">
        <v>0</v>
      </c>
      <c r="F1161" s="351" t="str">
        <f t="shared" si="126"/>
        <v>-</v>
      </c>
      <c r="G1161" s="351" t="str">
        <f t="shared" si="127"/>
        <v>-</v>
      </c>
      <c r="H1161" s="270" t="str">
        <f t="shared" si="128"/>
        <v>否</v>
      </c>
      <c r="I1161" s="271" t="str">
        <f t="shared" si="129"/>
        <v>项</v>
      </c>
      <c r="J1161" s="272" t="str">
        <f t="shared" si="130"/>
        <v>220</v>
      </c>
      <c r="K1161" t="str">
        <f t="shared" si="131"/>
        <v>22005</v>
      </c>
      <c r="L1161" t="str">
        <f t="shared" si="132"/>
        <v>2200509</v>
      </c>
    </row>
    <row r="1162" ht="21" hidden="1" customHeight="1" spans="1:12">
      <c r="A1162" s="350">
        <v>2200510</v>
      </c>
      <c r="B1162" s="337" t="s">
        <v>1001</v>
      </c>
      <c r="C1162" s="284">
        <v>0</v>
      </c>
      <c r="D1162" s="284">
        <f>SUMIFS([2]执行月报!$F$5:$F$1335,[2]执行月报!$D$5:$D$1335,A1162)</f>
        <v>0</v>
      </c>
      <c r="E1162" s="284">
        <v>0</v>
      </c>
      <c r="F1162" s="351" t="str">
        <f t="shared" si="126"/>
        <v>-</v>
      </c>
      <c r="G1162" s="351" t="str">
        <f t="shared" si="127"/>
        <v>-</v>
      </c>
      <c r="H1162" s="270" t="str">
        <f t="shared" si="128"/>
        <v>否</v>
      </c>
      <c r="I1162" s="271" t="str">
        <f t="shared" si="129"/>
        <v>项</v>
      </c>
      <c r="J1162" s="272" t="str">
        <f t="shared" si="130"/>
        <v>220</v>
      </c>
      <c r="K1162" t="str">
        <f t="shared" si="131"/>
        <v>22005</v>
      </c>
      <c r="L1162" t="str">
        <f t="shared" si="132"/>
        <v>2200510</v>
      </c>
    </row>
    <row r="1163" ht="21" hidden="1" customHeight="1" spans="1:12">
      <c r="A1163" s="350">
        <v>2200511</v>
      </c>
      <c r="B1163" s="337" t="s">
        <v>1002</v>
      </c>
      <c r="C1163" s="284">
        <v>0</v>
      </c>
      <c r="D1163" s="284">
        <f>SUMIFS([2]执行月报!$F$5:$F$1335,[2]执行月报!$D$5:$D$1335,A1163)</f>
        <v>0</v>
      </c>
      <c r="E1163" s="284">
        <v>0</v>
      </c>
      <c r="F1163" s="351" t="str">
        <f t="shared" si="126"/>
        <v>-</v>
      </c>
      <c r="G1163" s="351" t="str">
        <f t="shared" si="127"/>
        <v>-</v>
      </c>
      <c r="H1163" s="270" t="str">
        <f t="shared" si="128"/>
        <v>否</v>
      </c>
      <c r="I1163" s="271" t="str">
        <f t="shared" si="129"/>
        <v>项</v>
      </c>
      <c r="J1163" s="272" t="str">
        <f t="shared" si="130"/>
        <v>220</v>
      </c>
      <c r="K1163" t="str">
        <f t="shared" si="131"/>
        <v>22005</v>
      </c>
      <c r="L1163" t="str">
        <f t="shared" si="132"/>
        <v>2200511</v>
      </c>
    </row>
    <row r="1164" ht="21" hidden="1" customHeight="1" spans="1:12">
      <c r="A1164" s="350">
        <v>2200512</v>
      </c>
      <c r="B1164" s="337" t="s">
        <v>1003</v>
      </c>
      <c r="C1164" s="284">
        <v>0</v>
      </c>
      <c r="D1164" s="284">
        <f>SUMIFS([2]执行月报!$F$5:$F$1335,[2]执行月报!$D$5:$D$1335,A1164)</f>
        <v>0</v>
      </c>
      <c r="E1164" s="284">
        <v>0</v>
      </c>
      <c r="F1164" s="351" t="str">
        <f t="shared" si="126"/>
        <v>-</v>
      </c>
      <c r="G1164" s="351" t="str">
        <f t="shared" si="127"/>
        <v>-</v>
      </c>
      <c r="H1164" s="270" t="str">
        <f t="shared" si="128"/>
        <v>否</v>
      </c>
      <c r="I1164" s="271" t="str">
        <f t="shared" si="129"/>
        <v>项</v>
      </c>
      <c r="J1164" s="272" t="str">
        <f t="shared" si="130"/>
        <v>220</v>
      </c>
      <c r="K1164" t="str">
        <f t="shared" si="131"/>
        <v>22005</v>
      </c>
      <c r="L1164" t="str">
        <f t="shared" si="132"/>
        <v>2200512</v>
      </c>
    </row>
    <row r="1165" ht="21" hidden="1" customHeight="1" spans="1:12">
      <c r="A1165" s="350">
        <v>2200513</v>
      </c>
      <c r="B1165" s="337" t="s">
        <v>1004</v>
      </c>
      <c r="C1165" s="284">
        <v>0</v>
      </c>
      <c r="D1165" s="284">
        <f>SUMIFS([2]执行月报!$F$5:$F$1335,[2]执行月报!$D$5:$D$1335,A1165)</f>
        <v>0</v>
      </c>
      <c r="E1165" s="284">
        <v>0</v>
      </c>
      <c r="F1165" s="351" t="str">
        <f t="shared" si="126"/>
        <v>-</v>
      </c>
      <c r="G1165" s="351" t="str">
        <f t="shared" si="127"/>
        <v>-</v>
      </c>
      <c r="H1165" s="270" t="str">
        <f t="shared" si="128"/>
        <v>否</v>
      </c>
      <c r="I1165" s="271" t="str">
        <f t="shared" si="129"/>
        <v>项</v>
      </c>
      <c r="J1165" s="272" t="str">
        <f t="shared" si="130"/>
        <v>220</v>
      </c>
      <c r="K1165" t="str">
        <f t="shared" si="131"/>
        <v>22005</v>
      </c>
      <c r="L1165" t="str">
        <f t="shared" si="132"/>
        <v>2200513</v>
      </c>
    </row>
    <row r="1166" ht="21" hidden="1" customHeight="1" spans="1:12">
      <c r="A1166" s="350">
        <v>2200514</v>
      </c>
      <c r="B1166" s="337" t="s">
        <v>1005</v>
      </c>
      <c r="C1166" s="284">
        <v>0</v>
      </c>
      <c r="D1166" s="284">
        <f>SUMIFS([2]执行月报!$F$5:$F$1335,[2]执行月报!$D$5:$D$1335,A1166)</f>
        <v>0</v>
      </c>
      <c r="E1166" s="284">
        <v>0</v>
      </c>
      <c r="F1166" s="351" t="str">
        <f t="shared" si="126"/>
        <v>-</v>
      </c>
      <c r="G1166" s="351" t="str">
        <f t="shared" si="127"/>
        <v>-</v>
      </c>
      <c r="H1166" s="270" t="str">
        <f t="shared" si="128"/>
        <v>否</v>
      </c>
      <c r="I1166" s="271" t="str">
        <f t="shared" si="129"/>
        <v>项</v>
      </c>
      <c r="J1166" s="272" t="str">
        <f t="shared" si="130"/>
        <v>220</v>
      </c>
      <c r="K1166" t="str">
        <f t="shared" si="131"/>
        <v>22005</v>
      </c>
      <c r="L1166" t="str">
        <f t="shared" si="132"/>
        <v>2200514</v>
      </c>
    </row>
    <row r="1167" ht="21" hidden="1" customHeight="1" spans="1:12">
      <c r="A1167" s="350">
        <v>2200599</v>
      </c>
      <c r="B1167" s="337" t="s">
        <v>1006</v>
      </c>
      <c r="C1167" s="284">
        <v>0</v>
      </c>
      <c r="D1167" s="284">
        <f>SUMIFS([2]执行月报!$F$5:$F$1335,[2]执行月报!$D$5:$D$1335,A1167)</f>
        <v>0</v>
      </c>
      <c r="E1167" s="284">
        <v>0</v>
      </c>
      <c r="F1167" s="351" t="str">
        <f t="shared" si="126"/>
        <v>-</v>
      </c>
      <c r="G1167" s="351" t="str">
        <f t="shared" si="127"/>
        <v>-</v>
      </c>
      <c r="H1167" s="270" t="str">
        <f t="shared" si="128"/>
        <v>否</v>
      </c>
      <c r="I1167" s="271" t="str">
        <f t="shared" si="129"/>
        <v>项</v>
      </c>
      <c r="J1167" s="272" t="str">
        <f t="shared" si="130"/>
        <v>220</v>
      </c>
      <c r="K1167" t="str">
        <f t="shared" si="131"/>
        <v>22005</v>
      </c>
      <c r="L1167" t="str">
        <f t="shared" si="132"/>
        <v>2200599</v>
      </c>
    </row>
    <row r="1168" ht="21" hidden="1" customHeight="1" spans="1:12">
      <c r="A1168" s="348">
        <v>22099</v>
      </c>
      <c r="B1168" s="336" t="s">
        <v>1007</v>
      </c>
      <c r="C1168" s="268">
        <f>SUMIFS(C1169:C$1298,$I1169:$I$1298,"项",$K1169:$K$1298,$A1168)</f>
        <v>0</v>
      </c>
      <c r="D1168" s="268">
        <f>SUMIFS(D1169:D$1298,$I1169:$I$1298,"项",$K1169:$K$1298,$A1168)</f>
        <v>0</v>
      </c>
      <c r="E1168" s="268">
        <f>SUMIFS(E1169:E$1298,$I1169:$I$1298,"项",$K1169:$K$1298,$A1168)</f>
        <v>0</v>
      </c>
      <c r="F1168" s="349" t="str">
        <f t="shared" si="126"/>
        <v>-</v>
      </c>
      <c r="G1168" s="349" t="str">
        <f t="shared" si="127"/>
        <v>-</v>
      </c>
      <c r="H1168" s="270" t="str">
        <f t="shared" si="128"/>
        <v>否</v>
      </c>
      <c r="I1168" s="271" t="str">
        <f t="shared" si="129"/>
        <v>款</v>
      </c>
      <c r="J1168" s="272" t="str">
        <f t="shared" si="130"/>
        <v>220</v>
      </c>
      <c r="K1168" t="str">
        <f t="shared" si="131"/>
        <v>22099</v>
      </c>
      <c r="L1168" t="str">
        <f t="shared" si="132"/>
        <v>22099</v>
      </c>
    </row>
    <row r="1169" ht="21" hidden="1" customHeight="1" spans="1:12">
      <c r="A1169" s="350">
        <v>2209999</v>
      </c>
      <c r="B1169" s="337" t="s">
        <v>1008</v>
      </c>
      <c r="C1169" s="284">
        <v>0</v>
      </c>
      <c r="D1169" s="284">
        <f>SUMIFS([2]执行月报!$F$5:$F$1335,[2]执行月报!$D$5:$D$1335,A1169)</f>
        <v>0</v>
      </c>
      <c r="E1169" s="284">
        <v>0</v>
      </c>
      <c r="F1169" s="351" t="str">
        <f t="shared" si="126"/>
        <v>-</v>
      </c>
      <c r="G1169" s="351" t="str">
        <f t="shared" si="127"/>
        <v>-</v>
      </c>
      <c r="H1169" s="270" t="str">
        <f t="shared" si="128"/>
        <v>否</v>
      </c>
      <c r="I1169" s="271" t="str">
        <f t="shared" si="129"/>
        <v>项</v>
      </c>
      <c r="J1169" s="272" t="str">
        <f t="shared" si="130"/>
        <v>220</v>
      </c>
      <c r="K1169" t="str">
        <f t="shared" si="131"/>
        <v>22099</v>
      </c>
      <c r="L1169" t="str">
        <f t="shared" si="132"/>
        <v>2209999</v>
      </c>
    </row>
    <row r="1170" ht="21" customHeight="1" spans="1:12">
      <c r="A1170" s="348">
        <v>221</v>
      </c>
      <c r="B1170" s="336" t="s">
        <v>116</v>
      </c>
      <c r="C1170" s="268">
        <f>SUMIFS(C1171:C$1298,$I1171:$I$1298,"款",$J1171:$J$1298,$A1170)</f>
        <v>16303</v>
      </c>
      <c r="D1170" s="268">
        <f>SUMIFS(D1171:D$1298,$I1171:$I$1298,"款",$J1171:$J$1298,$A1170)</f>
        <v>5241</v>
      </c>
      <c r="E1170" s="268">
        <f>SUMIFS(E1171:E$1298,$I1171:$I$1298,"款",$J1171:$J$1298,$A1170)</f>
        <v>4214</v>
      </c>
      <c r="F1170" s="349">
        <f t="shared" si="126"/>
        <v>0.243711438063598</v>
      </c>
      <c r="G1170" s="349">
        <f t="shared" si="127"/>
        <v>0.321474575231552</v>
      </c>
      <c r="H1170" s="270" t="str">
        <f t="shared" si="128"/>
        <v>是</v>
      </c>
      <c r="I1170" s="271" t="str">
        <f t="shared" si="129"/>
        <v>类</v>
      </c>
      <c r="J1170" s="272" t="str">
        <f t="shared" si="130"/>
        <v>221</v>
      </c>
      <c r="K1170" t="str">
        <f t="shared" si="131"/>
        <v>221</v>
      </c>
      <c r="L1170" t="str">
        <f t="shared" si="132"/>
        <v>221</v>
      </c>
    </row>
    <row r="1171" ht="21" customHeight="1" spans="1:12">
      <c r="A1171" s="348">
        <v>22101</v>
      </c>
      <c r="B1171" s="336" t="s">
        <v>1009</v>
      </c>
      <c r="C1171" s="268">
        <f>SUMIFS(C1172:C$1298,$I1172:$I$1298,"项",$K1172:$K$1298,$A1171)</f>
        <v>6079</v>
      </c>
      <c r="D1171" s="268">
        <f>SUMIFS(D1172:D$1298,$I1172:$I$1298,"项",$K1172:$K$1298,$A1171)</f>
        <v>119</v>
      </c>
      <c r="E1171" s="268">
        <f>SUMIFS(E1172:E$1298,$I1172:$I$1298,"项",$K1172:$K$1298,$A1171)</f>
        <v>33</v>
      </c>
      <c r="F1171" s="349">
        <f t="shared" si="126"/>
        <v>2.60606060606061</v>
      </c>
      <c r="G1171" s="349">
        <f t="shared" si="127"/>
        <v>0.0195755880901464</v>
      </c>
      <c r="H1171" s="270" t="str">
        <f t="shared" si="128"/>
        <v>是</v>
      </c>
      <c r="I1171" s="271" t="str">
        <f t="shared" si="129"/>
        <v>款</v>
      </c>
      <c r="J1171" s="272" t="str">
        <f t="shared" si="130"/>
        <v>221</v>
      </c>
      <c r="K1171" t="str">
        <f t="shared" si="131"/>
        <v>22101</v>
      </c>
      <c r="L1171" t="str">
        <f t="shared" si="132"/>
        <v>22101</v>
      </c>
    </row>
    <row r="1172" ht="21" hidden="1" customHeight="1" spans="1:12">
      <c r="A1172" s="350">
        <v>2210101</v>
      </c>
      <c r="B1172" s="337" t="s">
        <v>1010</v>
      </c>
      <c r="C1172" s="284">
        <v>0</v>
      </c>
      <c r="D1172" s="284">
        <f>SUMIFS([2]执行月报!$F$5:$F$1335,[2]执行月报!$D$5:$D$1335,A1172)</f>
        <v>0</v>
      </c>
      <c r="E1172" s="284">
        <v>0</v>
      </c>
      <c r="F1172" s="351" t="str">
        <f t="shared" si="126"/>
        <v>-</v>
      </c>
      <c r="G1172" s="351" t="str">
        <f t="shared" si="127"/>
        <v>-</v>
      </c>
      <c r="H1172" s="270" t="str">
        <f t="shared" si="128"/>
        <v>否</v>
      </c>
      <c r="I1172" s="271" t="str">
        <f t="shared" si="129"/>
        <v>项</v>
      </c>
      <c r="J1172" s="272" t="str">
        <f t="shared" si="130"/>
        <v>221</v>
      </c>
      <c r="K1172" t="str">
        <f t="shared" si="131"/>
        <v>22101</v>
      </c>
      <c r="L1172" t="str">
        <f t="shared" si="132"/>
        <v>2210101</v>
      </c>
    </row>
    <row r="1173" ht="21" hidden="1" customHeight="1" spans="1:12">
      <c r="A1173" s="350">
        <v>2210102</v>
      </c>
      <c r="B1173" s="337" t="s">
        <v>1011</v>
      </c>
      <c r="C1173" s="284">
        <v>0</v>
      </c>
      <c r="D1173" s="284">
        <f>SUMIFS([2]执行月报!$F$5:$F$1335,[2]执行月报!$D$5:$D$1335,A1173)</f>
        <v>0</v>
      </c>
      <c r="E1173" s="284">
        <v>0</v>
      </c>
      <c r="F1173" s="351" t="str">
        <f t="shared" si="126"/>
        <v>-</v>
      </c>
      <c r="G1173" s="351" t="str">
        <f t="shared" si="127"/>
        <v>-</v>
      </c>
      <c r="H1173" s="270" t="str">
        <f t="shared" si="128"/>
        <v>否</v>
      </c>
      <c r="I1173" s="271" t="str">
        <f t="shared" si="129"/>
        <v>项</v>
      </c>
      <c r="J1173" s="272" t="str">
        <f t="shared" si="130"/>
        <v>221</v>
      </c>
      <c r="K1173" t="str">
        <f t="shared" si="131"/>
        <v>22101</v>
      </c>
      <c r="L1173" t="str">
        <f t="shared" si="132"/>
        <v>2210102</v>
      </c>
    </row>
    <row r="1174" ht="21" customHeight="1" spans="1:12">
      <c r="A1174" s="350">
        <v>2210103</v>
      </c>
      <c r="B1174" s="337" t="s">
        <v>1012</v>
      </c>
      <c r="C1174" s="284">
        <v>741</v>
      </c>
      <c r="D1174" s="284">
        <f>SUMIFS([2]执行月报!$F$5:$F$1335,[2]执行月报!$D$5:$D$1335,A1174)</f>
        <v>0</v>
      </c>
      <c r="E1174" s="284">
        <v>0</v>
      </c>
      <c r="F1174" s="351" t="str">
        <f t="shared" si="126"/>
        <v>-</v>
      </c>
      <c r="G1174" s="351">
        <f t="shared" si="127"/>
        <v>0</v>
      </c>
      <c r="H1174" s="270" t="str">
        <f t="shared" si="128"/>
        <v>是</v>
      </c>
      <c r="I1174" s="271" t="str">
        <f t="shared" si="129"/>
        <v>项</v>
      </c>
      <c r="J1174" s="272" t="str">
        <f t="shared" si="130"/>
        <v>221</v>
      </c>
      <c r="K1174" t="str">
        <f t="shared" si="131"/>
        <v>22101</v>
      </c>
      <c r="L1174" t="str">
        <f t="shared" si="132"/>
        <v>2210103</v>
      </c>
    </row>
    <row r="1175" ht="21" hidden="1" customHeight="1" spans="1:12">
      <c r="A1175" s="350">
        <v>2210104</v>
      </c>
      <c r="B1175" s="337" t="s">
        <v>1013</v>
      </c>
      <c r="C1175" s="284">
        <v>0</v>
      </c>
      <c r="D1175" s="284">
        <f>SUMIFS([2]执行月报!$F$5:$F$1335,[2]执行月报!$D$5:$D$1335,A1175)</f>
        <v>0</v>
      </c>
      <c r="E1175" s="284">
        <v>0</v>
      </c>
      <c r="F1175" s="351" t="str">
        <f t="shared" si="126"/>
        <v>-</v>
      </c>
      <c r="G1175" s="351" t="str">
        <f t="shared" si="127"/>
        <v>-</v>
      </c>
      <c r="H1175" s="270" t="str">
        <f t="shared" si="128"/>
        <v>否</v>
      </c>
      <c r="I1175" s="271" t="str">
        <f t="shared" si="129"/>
        <v>项</v>
      </c>
      <c r="J1175" s="272" t="str">
        <f t="shared" si="130"/>
        <v>221</v>
      </c>
      <c r="K1175" t="str">
        <f t="shared" si="131"/>
        <v>22101</v>
      </c>
      <c r="L1175" t="str">
        <f t="shared" si="132"/>
        <v>2210104</v>
      </c>
    </row>
    <row r="1176" ht="21" customHeight="1" spans="1:12">
      <c r="A1176" s="350">
        <v>2210105</v>
      </c>
      <c r="B1176" s="337" t="s">
        <v>1014</v>
      </c>
      <c r="C1176" s="284">
        <v>115</v>
      </c>
      <c r="D1176" s="284">
        <f>SUMIFS([2]执行月报!$F$5:$F$1335,[2]执行月报!$D$5:$D$1335,A1176)</f>
        <v>119</v>
      </c>
      <c r="E1176" s="284">
        <v>33</v>
      </c>
      <c r="F1176" s="351">
        <f t="shared" si="126"/>
        <v>2.60606060606061</v>
      </c>
      <c r="G1176" s="351">
        <f t="shared" si="127"/>
        <v>1.03478260869565</v>
      </c>
      <c r="H1176" s="270" t="str">
        <f t="shared" si="128"/>
        <v>是</v>
      </c>
      <c r="I1176" s="271" t="str">
        <f t="shared" si="129"/>
        <v>项</v>
      </c>
      <c r="J1176" s="272" t="str">
        <f t="shared" si="130"/>
        <v>221</v>
      </c>
      <c r="K1176" t="str">
        <f t="shared" si="131"/>
        <v>22101</v>
      </c>
      <c r="L1176" t="str">
        <f t="shared" si="132"/>
        <v>2210105</v>
      </c>
    </row>
    <row r="1177" ht="21" hidden="1" customHeight="1" spans="1:12">
      <c r="A1177" s="350">
        <v>2210106</v>
      </c>
      <c r="B1177" s="337" t="s">
        <v>1015</v>
      </c>
      <c r="C1177" s="284">
        <v>0</v>
      </c>
      <c r="D1177" s="284">
        <f>SUMIFS([2]执行月报!$F$5:$F$1335,[2]执行月报!$D$5:$D$1335,A1177)</f>
        <v>0</v>
      </c>
      <c r="E1177" s="284">
        <v>0</v>
      </c>
      <c r="F1177" s="351" t="str">
        <f t="shared" si="126"/>
        <v>-</v>
      </c>
      <c r="G1177" s="351" t="str">
        <f t="shared" si="127"/>
        <v>-</v>
      </c>
      <c r="H1177" s="270" t="str">
        <f t="shared" si="128"/>
        <v>否</v>
      </c>
      <c r="I1177" s="271" t="str">
        <f t="shared" si="129"/>
        <v>项</v>
      </c>
      <c r="J1177" s="272" t="str">
        <f t="shared" si="130"/>
        <v>221</v>
      </c>
      <c r="K1177" t="str">
        <f t="shared" si="131"/>
        <v>22101</v>
      </c>
      <c r="L1177" t="str">
        <f t="shared" si="132"/>
        <v>2210106</v>
      </c>
    </row>
    <row r="1178" ht="21" hidden="1" customHeight="1" spans="1:12">
      <c r="A1178" s="350">
        <v>2210107</v>
      </c>
      <c r="B1178" s="337" t="s">
        <v>1016</v>
      </c>
      <c r="C1178" s="284">
        <v>0</v>
      </c>
      <c r="D1178" s="284">
        <f>SUMIFS([2]执行月报!$F$5:$F$1335,[2]执行月报!$D$5:$D$1335,A1178)</f>
        <v>0</v>
      </c>
      <c r="E1178" s="284">
        <v>0</v>
      </c>
      <c r="F1178" s="351" t="str">
        <f t="shared" si="126"/>
        <v>-</v>
      </c>
      <c r="G1178" s="351" t="str">
        <f t="shared" si="127"/>
        <v>-</v>
      </c>
      <c r="H1178" s="270" t="str">
        <f t="shared" si="128"/>
        <v>否</v>
      </c>
      <c r="I1178" s="271" t="str">
        <f t="shared" si="129"/>
        <v>项</v>
      </c>
      <c r="J1178" s="272" t="str">
        <f t="shared" si="130"/>
        <v>221</v>
      </c>
      <c r="K1178" t="str">
        <f t="shared" si="131"/>
        <v>22101</v>
      </c>
      <c r="L1178" t="str">
        <f t="shared" si="132"/>
        <v>2210107</v>
      </c>
    </row>
    <row r="1179" ht="21" customHeight="1" spans="1:12">
      <c r="A1179" s="350">
        <v>2210108</v>
      </c>
      <c r="B1179" s="337" t="s">
        <v>1017</v>
      </c>
      <c r="C1179" s="284">
        <v>5223</v>
      </c>
      <c r="D1179" s="284">
        <f>SUMIFS([2]执行月报!$F$5:$F$1335,[2]执行月报!$D$5:$D$1335,A1179)</f>
        <v>0</v>
      </c>
      <c r="E1179" s="284">
        <v>0</v>
      </c>
      <c r="F1179" s="351" t="str">
        <f t="shared" si="126"/>
        <v>-</v>
      </c>
      <c r="G1179" s="351">
        <f t="shared" si="127"/>
        <v>0</v>
      </c>
      <c r="H1179" s="270" t="str">
        <f t="shared" si="128"/>
        <v>是</v>
      </c>
      <c r="I1179" s="271" t="str">
        <f t="shared" si="129"/>
        <v>项</v>
      </c>
      <c r="J1179" s="272" t="str">
        <f t="shared" si="130"/>
        <v>221</v>
      </c>
      <c r="K1179" t="str">
        <f t="shared" si="131"/>
        <v>22101</v>
      </c>
      <c r="L1179" t="str">
        <f t="shared" si="132"/>
        <v>2210108</v>
      </c>
    </row>
    <row r="1180" ht="21" hidden="1" customHeight="1" spans="1:12">
      <c r="A1180" s="350">
        <v>2210109</v>
      </c>
      <c r="B1180" s="337" t="s">
        <v>1018</v>
      </c>
      <c r="C1180" s="284">
        <v>0</v>
      </c>
      <c r="D1180" s="284">
        <f>SUMIFS([2]执行月报!$F$5:$F$1335,[2]执行月报!$D$5:$D$1335,A1180)</f>
        <v>0</v>
      </c>
      <c r="E1180" s="284">
        <v>0</v>
      </c>
      <c r="F1180" s="351" t="str">
        <f t="shared" si="126"/>
        <v>-</v>
      </c>
      <c r="G1180" s="351" t="str">
        <f t="shared" si="127"/>
        <v>-</v>
      </c>
      <c r="H1180" s="270" t="str">
        <f t="shared" si="128"/>
        <v>否</v>
      </c>
      <c r="I1180" s="271" t="str">
        <f t="shared" si="129"/>
        <v>项</v>
      </c>
      <c r="J1180" s="272" t="str">
        <f t="shared" si="130"/>
        <v>221</v>
      </c>
      <c r="K1180" t="str">
        <f t="shared" si="131"/>
        <v>22101</v>
      </c>
      <c r="L1180" t="str">
        <f t="shared" si="132"/>
        <v>2210109</v>
      </c>
    </row>
    <row r="1181" ht="21" hidden="1" customHeight="1" spans="1:12">
      <c r="A1181" s="350">
        <v>2210199</v>
      </c>
      <c r="B1181" s="337" t="s">
        <v>1019</v>
      </c>
      <c r="C1181" s="284">
        <v>0</v>
      </c>
      <c r="D1181" s="284">
        <f>SUMIFS([2]执行月报!$F$5:$F$1335,[2]执行月报!$D$5:$D$1335,A1181)</f>
        <v>0</v>
      </c>
      <c r="E1181" s="284">
        <v>0</v>
      </c>
      <c r="F1181" s="351" t="str">
        <f t="shared" si="126"/>
        <v>-</v>
      </c>
      <c r="G1181" s="351" t="str">
        <f t="shared" si="127"/>
        <v>-</v>
      </c>
      <c r="H1181" s="270" t="str">
        <f t="shared" si="128"/>
        <v>否</v>
      </c>
      <c r="I1181" s="271" t="str">
        <f t="shared" si="129"/>
        <v>项</v>
      </c>
      <c r="J1181" s="272" t="str">
        <f t="shared" si="130"/>
        <v>221</v>
      </c>
      <c r="K1181" t="str">
        <f t="shared" si="131"/>
        <v>22101</v>
      </c>
      <c r="L1181" t="str">
        <f t="shared" si="132"/>
        <v>2210199</v>
      </c>
    </row>
    <row r="1182" ht="21" customHeight="1" spans="1:12">
      <c r="A1182" s="348">
        <v>22102</v>
      </c>
      <c r="B1182" s="336" t="s">
        <v>1020</v>
      </c>
      <c r="C1182" s="268">
        <f>SUMIFS(C1183:C$1298,$I1183:$I$1298,"项",$K1183:$K$1298,$A1182)</f>
        <v>10224</v>
      </c>
      <c r="D1182" s="268">
        <f>SUMIFS(D1183:D$1298,$I1183:$I$1298,"项",$K1183:$K$1298,$A1182)</f>
        <v>5122</v>
      </c>
      <c r="E1182" s="268">
        <f>SUMIFS(E1183:E$1298,$I1183:$I$1298,"项",$K1183:$K$1298,$A1182)</f>
        <v>4181</v>
      </c>
      <c r="F1182" s="349">
        <f t="shared" si="126"/>
        <v>0.22506577373834</v>
      </c>
      <c r="G1182" s="349">
        <f t="shared" si="127"/>
        <v>0.500978090766823</v>
      </c>
      <c r="H1182" s="270" t="str">
        <f t="shared" si="128"/>
        <v>是</v>
      </c>
      <c r="I1182" s="271" t="str">
        <f t="shared" si="129"/>
        <v>款</v>
      </c>
      <c r="J1182" s="272" t="str">
        <f t="shared" si="130"/>
        <v>221</v>
      </c>
      <c r="K1182" t="str">
        <f t="shared" si="131"/>
        <v>22102</v>
      </c>
      <c r="L1182" t="str">
        <f t="shared" si="132"/>
        <v>22102</v>
      </c>
    </row>
    <row r="1183" ht="21" customHeight="1" spans="1:12">
      <c r="A1183" s="350">
        <v>2210201</v>
      </c>
      <c r="B1183" s="337" t="s">
        <v>1021</v>
      </c>
      <c r="C1183" s="284">
        <v>10224</v>
      </c>
      <c r="D1183" s="284">
        <f>SUMIFS([2]执行月报!$F$5:$F$1335,[2]执行月报!$D$5:$D$1335,A1183)</f>
        <v>5122</v>
      </c>
      <c r="E1183" s="284">
        <v>4181</v>
      </c>
      <c r="F1183" s="351">
        <f t="shared" si="126"/>
        <v>0.22506577373834</v>
      </c>
      <c r="G1183" s="351">
        <f t="shared" si="127"/>
        <v>0.500978090766823</v>
      </c>
      <c r="H1183" s="270" t="str">
        <f t="shared" si="128"/>
        <v>是</v>
      </c>
      <c r="I1183" s="271" t="str">
        <f t="shared" si="129"/>
        <v>项</v>
      </c>
      <c r="J1183" s="272" t="str">
        <f t="shared" si="130"/>
        <v>221</v>
      </c>
      <c r="K1183" t="str">
        <f t="shared" si="131"/>
        <v>22102</v>
      </c>
      <c r="L1183" t="str">
        <f t="shared" si="132"/>
        <v>2210201</v>
      </c>
    </row>
    <row r="1184" ht="21" hidden="1" customHeight="1" spans="1:12">
      <c r="A1184" s="350">
        <v>2210202</v>
      </c>
      <c r="B1184" s="337" t="s">
        <v>1022</v>
      </c>
      <c r="C1184" s="284">
        <v>0</v>
      </c>
      <c r="D1184" s="284">
        <f>SUMIFS([2]执行月报!$F$5:$F$1335,[2]执行月报!$D$5:$D$1335,A1184)</f>
        <v>0</v>
      </c>
      <c r="E1184" s="284">
        <v>0</v>
      </c>
      <c r="F1184" s="351" t="str">
        <f t="shared" si="126"/>
        <v>-</v>
      </c>
      <c r="G1184" s="351" t="str">
        <f t="shared" si="127"/>
        <v>-</v>
      </c>
      <c r="H1184" s="270" t="str">
        <f t="shared" si="128"/>
        <v>否</v>
      </c>
      <c r="I1184" s="271" t="str">
        <f t="shared" si="129"/>
        <v>项</v>
      </c>
      <c r="J1184" s="272" t="str">
        <f t="shared" si="130"/>
        <v>221</v>
      </c>
      <c r="K1184" t="str">
        <f t="shared" si="131"/>
        <v>22102</v>
      </c>
      <c r="L1184" t="str">
        <f t="shared" si="132"/>
        <v>2210202</v>
      </c>
    </row>
    <row r="1185" ht="21" hidden="1" customHeight="1" spans="1:12">
      <c r="A1185" s="350">
        <v>2210203</v>
      </c>
      <c r="B1185" s="337" t="s">
        <v>1023</v>
      </c>
      <c r="C1185" s="284">
        <v>0</v>
      </c>
      <c r="D1185" s="284">
        <f>SUMIFS([2]执行月报!$F$5:$F$1335,[2]执行月报!$D$5:$D$1335,A1185)</f>
        <v>0</v>
      </c>
      <c r="E1185" s="284">
        <v>0</v>
      </c>
      <c r="F1185" s="351" t="str">
        <f t="shared" si="126"/>
        <v>-</v>
      </c>
      <c r="G1185" s="351" t="str">
        <f t="shared" si="127"/>
        <v>-</v>
      </c>
      <c r="H1185" s="270" t="str">
        <f t="shared" si="128"/>
        <v>否</v>
      </c>
      <c r="I1185" s="271" t="str">
        <f t="shared" si="129"/>
        <v>项</v>
      </c>
      <c r="J1185" s="272" t="str">
        <f t="shared" si="130"/>
        <v>221</v>
      </c>
      <c r="K1185" t="str">
        <f t="shared" si="131"/>
        <v>22102</v>
      </c>
      <c r="L1185" t="str">
        <f t="shared" si="132"/>
        <v>2210203</v>
      </c>
    </row>
    <row r="1186" ht="21" hidden="1" customHeight="1" spans="1:12">
      <c r="A1186" s="348">
        <v>22103</v>
      </c>
      <c r="B1186" s="336" t="s">
        <v>1024</v>
      </c>
      <c r="C1186" s="268">
        <f>SUMIFS(C1187:C$1298,$I1187:$I$1298,"项",$K1187:$K$1298,$A1186)</f>
        <v>0</v>
      </c>
      <c r="D1186" s="268">
        <f>SUMIFS(D1187:D$1298,$I1187:$I$1298,"项",$K1187:$K$1298,$A1186)</f>
        <v>0</v>
      </c>
      <c r="E1186" s="268">
        <f>SUMIFS(E1187:E$1298,$I1187:$I$1298,"项",$K1187:$K$1298,$A1186)</f>
        <v>0</v>
      </c>
      <c r="F1186" s="349" t="str">
        <f t="shared" si="126"/>
        <v>-</v>
      </c>
      <c r="G1186" s="349" t="str">
        <f t="shared" si="127"/>
        <v>-</v>
      </c>
      <c r="H1186" s="270" t="str">
        <f t="shared" si="128"/>
        <v>否</v>
      </c>
      <c r="I1186" s="271" t="str">
        <f t="shared" si="129"/>
        <v>款</v>
      </c>
      <c r="J1186" s="272" t="str">
        <f t="shared" si="130"/>
        <v>221</v>
      </c>
      <c r="K1186" t="str">
        <f t="shared" si="131"/>
        <v>22103</v>
      </c>
      <c r="L1186" t="str">
        <f t="shared" si="132"/>
        <v>22103</v>
      </c>
    </row>
    <row r="1187" ht="21" hidden="1" customHeight="1" spans="1:12">
      <c r="A1187" s="350">
        <v>2210301</v>
      </c>
      <c r="B1187" s="337" t="s">
        <v>1025</v>
      </c>
      <c r="C1187" s="284">
        <v>0</v>
      </c>
      <c r="D1187" s="284">
        <f>SUMIFS([2]执行月报!$F$5:$F$1335,[2]执行月报!$D$5:$D$1335,A1187)</f>
        <v>0</v>
      </c>
      <c r="E1187" s="284">
        <v>0</v>
      </c>
      <c r="F1187" s="351" t="str">
        <f t="shared" si="126"/>
        <v>-</v>
      </c>
      <c r="G1187" s="351" t="str">
        <f t="shared" si="127"/>
        <v>-</v>
      </c>
      <c r="H1187" s="270" t="str">
        <f t="shared" si="128"/>
        <v>否</v>
      </c>
      <c r="I1187" s="271" t="str">
        <f t="shared" si="129"/>
        <v>项</v>
      </c>
      <c r="J1187" s="272" t="str">
        <f t="shared" si="130"/>
        <v>221</v>
      </c>
      <c r="K1187" t="str">
        <f t="shared" si="131"/>
        <v>22103</v>
      </c>
      <c r="L1187" t="str">
        <f t="shared" si="132"/>
        <v>2210301</v>
      </c>
    </row>
    <row r="1188" ht="21" hidden="1" customHeight="1" spans="1:12">
      <c r="A1188" s="350">
        <v>2210302</v>
      </c>
      <c r="B1188" s="337" t="s">
        <v>1026</v>
      </c>
      <c r="C1188" s="284">
        <v>0</v>
      </c>
      <c r="D1188" s="284">
        <f>SUMIFS([2]执行月报!$F$5:$F$1335,[2]执行月报!$D$5:$D$1335,A1188)</f>
        <v>0</v>
      </c>
      <c r="E1188" s="284">
        <v>0</v>
      </c>
      <c r="F1188" s="351" t="str">
        <f t="shared" si="126"/>
        <v>-</v>
      </c>
      <c r="G1188" s="351" t="str">
        <f t="shared" si="127"/>
        <v>-</v>
      </c>
      <c r="H1188" s="270" t="str">
        <f t="shared" si="128"/>
        <v>否</v>
      </c>
      <c r="I1188" s="271" t="str">
        <f t="shared" si="129"/>
        <v>项</v>
      </c>
      <c r="J1188" s="272" t="str">
        <f t="shared" si="130"/>
        <v>221</v>
      </c>
      <c r="K1188" t="str">
        <f t="shared" si="131"/>
        <v>22103</v>
      </c>
      <c r="L1188" t="str">
        <f t="shared" si="132"/>
        <v>2210302</v>
      </c>
    </row>
    <row r="1189" ht="21" hidden="1" customHeight="1" spans="1:12">
      <c r="A1189" s="350">
        <v>2210399</v>
      </c>
      <c r="B1189" s="337" t="s">
        <v>1027</v>
      </c>
      <c r="C1189" s="284">
        <v>0</v>
      </c>
      <c r="D1189" s="284">
        <f>SUMIFS([2]执行月报!$F$5:$F$1335,[2]执行月报!$D$5:$D$1335,A1189)</f>
        <v>0</v>
      </c>
      <c r="E1189" s="284">
        <v>0</v>
      </c>
      <c r="F1189" s="351" t="str">
        <f t="shared" si="126"/>
        <v>-</v>
      </c>
      <c r="G1189" s="351" t="str">
        <f t="shared" si="127"/>
        <v>-</v>
      </c>
      <c r="H1189" s="270" t="str">
        <f t="shared" si="128"/>
        <v>否</v>
      </c>
      <c r="I1189" s="271" t="str">
        <f t="shared" si="129"/>
        <v>项</v>
      </c>
      <c r="J1189" s="272" t="str">
        <f t="shared" si="130"/>
        <v>221</v>
      </c>
      <c r="K1189" t="str">
        <f t="shared" si="131"/>
        <v>22103</v>
      </c>
      <c r="L1189" t="str">
        <f t="shared" si="132"/>
        <v>2210399</v>
      </c>
    </row>
    <row r="1190" ht="21" customHeight="1" spans="1:12">
      <c r="A1190" s="348">
        <v>222</v>
      </c>
      <c r="B1190" s="336" t="s">
        <v>118</v>
      </c>
      <c r="C1190" s="268">
        <f>SUMIFS(C1191:C$1298,$I1191:$I$1298,"款",$J1191:$J$1298,$A1190)</f>
        <v>234</v>
      </c>
      <c r="D1190" s="268">
        <f>SUMIFS(D1191:D$1298,$I1191:$I$1298,"款",$J1191:$J$1298,$A1190)</f>
        <v>56</v>
      </c>
      <c r="E1190" s="268">
        <f>SUMIFS(E1191:E$1298,$I1191:$I$1298,"款",$J1191:$J$1298,$A1190)</f>
        <v>77</v>
      </c>
      <c r="F1190" s="349">
        <f t="shared" si="126"/>
        <v>-0.272727272727273</v>
      </c>
      <c r="G1190" s="349">
        <f t="shared" si="127"/>
        <v>0.239316239316239</v>
      </c>
      <c r="H1190" s="270" t="str">
        <f t="shared" si="128"/>
        <v>是</v>
      </c>
      <c r="I1190" s="271" t="str">
        <f t="shared" si="129"/>
        <v>类</v>
      </c>
      <c r="J1190" s="272" t="str">
        <f t="shared" si="130"/>
        <v>222</v>
      </c>
      <c r="K1190" t="str">
        <f t="shared" si="131"/>
        <v>222</v>
      </c>
      <c r="L1190" t="str">
        <f t="shared" si="132"/>
        <v>222</v>
      </c>
    </row>
    <row r="1191" ht="21" customHeight="1" spans="1:12">
      <c r="A1191" s="348">
        <v>22201</v>
      </c>
      <c r="B1191" s="336" t="s">
        <v>1028</v>
      </c>
      <c r="C1191" s="268">
        <f>SUMIFS(C1192:C$1298,$I1192:$I$1298,"项",$K1192:$K$1298,$A1191)</f>
        <v>59</v>
      </c>
      <c r="D1191" s="268">
        <f>SUMIFS(D1192:D$1298,$I1192:$I$1298,"项",$K1192:$K$1298,$A1191)</f>
        <v>8</v>
      </c>
      <c r="E1191" s="268">
        <f>SUMIFS(E1192:E$1298,$I1192:$I$1298,"项",$K1192:$K$1298,$A1191)</f>
        <v>77</v>
      </c>
      <c r="F1191" s="349">
        <f t="shared" si="126"/>
        <v>-0.896103896103896</v>
      </c>
      <c r="G1191" s="349">
        <f t="shared" si="127"/>
        <v>0.135593220338983</v>
      </c>
      <c r="H1191" s="270" t="str">
        <f t="shared" si="128"/>
        <v>是</v>
      </c>
      <c r="I1191" s="271" t="str">
        <f t="shared" si="129"/>
        <v>款</v>
      </c>
      <c r="J1191" s="272" t="str">
        <f t="shared" si="130"/>
        <v>222</v>
      </c>
      <c r="K1191" t="str">
        <f t="shared" si="131"/>
        <v>22201</v>
      </c>
      <c r="L1191" t="str">
        <f t="shared" si="132"/>
        <v>22201</v>
      </c>
    </row>
    <row r="1192" ht="21" hidden="1" customHeight="1" spans="1:12">
      <c r="A1192" s="350">
        <v>2220101</v>
      </c>
      <c r="B1192" s="337" t="s">
        <v>140</v>
      </c>
      <c r="C1192" s="284">
        <v>0</v>
      </c>
      <c r="D1192" s="284">
        <f>SUMIFS([2]执行月报!$F$5:$F$1335,[2]执行月报!$D$5:$D$1335,A1192)</f>
        <v>0</v>
      </c>
      <c r="E1192" s="284">
        <v>0</v>
      </c>
      <c r="F1192" s="351" t="str">
        <f t="shared" si="126"/>
        <v>-</v>
      </c>
      <c r="G1192" s="351" t="str">
        <f t="shared" si="127"/>
        <v>-</v>
      </c>
      <c r="H1192" s="270" t="str">
        <f t="shared" si="128"/>
        <v>否</v>
      </c>
      <c r="I1192" s="271" t="str">
        <f t="shared" si="129"/>
        <v>项</v>
      </c>
      <c r="J1192" s="272" t="str">
        <f t="shared" si="130"/>
        <v>222</v>
      </c>
      <c r="K1192" t="str">
        <f t="shared" si="131"/>
        <v>22201</v>
      </c>
      <c r="L1192" t="str">
        <f t="shared" si="132"/>
        <v>2220101</v>
      </c>
    </row>
    <row r="1193" ht="21" hidden="1" customHeight="1" spans="1:12">
      <c r="A1193" s="350">
        <v>2220102</v>
      </c>
      <c r="B1193" s="337" t="s">
        <v>141</v>
      </c>
      <c r="C1193" s="284">
        <v>0</v>
      </c>
      <c r="D1193" s="284">
        <f>SUMIFS([2]执行月报!$F$5:$F$1335,[2]执行月报!$D$5:$D$1335,A1193)</f>
        <v>0</v>
      </c>
      <c r="E1193" s="284">
        <v>0</v>
      </c>
      <c r="F1193" s="351" t="str">
        <f t="shared" si="126"/>
        <v>-</v>
      </c>
      <c r="G1193" s="351" t="str">
        <f t="shared" si="127"/>
        <v>-</v>
      </c>
      <c r="H1193" s="270" t="str">
        <f t="shared" si="128"/>
        <v>否</v>
      </c>
      <c r="I1193" s="271" t="str">
        <f t="shared" si="129"/>
        <v>项</v>
      </c>
      <c r="J1193" s="272" t="str">
        <f t="shared" si="130"/>
        <v>222</v>
      </c>
      <c r="K1193" t="str">
        <f t="shared" si="131"/>
        <v>22201</v>
      </c>
      <c r="L1193" t="str">
        <f t="shared" si="132"/>
        <v>2220102</v>
      </c>
    </row>
    <row r="1194" ht="21" hidden="1" customHeight="1" spans="1:12">
      <c r="A1194" s="350">
        <v>2220103</v>
      </c>
      <c r="B1194" s="337" t="s">
        <v>142</v>
      </c>
      <c r="C1194" s="284">
        <v>0</v>
      </c>
      <c r="D1194" s="284">
        <f>SUMIFS([2]执行月报!$F$5:$F$1335,[2]执行月报!$D$5:$D$1335,A1194)</f>
        <v>0</v>
      </c>
      <c r="E1194" s="284">
        <v>0</v>
      </c>
      <c r="F1194" s="351" t="str">
        <f t="shared" si="126"/>
        <v>-</v>
      </c>
      <c r="G1194" s="351" t="str">
        <f t="shared" si="127"/>
        <v>-</v>
      </c>
      <c r="H1194" s="270" t="str">
        <f t="shared" si="128"/>
        <v>否</v>
      </c>
      <c r="I1194" s="271" t="str">
        <f t="shared" si="129"/>
        <v>项</v>
      </c>
      <c r="J1194" s="272" t="str">
        <f t="shared" si="130"/>
        <v>222</v>
      </c>
      <c r="K1194" t="str">
        <f t="shared" si="131"/>
        <v>22201</v>
      </c>
      <c r="L1194" t="str">
        <f t="shared" si="132"/>
        <v>2220103</v>
      </c>
    </row>
    <row r="1195" ht="21" hidden="1" customHeight="1" spans="1:12">
      <c r="A1195" s="350">
        <v>2220104</v>
      </c>
      <c r="B1195" s="337" t="s">
        <v>1029</v>
      </c>
      <c r="C1195" s="284">
        <v>0</v>
      </c>
      <c r="D1195" s="284">
        <f>SUMIFS([2]执行月报!$F$5:$F$1335,[2]执行月报!$D$5:$D$1335,A1195)</f>
        <v>0</v>
      </c>
      <c r="E1195" s="284">
        <v>0</v>
      </c>
      <c r="F1195" s="351" t="str">
        <f t="shared" si="126"/>
        <v>-</v>
      </c>
      <c r="G1195" s="351" t="str">
        <f t="shared" si="127"/>
        <v>-</v>
      </c>
      <c r="H1195" s="270" t="str">
        <f t="shared" si="128"/>
        <v>否</v>
      </c>
      <c r="I1195" s="271" t="str">
        <f t="shared" si="129"/>
        <v>项</v>
      </c>
      <c r="J1195" s="272" t="str">
        <f t="shared" si="130"/>
        <v>222</v>
      </c>
      <c r="K1195" t="str">
        <f t="shared" si="131"/>
        <v>22201</v>
      </c>
      <c r="L1195" t="str">
        <f t="shared" si="132"/>
        <v>2220104</v>
      </c>
    </row>
    <row r="1196" ht="21" hidden="1" customHeight="1" spans="1:12">
      <c r="A1196" s="350">
        <v>2220105</v>
      </c>
      <c r="B1196" s="337" t="s">
        <v>1030</v>
      </c>
      <c r="C1196" s="284">
        <v>0</v>
      </c>
      <c r="D1196" s="284">
        <f>SUMIFS([2]执行月报!$F$5:$F$1335,[2]执行月报!$D$5:$D$1335,A1196)</f>
        <v>0</v>
      </c>
      <c r="E1196" s="284">
        <v>0</v>
      </c>
      <c r="F1196" s="351" t="str">
        <f t="shared" si="126"/>
        <v>-</v>
      </c>
      <c r="G1196" s="351" t="str">
        <f t="shared" si="127"/>
        <v>-</v>
      </c>
      <c r="H1196" s="270" t="str">
        <f t="shared" si="128"/>
        <v>否</v>
      </c>
      <c r="I1196" s="271" t="str">
        <f t="shared" si="129"/>
        <v>项</v>
      </c>
      <c r="J1196" s="272" t="str">
        <f t="shared" si="130"/>
        <v>222</v>
      </c>
      <c r="K1196" t="str">
        <f t="shared" si="131"/>
        <v>22201</v>
      </c>
      <c r="L1196" t="str">
        <f t="shared" si="132"/>
        <v>2220105</v>
      </c>
    </row>
    <row r="1197" ht="21" customHeight="1" spans="1:12">
      <c r="A1197" s="350">
        <v>2220106</v>
      </c>
      <c r="B1197" s="337" t="s">
        <v>1031</v>
      </c>
      <c r="C1197" s="284">
        <v>5</v>
      </c>
      <c r="D1197" s="284">
        <f>SUMIFS([2]执行月报!$F$5:$F$1335,[2]执行月报!$D$5:$D$1335,A1197)</f>
        <v>0</v>
      </c>
      <c r="E1197" s="284">
        <v>70</v>
      </c>
      <c r="F1197" s="351">
        <f t="shared" si="126"/>
        <v>-1</v>
      </c>
      <c r="G1197" s="351">
        <f t="shared" si="127"/>
        <v>0</v>
      </c>
      <c r="H1197" s="270" t="str">
        <f t="shared" si="128"/>
        <v>是</v>
      </c>
      <c r="I1197" s="271" t="str">
        <f t="shared" si="129"/>
        <v>项</v>
      </c>
      <c r="J1197" s="272" t="str">
        <f t="shared" si="130"/>
        <v>222</v>
      </c>
      <c r="K1197" t="str">
        <f t="shared" si="131"/>
        <v>22201</v>
      </c>
      <c r="L1197" t="str">
        <f t="shared" si="132"/>
        <v>2220106</v>
      </c>
    </row>
    <row r="1198" ht="21" hidden="1" customHeight="1" spans="1:12">
      <c r="A1198" s="350">
        <v>2220107</v>
      </c>
      <c r="B1198" s="337" t="s">
        <v>1032</v>
      </c>
      <c r="C1198" s="284">
        <v>0</v>
      </c>
      <c r="D1198" s="284">
        <f>SUMIFS([2]执行月报!$F$5:$F$1335,[2]执行月报!$D$5:$D$1335,A1198)</f>
        <v>0</v>
      </c>
      <c r="E1198" s="284">
        <v>0</v>
      </c>
      <c r="F1198" s="351" t="str">
        <f t="shared" si="126"/>
        <v>-</v>
      </c>
      <c r="G1198" s="351" t="str">
        <f t="shared" si="127"/>
        <v>-</v>
      </c>
      <c r="H1198" s="270" t="str">
        <f t="shared" si="128"/>
        <v>否</v>
      </c>
      <c r="I1198" s="271" t="str">
        <f t="shared" si="129"/>
        <v>项</v>
      </c>
      <c r="J1198" s="272" t="str">
        <f t="shared" si="130"/>
        <v>222</v>
      </c>
      <c r="K1198" t="str">
        <f t="shared" si="131"/>
        <v>22201</v>
      </c>
      <c r="L1198" t="str">
        <f t="shared" si="132"/>
        <v>2220107</v>
      </c>
    </row>
    <row r="1199" ht="21" hidden="1" customHeight="1" spans="1:12">
      <c r="A1199" s="350">
        <v>2220112</v>
      </c>
      <c r="B1199" s="337" t="s">
        <v>1033</v>
      </c>
      <c r="C1199" s="284">
        <v>0</v>
      </c>
      <c r="D1199" s="284">
        <f>SUMIFS([2]执行月报!$F$5:$F$1335,[2]执行月报!$D$5:$D$1335,A1199)</f>
        <v>0</v>
      </c>
      <c r="E1199" s="284">
        <v>0</v>
      </c>
      <c r="F1199" s="351" t="str">
        <f t="shared" si="126"/>
        <v>-</v>
      </c>
      <c r="G1199" s="351" t="str">
        <f t="shared" si="127"/>
        <v>-</v>
      </c>
      <c r="H1199" s="270" t="str">
        <f t="shared" si="128"/>
        <v>否</v>
      </c>
      <c r="I1199" s="271" t="str">
        <f t="shared" si="129"/>
        <v>项</v>
      </c>
      <c r="J1199" s="272" t="str">
        <f t="shared" si="130"/>
        <v>222</v>
      </c>
      <c r="K1199" t="str">
        <f t="shared" si="131"/>
        <v>22201</v>
      </c>
      <c r="L1199" t="str">
        <f t="shared" si="132"/>
        <v>2220112</v>
      </c>
    </row>
    <row r="1200" ht="21" hidden="1" customHeight="1" spans="1:12">
      <c r="A1200" s="350">
        <v>2220113</v>
      </c>
      <c r="B1200" s="337" t="s">
        <v>1034</v>
      </c>
      <c r="C1200" s="284">
        <v>0</v>
      </c>
      <c r="D1200" s="284">
        <f>SUMIFS([2]执行月报!$F$5:$F$1335,[2]执行月报!$D$5:$D$1335,A1200)</f>
        <v>0</v>
      </c>
      <c r="E1200" s="284">
        <v>0</v>
      </c>
      <c r="F1200" s="351" t="str">
        <f t="shared" si="126"/>
        <v>-</v>
      </c>
      <c r="G1200" s="351" t="str">
        <f t="shared" si="127"/>
        <v>-</v>
      </c>
      <c r="H1200" s="270" t="str">
        <f t="shared" si="128"/>
        <v>否</v>
      </c>
      <c r="I1200" s="271" t="str">
        <f t="shared" si="129"/>
        <v>项</v>
      </c>
      <c r="J1200" s="272" t="str">
        <f t="shared" si="130"/>
        <v>222</v>
      </c>
      <c r="K1200" t="str">
        <f t="shared" si="131"/>
        <v>22201</v>
      </c>
      <c r="L1200" t="str">
        <f t="shared" si="132"/>
        <v>2220113</v>
      </c>
    </row>
    <row r="1201" ht="21" hidden="1" customHeight="1" spans="1:12">
      <c r="A1201" s="350">
        <v>2220114</v>
      </c>
      <c r="B1201" s="337" t="s">
        <v>1035</v>
      </c>
      <c r="C1201" s="284">
        <v>0</v>
      </c>
      <c r="D1201" s="284">
        <f>SUMIFS([2]执行月报!$F$5:$F$1335,[2]执行月报!$D$5:$D$1335,A1201)</f>
        <v>0</v>
      </c>
      <c r="E1201" s="284">
        <v>0</v>
      </c>
      <c r="F1201" s="351" t="str">
        <f t="shared" si="126"/>
        <v>-</v>
      </c>
      <c r="G1201" s="351" t="str">
        <f t="shared" si="127"/>
        <v>-</v>
      </c>
      <c r="H1201" s="270" t="str">
        <f t="shared" si="128"/>
        <v>否</v>
      </c>
      <c r="I1201" s="271" t="str">
        <f t="shared" si="129"/>
        <v>项</v>
      </c>
      <c r="J1201" s="272" t="str">
        <f t="shared" si="130"/>
        <v>222</v>
      </c>
      <c r="K1201" t="str">
        <f t="shared" si="131"/>
        <v>22201</v>
      </c>
      <c r="L1201" t="str">
        <f t="shared" si="132"/>
        <v>2220114</v>
      </c>
    </row>
    <row r="1202" ht="21" customHeight="1" spans="1:12">
      <c r="A1202" s="350">
        <v>2220115</v>
      </c>
      <c r="B1202" s="337" t="s">
        <v>1036</v>
      </c>
      <c r="C1202" s="284">
        <v>47</v>
      </c>
      <c r="D1202" s="284">
        <f>SUMIFS([2]执行月报!$F$5:$F$1335,[2]执行月报!$D$5:$D$1335,A1202)</f>
        <v>0</v>
      </c>
      <c r="E1202" s="284">
        <v>0</v>
      </c>
      <c r="F1202" s="351" t="str">
        <f t="shared" si="126"/>
        <v>-</v>
      </c>
      <c r="G1202" s="351">
        <f t="shared" si="127"/>
        <v>0</v>
      </c>
      <c r="H1202" s="270" t="str">
        <f t="shared" si="128"/>
        <v>是</v>
      </c>
      <c r="I1202" s="271" t="str">
        <f t="shared" si="129"/>
        <v>项</v>
      </c>
      <c r="J1202" s="272" t="str">
        <f t="shared" si="130"/>
        <v>222</v>
      </c>
      <c r="K1202" t="str">
        <f t="shared" si="131"/>
        <v>22201</v>
      </c>
      <c r="L1202" t="str">
        <f t="shared" si="132"/>
        <v>2220115</v>
      </c>
    </row>
    <row r="1203" ht="21" hidden="1" customHeight="1" spans="1:12">
      <c r="A1203" s="350">
        <v>2220118</v>
      </c>
      <c r="B1203" s="337" t="s">
        <v>1037</v>
      </c>
      <c r="C1203" s="284">
        <v>0</v>
      </c>
      <c r="D1203" s="284">
        <f>SUMIFS([2]执行月报!$F$5:$F$1335,[2]执行月报!$D$5:$D$1335,A1203)</f>
        <v>0</v>
      </c>
      <c r="E1203" s="284">
        <v>0</v>
      </c>
      <c r="F1203" s="351" t="str">
        <f t="shared" si="126"/>
        <v>-</v>
      </c>
      <c r="G1203" s="351" t="str">
        <f t="shared" si="127"/>
        <v>-</v>
      </c>
      <c r="H1203" s="270" t="str">
        <f t="shared" si="128"/>
        <v>否</v>
      </c>
      <c r="I1203" s="271" t="str">
        <f t="shared" si="129"/>
        <v>项</v>
      </c>
      <c r="J1203" s="272" t="str">
        <f t="shared" si="130"/>
        <v>222</v>
      </c>
      <c r="K1203" t="str">
        <f t="shared" si="131"/>
        <v>22201</v>
      </c>
      <c r="L1203" t="str">
        <f t="shared" si="132"/>
        <v>2220118</v>
      </c>
    </row>
    <row r="1204" ht="21" hidden="1" customHeight="1" spans="1:12">
      <c r="A1204" s="350">
        <v>2220119</v>
      </c>
      <c r="B1204" s="337" t="s">
        <v>1038</v>
      </c>
      <c r="C1204" s="284">
        <v>0</v>
      </c>
      <c r="D1204" s="284">
        <f>SUMIFS([2]执行月报!$F$5:$F$1335,[2]执行月报!$D$5:$D$1335,A1204)</f>
        <v>0</v>
      </c>
      <c r="E1204" s="284">
        <v>0</v>
      </c>
      <c r="F1204" s="351" t="str">
        <f t="shared" si="126"/>
        <v>-</v>
      </c>
      <c r="G1204" s="351" t="str">
        <f t="shared" si="127"/>
        <v>-</v>
      </c>
      <c r="H1204" s="270" t="str">
        <f t="shared" si="128"/>
        <v>否</v>
      </c>
      <c r="I1204" s="271" t="str">
        <f t="shared" si="129"/>
        <v>项</v>
      </c>
      <c r="J1204" s="272" t="str">
        <f t="shared" si="130"/>
        <v>222</v>
      </c>
      <c r="K1204" t="str">
        <f t="shared" si="131"/>
        <v>22201</v>
      </c>
      <c r="L1204" t="str">
        <f t="shared" si="132"/>
        <v>2220119</v>
      </c>
    </row>
    <row r="1205" ht="21" hidden="1" customHeight="1" spans="1:12">
      <c r="A1205" s="350">
        <v>2220120</v>
      </c>
      <c r="B1205" s="337" t="s">
        <v>1039</v>
      </c>
      <c r="C1205" s="284">
        <v>0</v>
      </c>
      <c r="D1205" s="284">
        <f>SUMIFS([2]执行月报!$F$5:$F$1335,[2]执行月报!$D$5:$D$1335,A1205)</f>
        <v>0</v>
      </c>
      <c r="E1205" s="284">
        <v>0</v>
      </c>
      <c r="F1205" s="351" t="str">
        <f t="shared" si="126"/>
        <v>-</v>
      </c>
      <c r="G1205" s="351" t="str">
        <f t="shared" si="127"/>
        <v>-</v>
      </c>
      <c r="H1205" s="270" t="str">
        <f t="shared" si="128"/>
        <v>否</v>
      </c>
      <c r="I1205" s="271" t="str">
        <f t="shared" si="129"/>
        <v>项</v>
      </c>
      <c r="J1205" s="272" t="str">
        <f t="shared" si="130"/>
        <v>222</v>
      </c>
      <c r="K1205" t="str">
        <f t="shared" si="131"/>
        <v>22201</v>
      </c>
      <c r="L1205" t="str">
        <f t="shared" si="132"/>
        <v>2220120</v>
      </c>
    </row>
    <row r="1206" ht="21" customHeight="1" spans="1:12">
      <c r="A1206" s="350">
        <v>2220121</v>
      </c>
      <c r="B1206" s="337" t="s">
        <v>1040</v>
      </c>
      <c r="C1206" s="284">
        <v>7</v>
      </c>
      <c r="D1206" s="284">
        <f>SUMIFS([2]执行月报!$F$5:$F$1335,[2]执行月报!$D$5:$D$1335,A1206)</f>
        <v>8</v>
      </c>
      <c r="E1206" s="284">
        <v>7</v>
      </c>
      <c r="F1206" s="351">
        <f t="shared" si="126"/>
        <v>0.142857142857143</v>
      </c>
      <c r="G1206" s="351">
        <f t="shared" si="127"/>
        <v>1.14285714285714</v>
      </c>
      <c r="H1206" s="270" t="str">
        <f t="shared" si="128"/>
        <v>是</v>
      </c>
      <c r="I1206" s="271" t="str">
        <f t="shared" si="129"/>
        <v>项</v>
      </c>
      <c r="J1206" s="272" t="str">
        <f t="shared" si="130"/>
        <v>222</v>
      </c>
      <c r="K1206" t="str">
        <f t="shared" si="131"/>
        <v>22201</v>
      </c>
      <c r="L1206" t="str">
        <f t="shared" si="132"/>
        <v>2220121</v>
      </c>
    </row>
    <row r="1207" ht="21" hidden="1" customHeight="1" spans="1:12">
      <c r="A1207" s="350">
        <v>2220150</v>
      </c>
      <c r="B1207" s="337" t="s">
        <v>149</v>
      </c>
      <c r="C1207" s="284">
        <v>0</v>
      </c>
      <c r="D1207" s="284">
        <f>SUMIFS([2]执行月报!$F$5:$F$1335,[2]执行月报!$D$5:$D$1335,A1207)</f>
        <v>0</v>
      </c>
      <c r="E1207" s="284">
        <v>0</v>
      </c>
      <c r="F1207" s="351" t="str">
        <f t="shared" si="126"/>
        <v>-</v>
      </c>
      <c r="G1207" s="351" t="str">
        <f t="shared" si="127"/>
        <v>-</v>
      </c>
      <c r="H1207" s="270" t="str">
        <f t="shared" si="128"/>
        <v>否</v>
      </c>
      <c r="I1207" s="271" t="str">
        <f t="shared" si="129"/>
        <v>项</v>
      </c>
      <c r="J1207" s="272" t="str">
        <f t="shared" si="130"/>
        <v>222</v>
      </c>
      <c r="K1207" t="str">
        <f t="shared" si="131"/>
        <v>22201</v>
      </c>
      <c r="L1207" t="str">
        <f t="shared" si="132"/>
        <v>2220150</v>
      </c>
    </row>
    <row r="1208" ht="21" hidden="1" customHeight="1" spans="1:12">
      <c r="A1208" s="350">
        <v>2220199</v>
      </c>
      <c r="B1208" s="337" t="s">
        <v>1041</v>
      </c>
      <c r="C1208" s="284">
        <v>0</v>
      </c>
      <c r="D1208" s="284">
        <f>SUMIFS([2]执行月报!$F$5:$F$1335,[2]执行月报!$D$5:$D$1335,A1208)</f>
        <v>0</v>
      </c>
      <c r="E1208" s="284">
        <v>0</v>
      </c>
      <c r="F1208" s="351" t="str">
        <f t="shared" si="126"/>
        <v>-</v>
      </c>
      <c r="G1208" s="351" t="str">
        <f t="shared" si="127"/>
        <v>-</v>
      </c>
      <c r="H1208" s="270" t="str">
        <f t="shared" si="128"/>
        <v>否</v>
      </c>
      <c r="I1208" s="271" t="str">
        <f t="shared" si="129"/>
        <v>项</v>
      </c>
      <c r="J1208" s="272" t="str">
        <f t="shared" si="130"/>
        <v>222</v>
      </c>
      <c r="K1208" t="str">
        <f t="shared" si="131"/>
        <v>22201</v>
      </c>
      <c r="L1208" t="str">
        <f t="shared" si="132"/>
        <v>2220199</v>
      </c>
    </row>
    <row r="1209" ht="21" hidden="1" customHeight="1" spans="1:12">
      <c r="A1209" s="348">
        <v>22203</v>
      </c>
      <c r="B1209" s="336" t="s">
        <v>1042</v>
      </c>
      <c r="C1209" s="268">
        <f>SUMIFS(C1210:C$1298,$I1210:$I$1298,"项",$K1210:$K$1298,$A1209)</f>
        <v>0</v>
      </c>
      <c r="D1209" s="268">
        <f>SUMIFS(D1210:D$1298,$I1210:$I$1298,"项",$K1210:$K$1298,$A1209)</f>
        <v>0</v>
      </c>
      <c r="E1209" s="268">
        <f>SUMIFS(E1210:E$1298,$I1210:$I$1298,"项",$K1210:$K$1298,$A1209)</f>
        <v>0</v>
      </c>
      <c r="F1209" s="349" t="str">
        <f t="shared" si="126"/>
        <v>-</v>
      </c>
      <c r="G1209" s="349" t="str">
        <f t="shared" si="127"/>
        <v>-</v>
      </c>
      <c r="H1209" s="270" t="str">
        <f t="shared" si="128"/>
        <v>否</v>
      </c>
      <c r="I1209" s="271" t="str">
        <f t="shared" si="129"/>
        <v>款</v>
      </c>
      <c r="J1209" s="272" t="str">
        <f t="shared" si="130"/>
        <v>222</v>
      </c>
      <c r="K1209" t="str">
        <f t="shared" si="131"/>
        <v>22203</v>
      </c>
      <c r="L1209" t="str">
        <f t="shared" si="132"/>
        <v>22203</v>
      </c>
    </row>
    <row r="1210" ht="21" hidden="1" customHeight="1" spans="1:12">
      <c r="A1210" s="350">
        <v>2220301</v>
      </c>
      <c r="B1210" s="337" t="s">
        <v>1043</v>
      </c>
      <c r="C1210" s="284">
        <v>0</v>
      </c>
      <c r="D1210" s="284">
        <f>SUMIFS([2]执行月报!$F$5:$F$1335,[2]执行月报!$D$5:$D$1335,A1210)</f>
        <v>0</v>
      </c>
      <c r="E1210" s="284">
        <v>0</v>
      </c>
      <c r="F1210" s="351" t="str">
        <f t="shared" si="126"/>
        <v>-</v>
      </c>
      <c r="G1210" s="351" t="str">
        <f t="shared" si="127"/>
        <v>-</v>
      </c>
      <c r="H1210" s="270" t="str">
        <f t="shared" si="128"/>
        <v>否</v>
      </c>
      <c r="I1210" s="271" t="str">
        <f t="shared" si="129"/>
        <v>项</v>
      </c>
      <c r="J1210" s="272" t="str">
        <f t="shared" si="130"/>
        <v>222</v>
      </c>
      <c r="K1210" t="str">
        <f t="shared" si="131"/>
        <v>22203</v>
      </c>
      <c r="L1210" t="str">
        <f t="shared" si="132"/>
        <v>2220301</v>
      </c>
    </row>
    <row r="1211" ht="21" hidden="1" customHeight="1" spans="1:12">
      <c r="A1211" s="350">
        <v>2220303</v>
      </c>
      <c r="B1211" s="337" t="s">
        <v>1044</v>
      </c>
      <c r="C1211" s="284">
        <v>0</v>
      </c>
      <c r="D1211" s="284">
        <f>SUMIFS([2]执行月报!$F$5:$F$1335,[2]执行月报!$D$5:$D$1335,A1211)</f>
        <v>0</v>
      </c>
      <c r="E1211" s="284">
        <v>0</v>
      </c>
      <c r="F1211" s="351" t="str">
        <f t="shared" si="126"/>
        <v>-</v>
      </c>
      <c r="G1211" s="351" t="str">
        <f t="shared" si="127"/>
        <v>-</v>
      </c>
      <c r="H1211" s="270" t="str">
        <f t="shared" si="128"/>
        <v>否</v>
      </c>
      <c r="I1211" s="271" t="str">
        <f t="shared" si="129"/>
        <v>项</v>
      </c>
      <c r="J1211" s="272" t="str">
        <f t="shared" si="130"/>
        <v>222</v>
      </c>
      <c r="K1211" t="str">
        <f t="shared" si="131"/>
        <v>22203</v>
      </c>
      <c r="L1211" t="str">
        <f t="shared" si="132"/>
        <v>2220303</v>
      </c>
    </row>
    <row r="1212" ht="21" hidden="1" customHeight="1" spans="1:12">
      <c r="A1212" s="350">
        <v>2220304</v>
      </c>
      <c r="B1212" s="337" t="s">
        <v>1045</v>
      </c>
      <c r="C1212" s="284">
        <v>0</v>
      </c>
      <c r="D1212" s="284">
        <f>SUMIFS([2]执行月报!$F$5:$F$1335,[2]执行月报!$D$5:$D$1335,A1212)</f>
        <v>0</v>
      </c>
      <c r="E1212" s="284">
        <v>0</v>
      </c>
      <c r="F1212" s="351" t="str">
        <f t="shared" si="126"/>
        <v>-</v>
      </c>
      <c r="G1212" s="351" t="str">
        <f t="shared" si="127"/>
        <v>-</v>
      </c>
      <c r="H1212" s="270" t="str">
        <f t="shared" si="128"/>
        <v>否</v>
      </c>
      <c r="I1212" s="271" t="str">
        <f t="shared" si="129"/>
        <v>项</v>
      </c>
      <c r="J1212" s="272" t="str">
        <f t="shared" si="130"/>
        <v>222</v>
      </c>
      <c r="K1212" t="str">
        <f t="shared" si="131"/>
        <v>22203</v>
      </c>
      <c r="L1212" t="str">
        <f t="shared" si="132"/>
        <v>2220304</v>
      </c>
    </row>
    <row r="1213" ht="21" hidden="1" customHeight="1" spans="1:12">
      <c r="A1213" s="350">
        <v>2220305</v>
      </c>
      <c r="B1213" s="337" t="s">
        <v>1046</v>
      </c>
      <c r="C1213" s="284">
        <v>0</v>
      </c>
      <c r="D1213" s="284">
        <f>SUMIFS([2]执行月报!$F$5:$F$1335,[2]执行月报!$D$5:$D$1335,A1213)</f>
        <v>0</v>
      </c>
      <c r="E1213" s="284">
        <v>0</v>
      </c>
      <c r="F1213" s="351" t="str">
        <f t="shared" si="126"/>
        <v>-</v>
      </c>
      <c r="G1213" s="351" t="str">
        <f t="shared" si="127"/>
        <v>-</v>
      </c>
      <c r="H1213" s="270" t="str">
        <f t="shared" si="128"/>
        <v>否</v>
      </c>
      <c r="I1213" s="271" t="str">
        <f t="shared" si="129"/>
        <v>项</v>
      </c>
      <c r="J1213" s="272" t="str">
        <f t="shared" si="130"/>
        <v>222</v>
      </c>
      <c r="K1213" t="str">
        <f t="shared" si="131"/>
        <v>22203</v>
      </c>
      <c r="L1213" t="str">
        <f t="shared" si="132"/>
        <v>2220305</v>
      </c>
    </row>
    <row r="1214" ht="21" hidden="1" customHeight="1" spans="1:12">
      <c r="A1214" s="350">
        <v>2220306</v>
      </c>
      <c r="B1214" s="337" t="s">
        <v>1047</v>
      </c>
      <c r="C1214" s="284">
        <v>0</v>
      </c>
      <c r="D1214" s="284">
        <f>SUMIFS([2]执行月报!$F$5:$F$1335,[2]执行月报!$D$5:$D$1335,A1214)</f>
        <v>0</v>
      </c>
      <c r="E1214" s="284">
        <v>0</v>
      </c>
      <c r="F1214" s="351" t="str">
        <f t="shared" si="126"/>
        <v>-</v>
      </c>
      <c r="G1214" s="351" t="str">
        <f t="shared" si="127"/>
        <v>-</v>
      </c>
      <c r="H1214" s="270" t="str">
        <f t="shared" si="128"/>
        <v>否</v>
      </c>
      <c r="I1214" s="271" t="str">
        <f t="shared" si="129"/>
        <v>项</v>
      </c>
      <c r="J1214" s="272" t="str">
        <f t="shared" si="130"/>
        <v>222</v>
      </c>
      <c r="K1214" t="str">
        <f t="shared" si="131"/>
        <v>22203</v>
      </c>
      <c r="L1214" t="str">
        <f t="shared" si="132"/>
        <v>2220306</v>
      </c>
    </row>
    <row r="1215" ht="21" hidden="1" customHeight="1" spans="1:12">
      <c r="A1215" s="350">
        <v>2220399</v>
      </c>
      <c r="B1215" s="337" t="s">
        <v>1048</v>
      </c>
      <c r="C1215" s="284">
        <v>0</v>
      </c>
      <c r="D1215" s="284">
        <f>SUMIFS([2]执行月报!$F$5:$F$1335,[2]执行月报!$D$5:$D$1335,A1215)</f>
        <v>0</v>
      </c>
      <c r="E1215" s="284">
        <v>0</v>
      </c>
      <c r="F1215" s="351" t="str">
        <f t="shared" si="126"/>
        <v>-</v>
      </c>
      <c r="G1215" s="351" t="str">
        <f t="shared" si="127"/>
        <v>-</v>
      </c>
      <c r="H1215" s="270" t="str">
        <f t="shared" si="128"/>
        <v>否</v>
      </c>
      <c r="I1215" s="271" t="str">
        <f t="shared" si="129"/>
        <v>项</v>
      </c>
      <c r="J1215" s="272" t="str">
        <f t="shared" si="130"/>
        <v>222</v>
      </c>
      <c r="K1215" t="str">
        <f t="shared" si="131"/>
        <v>22203</v>
      </c>
      <c r="L1215" t="str">
        <f t="shared" si="132"/>
        <v>2220399</v>
      </c>
    </row>
    <row r="1216" ht="21" customHeight="1" spans="1:12">
      <c r="A1216" s="348">
        <v>22204</v>
      </c>
      <c r="B1216" s="336" t="s">
        <v>1049</v>
      </c>
      <c r="C1216" s="268">
        <f>SUMIFS(C1217:C$1298,$I1217:$I$1298,"项",$K1217:$K$1298,$A1216)</f>
        <v>167</v>
      </c>
      <c r="D1216" s="268">
        <f>SUMIFS(D1217:D$1298,$I1217:$I$1298,"项",$K1217:$K$1298,$A1216)</f>
        <v>48</v>
      </c>
      <c r="E1216" s="268">
        <f>SUMIFS(E1217:E$1298,$I1217:$I$1298,"项",$K1217:$K$1298,$A1216)</f>
        <v>0</v>
      </c>
      <c r="F1216" s="349" t="str">
        <f t="shared" si="126"/>
        <v>-</v>
      </c>
      <c r="G1216" s="349">
        <f t="shared" si="127"/>
        <v>0.287425149700599</v>
      </c>
      <c r="H1216" s="270" t="str">
        <f t="shared" si="128"/>
        <v>是</v>
      </c>
      <c r="I1216" s="271" t="str">
        <f t="shared" si="129"/>
        <v>款</v>
      </c>
      <c r="J1216" s="272" t="str">
        <f t="shared" si="130"/>
        <v>222</v>
      </c>
      <c r="K1216" t="str">
        <f t="shared" si="131"/>
        <v>22204</v>
      </c>
      <c r="L1216" t="str">
        <f t="shared" si="132"/>
        <v>22204</v>
      </c>
    </row>
    <row r="1217" ht="21" customHeight="1" spans="1:12">
      <c r="A1217" s="350">
        <v>2220401</v>
      </c>
      <c r="B1217" s="337" t="s">
        <v>1050</v>
      </c>
      <c r="C1217" s="284">
        <v>167</v>
      </c>
      <c r="D1217" s="284">
        <f>SUMIFS([2]执行月报!$F$5:$F$1335,[2]执行月报!$D$5:$D$1335,A1217)</f>
        <v>48</v>
      </c>
      <c r="E1217" s="284">
        <v>0</v>
      </c>
      <c r="F1217" s="351" t="str">
        <f t="shared" si="126"/>
        <v>-</v>
      </c>
      <c r="G1217" s="351">
        <f t="shared" si="127"/>
        <v>0.287425149700599</v>
      </c>
      <c r="H1217" s="270" t="str">
        <f t="shared" si="128"/>
        <v>是</v>
      </c>
      <c r="I1217" s="271" t="str">
        <f t="shared" si="129"/>
        <v>项</v>
      </c>
      <c r="J1217" s="272" t="str">
        <f t="shared" si="130"/>
        <v>222</v>
      </c>
      <c r="K1217" t="str">
        <f t="shared" si="131"/>
        <v>22204</v>
      </c>
      <c r="L1217" t="str">
        <f t="shared" si="132"/>
        <v>2220401</v>
      </c>
    </row>
    <row r="1218" ht="21" hidden="1" customHeight="1" spans="1:12">
      <c r="A1218" s="350">
        <v>2220402</v>
      </c>
      <c r="B1218" s="337" t="s">
        <v>1051</v>
      </c>
      <c r="C1218" s="284">
        <v>0</v>
      </c>
      <c r="D1218" s="284">
        <f>SUMIFS([2]执行月报!$F$5:$F$1335,[2]执行月报!$D$5:$D$1335,A1218)</f>
        <v>0</v>
      </c>
      <c r="E1218" s="284">
        <v>0</v>
      </c>
      <c r="F1218" s="351" t="str">
        <f t="shared" si="126"/>
        <v>-</v>
      </c>
      <c r="G1218" s="351" t="str">
        <f t="shared" si="127"/>
        <v>-</v>
      </c>
      <c r="H1218" s="270" t="str">
        <f t="shared" si="128"/>
        <v>否</v>
      </c>
      <c r="I1218" s="271" t="str">
        <f t="shared" si="129"/>
        <v>项</v>
      </c>
      <c r="J1218" s="272" t="str">
        <f t="shared" si="130"/>
        <v>222</v>
      </c>
      <c r="K1218" t="str">
        <f t="shared" si="131"/>
        <v>22204</v>
      </c>
      <c r="L1218" t="str">
        <f t="shared" si="132"/>
        <v>2220402</v>
      </c>
    </row>
    <row r="1219" ht="21" hidden="1" customHeight="1" spans="1:12">
      <c r="A1219" s="350">
        <v>2220403</v>
      </c>
      <c r="B1219" s="337" t="s">
        <v>1052</v>
      </c>
      <c r="C1219" s="284">
        <v>0</v>
      </c>
      <c r="D1219" s="284">
        <f>SUMIFS([2]执行月报!$F$5:$F$1335,[2]执行月报!$D$5:$D$1335,A1219)</f>
        <v>0</v>
      </c>
      <c r="E1219" s="284">
        <v>0</v>
      </c>
      <c r="F1219" s="351" t="str">
        <f t="shared" si="126"/>
        <v>-</v>
      </c>
      <c r="G1219" s="351" t="str">
        <f t="shared" si="127"/>
        <v>-</v>
      </c>
      <c r="H1219" s="270" t="str">
        <f t="shared" si="128"/>
        <v>否</v>
      </c>
      <c r="I1219" s="271" t="str">
        <f t="shared" si="129"/>
        <v>项</v>
      </c>
      <c r="J1219" s="272" t="str">
        <f t="shared" si="130"/>
        <v>222</v>
      </c>
      <c r="K1219" t="str">
        <f t="shared" si="131"/>
        <v>22204</v>
      </c>
      <c r="L1219" t="str">
        <f t="shared" si="132"/>
        <v>2220403</v>
      </c>
    </row>
    <row r="1220" ht="21" hidden="1" customHeight="1" spans="1:12">
      <c r="A1220" s="350">
        <v>2220404</v>
      </c>
      <c r="B1220" s="337" t="s">
        <v>1053</v>
      </c>
      <c r="C1220" s="284">
        <v>0</v>
      </c>
      <c r="D1220" s="284">
        <f>SUMIFS([2]执行月报!$F$5:$F$1335,[2]执行月报!$D$5:$D$1335,A1220)</f>
        <v>0</v>
      </c>
      <c r="E1220" s="284">
        <v>0</v>
      </c>
      <c r="F1220" s="351" t="str">
        <f t="shared" si="126"/>
        <v>-</v>
      </c>
      <c r="G1220" s="351" t="str">
        <f t="shared" si="127"/>
        <v>-</v>
      </c>
      <c r="H1220" s="270" t="str">
        <f t="shared" si="128"/>
        <v>否</v>
      </c>
      <c r="I1220" s="271" t="str">
        <f t="shared" si="129"/>
        <v>项</v>
      </c>
      <c r="J1220" s="272" t="str">
        <f t="shared" si="130"/>
        <v>222</v>
      </c>
      <c r="K1220" t="str">
        <f t="shared" si="131"/>
        <v>22204</v>
      </c>
      <c r="L1220" t="str">
        <f t="shared" si="132"/>
        <v>2220404</v>
      </c>
    </row>
    <row r="1221" ht="21" hidden="1" customHeight="1" spans="1:12">
      <c r="A1221" s="350">
        <v>2220499</v>
      </c>
      <c r="B1221" s="337" t="s">
        <v>1054</v>
      </c>
      <c r="C1221" s="284">
        <v>0</v>
      </c>
      <c r="D1221" s="284">
        <f>SUMIFS([2]执行月报!$F$5:$F$1335,[2]执行月报!$D$5:$D$1335,A1221)</f>
        <v>0</v>
      </c>
      <c r="E1221" s="284">
        <v>0</v>
      </c>
      <c r="F1221" s="351" t="str">
        <f t="shared" si="126"/>
        <v>-</v>
      </c>
      <c r="G1221" s="351" t="str">
        <f t="shared" si="127"/>
        <v>-</v>
      </c>
      <c r="H1221" s="270" t="str">
        <f t="shared" si="128"/>
        <v>否</v>
      </c>
      <c r="I1221" s="271" t="str">
        <f t="shared" si="129"/>
        <v>项</v>
      </c>
      <c r="J1221" s="272" t="str">
        <f t="shared" si="130"/>
        <v>222</v>
      </c>
      <c r="K1221" t="str">
        <f t="shared" si="131"/>
        <v>22204</v>
      </c>
      <c r="L1221" t="str">
        <f t="shared" si="132"/>
        <v>2220499</v>
      </c>
    </row>
    <row r="1222" ht="21" customHeight="1" spans="1:12">
      <c r="A1222" s="348">
        <v>22205</v>
      </c>
      <c r="B1222" s="336" t="s">
        <v>1055</v>
      </c>
      <c r="C1222" s="268">
        <f>SUMIFS(C1223:C$1298,$I1223:$I$1298,"项",$K1223:$K$1298,$A1222)</f>
        <v>8</v>
      </c>
      <c r="D1222" s="268">
        <f>SUMIFS(D1223:D$1298,$I1223:$I$1298,"项",$K1223:$K$1298,$A1222)</f>
        <v>0</v>
      </c>
      <c r="E1222" s="268">
        <f>SUMIFS(E1223:E$1298,$I1223:$I$1298,"项",$K1223:$K$1298,$A1222)</f>
        <v>0</v>
      </c>
      <c r="F1222" s="349" t="str">
        <f t="shared" ref="F1222:F1285" si="133">IF(E1222&lt;&gt;0,D1222/E1222-1,"-")</f>
        <v>-</v>
      </c>
      <c r="G1222" s="349">
        <f t="shared" ref="G1222:G1285" si="134">IF(C1222&lt;&gt;0,D1222/C1222,"-")</f>
        <v>0</v>
      </c>
      <c r="H1222" s="270" t="str">
        <f t="shared" ref="H1222:H1285" si="135">IF(LEN(A1222)=3,"是",IF(OR(C1222&lt;&gt;0,D1222&lt;&gt;0,E1222&lt;&gt;0),"是","否"))</f>
        <v>是</v>
      </c>
      <c r="I1222" s="271" t="str">
        <f t="shared" ref="I1222:I1285" si="136">_xlfn.IFS(LEN(A1222)=3,"类",LEN(A1222)=5,"款",LEN(A1222)=7,"项")</f>
        <v>款</v>
      </c>
      <c r="J1222" s="272" t="str">
        <f t="shared" ref="J1222:J1285" si="137">LEFT(A1222,3)</f>
        <v>222</v>
      </c>
      <c r="K1222" t="str">
        <f t="shared" ref="K1222:K1285" si="138">LEFT(A1222,5)</f>
        <v>22205</v>
      </c>
      <c r="L1222" t="str">
        <f t="shared" ref="L1222:L1285" si="139">LEFT(A1222,7)</f>
        <v>22205</v>
      </c>
    </row>
    <row r="1223" ht="21" hidden="1" customHeight="1" spans="1:12">
      <c r="A1223" s="350">
        <v>2220501</v>
      </c>
      <c r="B1223" s="337" t="s">
        <v>1056</v>
      </c>
      <c r="C1223" s="284">
        <v>0</v>
      </c>
      <c r="D1223" s="284">
        <f>SUMIFS([2]执行月报!$F$5:$F$1335,[2]执行月报!$D$5:$D$1335,A1223)</f>
        <v>0</v>
      </c>
      <c r="E1223" s="284">
        <v>0</v>
      </c>
      <c r="F1223" s="351" t="str">
        <f t="shared" si="133"/>
        <v>-</v>
      </c>
      <c r="G1223" s="351" t="str">
        <f t="shared" si="134"/>
        <v>-</v>
      </c>
      <c r="H1223" s="270" t="str">
        <f t="shared" si="135"/>
        <v>否</v>
      </c>
      <c r="I1223" s="271" t="str">
        <f t="shared" si="136"/>
        <v>项</v>
      </c>
      <c r="J1223" s="272" t="str">
        <f t="shared" si="137"/>
        <v>222</v>
      </c>
      <c r="K1223" t="str">
        <f t="shared" si="138"/>
        <v>22205</v>
      </c>
      <c r="L1223" t="str">
        <f t="shared" si="139"/>
        <v>2220501</v>
      </c>
    </row>
    <row r="1224" ht="21" hidden="1" customHeight="1" spans="1:12">
      <c r="A1224" s="350">
        <v>2220502</v>
      </c>
      <c r="B1224" s="337" t="s">
        <v>1057</v>
      </c>
      <c r="C1224" s="284">
        <v>0</v>
      </c>
      <c r="D1224" s="284">
        <f>SUMIFS([2]执行月报!$F$5:$F$1335,[2]执行月报!$D$5:$D$1335,A1224)</f>
        <v>0</v>
      </c>
      <c r="E1224" s="284">
        <v>0</v>
      </c>
      <c r="F1224" s="351" t="str">
        <f t="shared" si="133"/>
        <v>-</v>
      </c>
      <c r="G1224" s="351" t="str">
        <f t="shared" si="134"/>
        <v>-</v>
      </c>
      <c r="H1224" s="270" t="str">
        <f t="shared" si="135"/>
        <v>否</v>
      </c>
      <c r="I1224" s="271" t="str">
        <f t="shared" si="136"/>
        <v>项</v>
      </c>
      <c r="J1224" s="272" t="str">
        <f t="shared" si="137"/>
        <v>222</v>
      </c>
      <c r="K1224" t="str">
        <f t="shared" si="138"/>
        <v>22205</v>
      </c>
      <c r="L1224" t="str">
        <f t="shared" si="139"/>
        <v>2220502</v>
      </c>
    </row>
    <row r="1225" ht="21" hidden="1" customHeight="1" spans="1:12">
      <c r="A1225" s="350">
        <v>2220503</v>
      </c>
      <c r="B1225" s="337" t="s">
        <v>1058</v>
      </c>
      <c r="C1225" s="284">
        <v>0</v>
      </c>
      <c r="D1225" s="284">
        <f>SUMIFS([2]执行月报!$F$5:$F$1335,[2]执行月报!$D$5:$D$1335,A1225)</f>
        <v>0</v>
      </c>
      <c r="E1225" s="284">
        <v>0</v>
      </c>
      <c r="F1225" s="351" t="str">
        <f t="shared" si="133"/>
        <v>-</v>
      </c>
      <c r="G1225" s="351" t="str">
        <f t="shared" si="134"/>
        <v>-</v>
      </c>
      <c r="H1225" s="270" t="str">
        <f t="shared" si="135"/>
        <v>否</v>
      </c>
      <c r="I1225" s="271" t="str">
        <f t="shared" si="136"/>
        <v>项</v>
      </c>
      <c r="J1225" s="272" t="str">
        <f t="shared" si="137"/>
        <v>222</v>
      </c>
      <c r="K1225" t="str">
        <f t="shared" si="138"/>
        <v>22205</v>
      </c>
      <c r="L1225" t="str">
        <f t="shared" si="139"/>
        <v>2220503</v>
      </c>
    </row>
    <row r="1226" ht="21" hidden="1" customHeight="1" spans="1:12">
      <c r="A1226" s="350">
        <v>2220504</v>
      </c>
      <c r="B1226" s="337" t="s">
        <v>1059</v>
      </c>
      <c r="C1226" s="284">
        <v>0</v>
      </c>
      <c r="D1226" s="284">
        <f>SUMIFS([2]执行月报!$F$5:$F$1335,[2]执行月报!$D$5:$D$1335,A1226)</f>
        <v>0</v>
      </c>
      <c r="E1226" s="284">
        <v>0</v>
      </c>
      <c r="F1226" s="351" t="str">
        <f t="shared" si="133"/>
        <v>-</v>
      </c>
      <c r="G1226" s="351" t="str">
        <f t="shared" si="134"/>
        <v>-</v>
      </c>
      <c r="H1226" s="270" t="str">
        <f t="shared" si="135"/>
        <v>否</v>
      </c>
      <c r="I1226" s="271" t="str">
        <f t="shared" si="136"/>
        <v>项</v>
      </c>
      <c r="J1226" s="272" t="str">
        <f t="shared" si="137"/>
        <v>222</v>
      </c>
      <c r="K1226" t="str">
        <f t="shared" si="138"/>
        <v>22205</v>
      </c>
      <c r="L1226" t="str">
        <f t="shared" si="139"/>
        <v>2220504</v>
      </c>
    </row>
    <row r="1227" ht="21" hidden="1" customHeight="1" spans="1:12">
      <c r="A1227" s="350">
        <v>2220505</v>
      </c>
      <c r="B1227" s="337" t="s">
        <v>1060</v>
      </c>
      <c r="C1227" s="284">
        <v>0</v>
      </c>
      <c r="D1227" s="284">
        <f>SUMIFS([2]执行月报!$F$5:$F$1335,[2]执行月报!$D$5:$D$1335,A1227)</f>
        <v>0</v>
      </c>
      <c r="E1227" s="284">
        <v>0</v>
      </c>
      <c r="F1227" s="351" t="str">
        <f t="shared" si="133"/>
        <v>-</v>
      </c>
      <c r="G1227" s="351" t="str">
        <f t="shared" si="134"/>
        <v>-</v>
      </c>
      <c r="H1227" s="270" t="str">
        <f t="shared" si="135"/>
        <v>否</v>
      </c>
      <c r="I1227" s="271" t="str">
        <f t="shared" si="136"/>
        <v>项</v>
      </c>
      <c r="J1227" s="272" t="str">
        <f t="shared" si="137"/>
        <v>222</v>
      </c>
      <c r="K1227" t="str">
        <f t="shared" si="138"/>
        <v>22205</v>
      </c>
      <c r="L1227" t="str">
        <f t="shared" si="139"/>
        <v>2220505</v>
      </c>
    </row>
    <row r="1228" ht="21" hidden="1" customHeight="1" spans="1:12">
      <c r="A1228" s="350">
        <v>2220506</v>
      </c>
      <c r="B1228" s="337" t="s">
        <v>1061</v>
      </c>
      <c r="C1228" s="284">
        <v>0</v>
      </c>
      <c r="D1228" s="284">
        <f>SUMIFS([2]执行月报!$F$5:$F$1335,[2]执行月报!$D$5:$D$1335,A1228)</f>
        <v>0</v>
      </c>
      <c r="E1228" s="284">
        <v>0</v>
      </c>
      <c r="F1228" s="351" t="str">
        <f t="shared" si="133"/>
        <v>-</v>
      </c>
      <c r="G1228" s="351" t="str">
        <f t="shared" si="134"/>
        <v>-</v>
      </c>
      <c r="H1228" s="270" t="str">
        <f t="shared" si="135"/>
        <v>否</v>
      </c>
      <c r="I1228" s="271" t="str">
        <f t="shared" si="136"/>
        <v>项</v>
      </c>
      <c r="J1228" s="272" t="str">
        <f t="shared" si="137"/>
        <v>222</v>
      </c>
      <c r="K1228" t="str">
        <f t="shared" si="138"/>
        <v>22205</v>
      </c>
      <c r="L1228" t="str">
        <f t="shared" si="139"/>
        <v>2220506</v>
      </c>
    </row>
    <row r="1229" ht="21" hidden="1" customHeight="1" spans="1:12">
      <c r="A1229" s="350">
        <v>2220507</v>
      </c>
      <c r="B1229" s="337" t="s">
        <v>1062</v>
      </c>
      <c r="C1229" s="284">
        <v>0</v>
      </c>
      <c r="D1229" s="284">
        <f>SUMIFS([2]执行月报!$F$5:$F$1335,[2]执行月报!$D$5:$D$1335,A1229)</f>
        <v>0</v>
      </c>
      <c r="E1229" s="284">
        <v>0</v>
      </c>
      <c r="F1229" s="351" t="str">
        <f t="shared" si="133"/>
        <v>-</v>
      </c>
      <c r="G1229" s="351" t="str">
        <f t="shared" si="134"/>
        <v>-</v>
      </c>
      <c r="H1229" s="270" t="str">
        <f t="shared" si="135"/>
        <v>否</v>
      </c>
      <c r="I1229" s="271" t="str">
        <f t="shared" si="136"/>
        <v>项</v>
      </c>
      <c r="J1229" s="272" t="str">
        <f t="shared" si="137"/>
        <v>222</v>
      </c>
      <c r="K1229" t="str">
        <f t="shared" si="138"/>
        <v>22205</v>
      </c>
      <c r="L1229" t="str">
        <f t="shared" si="139"/>
        <v>2220507</v>
      </c>
    </row>
    <row r="1230" ht="21" hidden="1" customHeight="1" spans="1:12">
      <c r="A1230" s="350">
        <v>2220508</v>
      </c>
      <c r="B1230" s="337" t="s">
        <v>1063</v>
      </c>
      <c r="C1230" s="284">
        <v>0</v>
      </c>
      <c r="D1230" s="284">
        <f>SUMIFS([2]执行月报!$F$5:$F$1335,[2]执行月报!$D$5:$D$1335,A1230)</f>
        <v>0</v>
      </c>
      <c r="E1230" s="284">
        <v>0</v>
      </c>
      <c r="F1230" s="351" t="str">
        <f t="shared" si="133"/>
        <v>-</v>
      </c>
      <c r="G1230" s="351" t="str">
        <f t="shared" si="134"/>
        <v>-</v>
      </c>
      <c r="H1230" s="270" t="str">
        <f t="shared" si="135"/>
        <v>否</v>
      </c>
      <c r="I1230" s="271" t="str">
        <f t="shared" si="136"/>
        <v>项</v>
      </c>
      <c r="J1230" s="272" t="str">
        <f t="shared" si="137"/>
        <v>222</v>
      </c>
      <c r="K1230" t="str">
        <f t="shared" si="138"/>
        <v>22205</v>
      </c>
      <c r="L1230" t="str">
        <f t="shared" si="139"/>
        <v>2220508</v>
      </c>
    </row>
    <row r="1231" ht="21" hidden="1" customHeight="1" spans="1:12">
      <c r="A1231" s="350">
        <v>2220509</v>
      </c>
      <c r="B1231" s="337" t="s">
        <v>1064</v>
      </c>
      <c r="C1231" s="284">
        <v>0</v>
      </c>
      <c r="D1231" s="284">
        <f>SUMIFS([2]执行月报!$F$5:$F$1335,[2]执行月报!$D$5:$D$1335,A1231)</f>
        <v>0</v>
      </c>
      <c r="E1231" s="284">
        <v>0</v>
      </c>
      <c r="F1231" s="351" t="str">
        <f t="shared" si="133"/>
        <v>-</v>
      </c>
      <c r="G1231" s="351" t="str">
        <f t="shared" si="134"/>
        <v>-</v>
      </c>
      <c r="H1231" s="270" t="str">
        <f t="shared" si="135"/>
        <v>否</v>
      </c>
      <c r="I1231" s="271" t="str">
        <f t="shared" si="136"/>
        <v>项</v>
      </c>
      <c r="J1231" s="272" t="str">
        <f t="shared" si="137"/>
        <v>222</v>
      </c>
      <c r="K1231" t="str">
        <f t="shared" si="138"/>
        <v>22205</v>
      </c>
      <c r="L1231" t="str">
        <f t="shared" si="139"/>
        <v>2220509</v>
      </c>
    </row>
    <row r="1232" ht="21" hidden="1" customHeight="1" spans="1:12">
      <c r="A1232" s="350">
        <v>2220510</v>
      </c>
      <c r="B1232" s="337" t="s">
        <v>1065</v>
      </c>
      <c r="C1232" s="284">
        <v>0</v>
      </c>
      <c r="D1232" s="284">
        <f>SUMIFS([2]执行月报!$F$5:$F$1335,[2]执行月报!$D$5:$D$1335,A1232)</f>
        <v>0</v>
      </c>
      <c r="E1232" s="284">
        <v>0</v>
      </c>
      <c r="F1232" s="351" t="str">
        <f t="shared" si="133"/>
        <v>-</v>
      </c>
      <c r="G1232" s="351" t="str">
        <f t="shared" si="134"/>
        <v>-</v>
      </c>
      <c r="H1232" s="270" t="str">
        <f t="shared" si="135"/>
        <v>否</v>
      </c>
      <c r="I1232" s="271" t="str">
        <f t="shared" si="136"/>
        <v>项</v>
      </c>
      <c r="J1232" s="272" t="str">
        <f t="shared" si="137"/>
        <v>222</v>
      </c>
      <c r="K1232" t="str">
        <f t="shared" si="138"/>
        <v>22205</v>
      </c>
      <c r="L1232" t="str">
        <f t="shared" si="139"/>
        <v>2220510</v>
      </c>
    </row>
    <row r="1233" ht="21" customHeight="1" spans="1:12">
      <c r="A1233" s="350">
        <v>2220511</v>
      </c>
      <c r="B1233" s="337" t="s">
        <v>1066</v>
      </c>
      <c r="C1233" s="284">
        <v>8</v>
      </c>
      <c r="D1233" s="284">
        <f>SUMIFS([2]执行月报!$F$5:$F$1335,[2]执行月报!$D$5:$D$1335,A1233)</f>
        <v>0</v>
      </c>
      <c r="E1233" s="284">
        <v>0</v>
      </c>
      <c r="F1233" s="351" t="str">
        <f t="shared" si="133"/>
        <v>-</v>
      </c>
      <c r="G1233" s="351">
        <f t="shared" si="134"/>
        <v>0</v>
      </c>
      <c r="H1233" s="270" t="str">
        <f t="shared" si="135"/>
        <v>是</v>
      </c>
      <c r="I1233" s="271" t="str">
        <f t="shared" si="136"/>
        <v>项</v>
      </c>
      <c r="J1233" s="272" t="str">
        <f t="shared" si="137"/>
        <v>222</v>
      </c>
      <c r="K1233" t="str">
        <f t="shared" si="138"/>
        <v>22205</v>
      </c>
      <c r="L1233" t="str">
        <f t="shared" si="139"/>
        <v>2220511</v>
      </c>
    </row>
    <row r="1234" ht="21" hidden="1" customHeight="1" spans="1:12">
      <c r="A1234" s="350">
        <v>2220599</v>
      </c>
      <c r="B1234" s="337" t="s">
        <v>1067</v>
      </c>
      <c r="C1234" s="284">
        <v>0</v>
      </c>
      <c r="D1234" s="284">
        <f>SUMIFS([2]执行月报!$F$5:$F$1335,[2]执行月报!$D$5:$D$1335,A1234)</f>
        <v>0</v>
      </c>
      <c r="E1234" s="284">
        <v>0</v>
      </c>
      <c r="F1234" s="351" t="str">
        <f t="shared" si="133"/>
        <v>-</v>
      </c>
      <c r="G1234" s="351" t="str">
        <f t="shared" si="134"/>
        <v>-</v>
      </c>
      <c r="H1234" s="270" t="str">
        <f t="shared" si="135"/>
        <v>否</v>
      </c>
      <c r="I1234" s="271" t="str">
        <f t="shared" si="136"/>
        <v>项</v>
      </c>
      <c r="J1234" s="272" t="str">
        <f t="shared" si="137"/>
        <v>222</v>
      </c>
      <c r="K1234" t="str">
        <f t="shared" si="138"/>
        <v>22205</v>
      </c>
      <c r="L1234" t="str">
        <f t="shared" si="139"/>
        <v>2220599</v>
      </c>
    </row>
    <row r="1235" ht="21" customHeight="1" spans="1:12">
      <c r="A1235" s="348">
        <v>224</v>
      </c>
      <c r="B1235" s="336" t="s">
        <v>120</v>
      </c>
      <c r="C1235" s="268">
        <f>SUMIFS(C1236:C$1298,$I1236:$I$1298,"款",$J1236:$J$1298,$A1235)</f>
        <v>4487</v>
      </c>
      <c r="D1235" s="268">
        <f>SUMIFS(D1236:D$1298,$I1236:$I$1298,"款",$J1236:$J$1298,$A1235)</f>
        <v>1790</v>
      </c>
      <c r="E1235" s="268">
        <f>SUMIFS(E1236:E$1298,$I1236:$I$1298,"款",$J1236:$J$1298,$A1235)</f>
        <v>2716</v>
      </c>
      <c r="F1235" s="349">
        <f t="shared" si="133"/>
        <v>-0.340942562592047</v>
      </c>
      <c r="G1235" s="349">
        <f t="shared" si="134"/>
        <v>0.398930242924003</v>
      </c>
      <c r="H1235" s="270" t="str">
        <f t="shared" si="135"/>
        <v>是</v>
      </c>
      <c r="I1235" s="271" t="str">
        <f t="shared" si="136"/>
        <v>类</v>
      </c>
      <c r="J1235" s="272" t="str">
        <f t="shared" si="137"/>
        <v>224</v>
      </c>
      <c r="K1235" t="str">
        <f t="shared" si="138"/>
        <v>224</v>
      </c>
      <c r="L1235" t="str">
        <f t="shared" si="139"/>
        <v>224</v>
      </c>
    </row>
    <row r="1236" ht="21" customHeight="1" spans="1:12">
      <c r="A1236" s="348">
        <v>22401</v>
      </c>
      <c r="B1236" s="336" t="s">
        <v>1068</v>
      </c>
      <c r="C1236" s="268">
        <f>SUMIFS(C1237:C$1298,$I1237:$I$1298,"项",$K1237:$K$1298,$A1236)</f>
        <v>1154</v>
      </c>
      <c r="D1236" s="268">
        <f>SUMIFS(D1237:D$1298,$I1237:$I$1298,"项",$K1237:$K$1298,$A1236)</f>
        <v>489</v>
      </c>
      <c r="E1236" s="268">
        <f>SUMIFS(E1237:E$1298,$I1237:$I$1298,"项",$K1237:$K$1298,$A1236)</f>
        <v>375</v>
      </c>
      <c r="F1236" s="349">
        <f t="shared" si="133"/>
        <v>0.304</v>
      </c>
      <c r="G1236" s="349">
        <f t="shared" si="134"/>
        <v>0.423743500866551</v>
      </c>
      <c r="H1236" s="270" t="str">
        <f t="shared" si="135"/>
        <v>是</v>
      </c>
      <c r="I1236" s="271" t="str">
        <f t="shared" si="136"/>
        <v>款</v>
      </c>
      <c r="J1236" s="272" t="str">
        <f t="shared" si="137"/>
        <v>224</v>
      </c>
      <c r="K1236" t="str">
        <f t="shared" si="138"/>
        <v>22401</v>
      </c>
      <c r="L1236" t="str">
        <f t="shared" si="139"/>
        <v>22401</v>
      </c>
    </row>
    <row r="1237" ht="21" customHeight="1" spans="1:12">
      <c r="A1237" s="350">
        <v>2240101</v>
      </c>
      <c r="B1237" s="337" t="s">
        <v>140</v>
      </c>
      <c r="C1237" s="284">
        <v>606</v>
      </c>
      <c r="D1237" s="284">
        <f>SUMIFS([2]执行月报!$F$5:$F$1335,[2]执行月报!$D$5:$D$1335,A1237)</f>
        <v>297</v>
      </c>
      <c r="E1237" s="284">
        <v>278</v>
      </c>
      <c r="F1237" s="351">
        <f t="shared" si="133"/>
        <v>0.0683453237410072</v>
      </c>
      <c r="G1237" s="351">
        <f t="shared" si="134"/>
        <v>0.49009900990099</v>
      </c>
      <c r="H1237" s="270" t="str">
        <f t="shared" si="135"/>
        <v>是</v>
      </c>
      <c r="I1237" s="271" t="str">
        <f t="shared" si="136"/>
        <v>项</v>
      </c>
      <c r="J1237" s="272" t="str">
        <f t="shared" si="137"/>
        <v>224</v>
      </c>
      <c r="K1237" t="str">
        <f t="shared" si="138"/>
        <v>22401</v>
      </c>
      <c r="L1237" t="str">
        <f t="shared" si="139"/>
        <v>2240101</v>
      </c>
    </row>
    <row r="1238" ht="21" hidden="1" customHeight="1" spans="1:12">
      <c r="A1238" s="350">
        <v>2240102</v>
      </c>
      <c r="B1238" s="337" t="s">
        <v>141</v>
      </c>
      <c r="C1238" s="284">
        <v>0</v>
      </c>
      <c r="D1238" s="284">
        <f>SUMIFS([2]执行月报!$F$5:$F$1335,[2]执行月报!$D$5:$D$1335,A1238)</f>
        <v>0</v>
      </c>
      <c r="E1238" s="284">
        <v>0</v>
      </c>
      <c r="F1238" s="351" t="str">
        <f t="shared" si="133"/>
        <v>-</v>
      </c>
      <c r="G1238" s="351" t="str">
        <f t="shared" si="134"/>
        <v>-</v>
      </c>
      <c r="H1238" s="270" t="str">
        <f t="shared" si="135"/>
        <v>否</v>
      </c>
      <c r="I1238" s="271" t="str">
        <f t="shared" si="136"/>
        <v>项</v>
      </c>
      <c r="J1238" s="272" t="str">
        <f t="shared" si="137"/>
        <v>224</v>
      </c>
      <c r="K1238" t="str">
        <f t="shared" si="138"/>
        <v>22401</v>
      </c>
      <c r="L1238" t="str">
        <f t="shared" si="139"/>
        <v>2240102</v>
      </c>
    </row>
    <row r="1239" ht="21" customHeight="1" spans="1:12">
      <c r="A1239" s="350">
        <v>2240103</v>
      </c>
      <c r="B1239" s="337" t="s">
        <v>142</v>
      </c>
      <c r="C1239" s="284">
        <v>147</v>
      </c>
      <c r="D1239" s="284">
        <f>SUMIFS([2]执行月报!$F$5:$F$1335,[2]执行月报!$D$5:$D$1335,A1239)</f>
        <v>102</v>
      </c>
      <c r="E1239" s="284">
        <v>83</v>
      </c>
      <c r="F1239" s="351">
        <f t="shared" si="133"/>
        <v>0.228915662650602</v>
      </c>
      <c r="G1239" s="351">
        <f t="shared" si="134"/>
        <v>0.693877551020408</v>
      </c>
      <c r="H1239" s="270" t="str">
        <f t="shared" si="135"/>
        <v>是</v>
      </c>
      <c r="I1239" s="271" t="str">
        <f t="shared" si="136"/>
        <v>项</v>
      </c>
      <c r="J1239" s="272" t="str">
        <f t="shared" si="137"/>
        <v>224</v>
      </c>
      <c r="K1239" t="str">
        <f t="shared" si="138"/>
        <v>22401</v>
      </c>
      <c r="L1239" t="str">
        <f t="shared" si="139"/>
        <v>2240103</v>
      </c>
    </row>
    <row r="1240" ht="21" customHeight="1" spans="1:12">
      <c r="A1240" s="350">
        <v>2240104</v>
      </c>
      <c r="B1240" s="337" t="s">
        <v>1069</v>
      </c>
      <c r="C1240" s="284">
        <v>90</v>
      </c>
      <c r="D1240" s="284">
        <f>SUMIFS([2]执行月报!$F$5:$F$1335,[2]执行月报!$D$5:$D$1335,A1240)</f>
        <v>0</v>
      </c>
      <c r="E1240" s="284">
        <v>0</v>
      </c>
      <c r="F1240" s="351" t="str">
        <f t="shared" si="133"/>
        <v>-</v>
      </c>
      <c r="G1240" s="351">
        <f t="shared" si="134"/>
        <v>0</v>
      </c>
      <c r="H1240" s="270" t="str">
        <f t="shared" si="135"/>
        <v>是</v>
      </c>
      <c r="I1240" s="271" t="str">
        <f t="shared" si="136"/>
        <v>项</v>
      </c>
      <c r="J1240" s="272" t="str">
        <f t="shared" si="137"/>
        <v>224</v>
      </c>
      <c r="K1240" t="str">
        <f t="shared" si="138"/>
        <v>22401</v>
      </c>
      <c r="L1240" t="str">
        <f t="shared" si="139"/>
        <v>2240104</v>
      </c>
    </row>
    <row r="1241" ht="21" hidden="1" customHeight="1" spans="1:12">
      <c r="A1241" s="350">
        <v>2240105</v>
      </c>
      <c r="B1241" s="337" t="s">
        <v>1070</v>
      </c>
      <c r="C1241" s="284">
        <v>0</v>
      </c>
      <c r="D1241" s="284">
        <f>SUMIFS([2]执行月报!$F$5:$F$1335,[2]执行月报!$D$5:$D$1335,A1241)</f>
        <v>0</v>
      </c>
      <c r="E1241" s="284">
        <v>0</v>
      </c>
      <c r="F1241" s="351" t="str">
        <f t="shared" si="133"/>
        <v>-</v>
      </c>
      <c r="G1241" s="351" t="str">
        <f t="shared" si="134"/>
        <v>-</v>
      </c>
      <c r="H1241" s="270" t="str">
        <f t="shared" si="135"/>
        <v>否</v>
      </c>
      <c r="I1241" s="271" t="str">
        <f t="shared" si="136"/>
        <v>项</v>
      </c>
      <c r="J1241" s="272" t="str">
        <f t="shared" si="137"/>
        <v>224</v>
      </c>
      <c r="K1241" t="str">
        <f t="shared" si="138"/>
        <v>22401</v>
      </c>
      <c r="L1241" t="str">
        <f t="shared" si="139"/>
        <v>2240105</v>
      </c>
    </row>
    <row r="1242" ht="21" customHeight="1" spans="1:12">
      <c r="A1242" s="350">
        <v>2240106</v>
      </c>
      <c r="B1242" s="337" t="s">
        <v>1071</v>
      </c>
      <c r="C1242" s="284">
        <v>131</v>
      </c>
      <c r="D1242" s="284">
        <f>SUMIFS([2]执行月报!$F$5:$F$1335,[2]执行月报!$D$5:$D$1335,A1242)</f>
        <v>10</v>
      </c>
      <c r="E1242" s="284">
        <v>0</v>
      </c>
      <c r="F1242" s="351" t="str">
        <f t="shared" si="133"/>
        <v>-</v>
      </c>
      <c r="G1242" s="351">
        <f t="shared" si="134"/>
        <v>0.0763358778625954</v>
      </c>
      <c r="H1242" s="270" t="str">
        <f t="shared" si="135"/>
        <v>是</v>
      </c>
      <c r="I1242" s="271" t="str">
        <f t="shared" si="136"/>
        <v>项</v>
      </c>
      <c r="J1242" s="272" t="str">
        <f t="shared" si="137"/>
        <v>224</v>
      </c>
      <c r="K1242" t="str">
        <f t="shared" si="138"/>
        <v>22401</v>
      </c>
      <c r="L1242" t="str">
        <f t="shared" si="139"/>
        <v>2240106</v>
      </c>
    </row>
    <row r="1243" ht="21" customHeight="1" spans="1:12">
      <c r="A1243" s="350">
        <v>2240108</v>
      </c>
      <c r="B1243" s="337" t="s">
        <v>1072</v>
      </c>
      <c r="C1243" s="284">
        <v>130</v>
      </c>
      <c r="D1243" s="284">
        <f>SUMIFS([2]执行月报!$F$5:$F$1335,[2]执行月报!$D$5:$D$1335,A1243)</f>
        <v>50</v>
      </c>
      <c r="E1243" s="284">
        <v>0</v>
      </c>
      <c r="F1243" s="351" t="str">
        <f t="shared" si="133"/>
        <v>-</v>
      </c>
      <c r="G1243" s="351">
        <f t="shared" si="134"/>
        <v>0.384615384615385</v>
      </c>
      <c r="H1243" s="270" t="str">
        <f t="shared" si="135"/>
        <v>是</v>
      </c>
      <c r="I1243" s="271" t="str">
        <f t="shared" si="136"/>
        <v>项</v>
      </c>
      <c r="J1243" s="272" t="str">
        <f t="shared" si="137"/>
        <v>224</v>
      </c>
      <c r="K1243" t="str">
        <f t="shared" si="138"/>
        <v>22401</v>
      </c>
      <c r="L1243" t="str">
        <f t="shared" si="139"/>
        <v>2240108</v>
      </c>
    </row>
    <row r="1244" ht="21" customHeight="1" spans="1:12">
      <c r="A1244" s="350">
        <v>2240109</v>
      </c>
      <c r="B1244" s="337" t="s">
        <v>1073</v>
      </c>
      <c r="C1244" s="284">
        <v>50</v>
      </c>
      <c r="D1244" s="284">
        <f>SUMIFS([2]执行月报!$F$5:$F$1335,[2]执行月报!$D$5:$D$1335,A1244)</f>
        <v>30</v>
      </c>
      <c r="E1244" s="284">
        <v>14</v>
      </c>
      <c r="F1244" s="351">
        <f t="shared" si="133"/>
        <v>1.14285714285714</v>
      </c>
      <c r="G1244" s="351">
        <f t="shared" si="134"/>
        <v>0.6</v>
      </c>
      <c r="H1244" s="270" t="str">
        <f t="shared" si="135"/>
        <v>是</v>
      </c>
      <c r="I1244" s="271" t="str">
        <f t="shared" si="136"/>
        <v>项</v>
      </c>
      <c r="J1244" s="272" t="str">
        <f t="shared" si="137"/>
        <v>224</v>
      </c>
      <c r="K1244" t="str">
        <f t="shared" si="138"/>
        <v>22401</v>
      </c>
      <c r="L1244" t="str">
        <f t="shared" si="139"/>
        <v>2240109</v>
      </c>
    </row>
    <row r="1245" ht="21" hidden="1" customHeight="1" spans="1:12">
      <c r="A1245" s="350">
        <v>2240150</v>
      </c>
      <c r="B1245" s="337" t="s">
        <v>149</v>
      </c>
      <c r="C1245" s="284">
        <v>0</v>
      </c>
      <c r="D1245" s="284">
        <f>SUMIFS([2]执行月报!$F$5:$F$1335,[2]执行月报!$D$5:$D$1335,A1245)</f>
        <v>0</v>
      </c>
      <c r="E1245" s="284">
        <v>0</v>
      </c>
      <c r="F1245" s="351" t="str">
        <f t="shared" si="133"/>
        <v>-</v>
      </c>
      <c r="G1245" s="351" t="str">
        <f t="shared" si="134"/>
        <v>-</v>
      </c>
      <c r="H1245" s="270" t="str">
        <f t="shared" si="135"/>
        <v>否</v>
      </c>
      <c r="I1245" s="271" t="str">
        <f t="shared" si="136"/>
        <v>项</v>
      </c>
      <c r="J1245" s="272" t="str">
        <f t="shared" si="137"/>
        <v>224</v>
      </c>
      <c r="K1245" t="str">
        <f t="shared" si="138"/>
        <v>22401</v>
      </c>
      <c r="L1245" t="str">
        <f t="shared" si="139"/>
        <v>2240150</v>
      </c>
    </row>
    <row r="1246" ht="21" hidden="1" customHeight="1" spans="1:12">
      <c r="A1246" s="350">
        <v>2240199</v>
      </c>
      <c r="B1246" s="337" t="s">
        <v>1074</v>
      </c>
      <c r="C1246" s="284">
        <v>0</v>
      </c>
      <c r="D1246" s="284">
        <f>SUMIFS([2]执行月报!$F$5:$F$1335,[2]执行月报!$D$5:$D$1335,A1246)</f>
        <v>0</v>
      </c>
      <c r="E1246" s="284">
        <v>0</v>
      </c>
      <c r="F1246" s="351" t="str">
        <f t="shared" si="133"/>
        <v>-</v>
      </c>
      <c r="G1246" s="351" t="str">
        <f t="shared" si="134"/>
        <v>-</v>
      </c>
      <c r="H1246" s="270" t="str">
        <f t="shared" si="135"/>
        <v>否</v>
      </c>
      <c r="I1246" s="271" t="str">
        <f t="shared" si="136"/>
        <v>项</v>
      </c>
      <c r="J1246" s="272" t="str">
        <f t="shared" si="137"/>
        <v>224</v>
      </c>
      <c r="K1246" t="str">
        <f t="shared" si="138"/>
        <v>22401</v>
      </c>
      <c r="L1246" t="str">
        <f t="shared" si="139"/>
        <v>2240199</v>
      </c>
    </row>
    <row r="1247" ht="21" customHeight="1" spans="1:12">
      <c r="A1247" s="348">
        <v>22402</v>
      </c>
      <c r="B1247" s="336" t="s">
        <v>1075</v>
      </c>
      <c r="C1247" s="268">
        <f>SUMIFS(C1248:C$1298,$I1248:$I$1298,"项",$K1248:$K$1298,$A1247)</f>
        <v>1806</v>
      </c>
      <c r="D1247" s="268">
        <f>SUMIFS(D1248:D$1298,$I1248:$I$1298,"项",$K1248:$K$1298,$A1247)</f>
        <v>584</v>
      </c>
      <c r="E1247" s="268">
        <f>SUMIFS(E1248:E$1298,$I1248:$I$1298,"项",$K1248:$K$1298,$A1247)</f>
        <v>654</v>
      </c>
      <c r="F1247" s="349">
        <f t="shared" si="133"/>
        <v>-0.107033639143731</v>
      </c>
      <c r="G1247" s="349">
        <f t="shared" si="134"/>
        <v>0.323366555924695</v>
      </c>
      <c r="H1247" s="270" t="str">
        <f t="shared" si="135"/>
        <v>是</v>
      </c>
      <c r="I1247" s="271" t="str">
        <f t="shared" si="136"/>
        <v>款</v>
      </c>
      <c r="J1247" s="272" t="str">
        <f t="shared" si="137"/>
        <v>224</v>
      </c>
      <c r="K1247" t="str">
        <f t="shared" si="138"/>
        <v>22402</v>
      </c>
      <c r="L1247" t="str">
        <f t="shared" si="139"/>
        <v>22402</v>
      </c>
    </row>
    <row r="1248" ht="21" customHeight="1" spans="1:12">
      <c r="A1248" s="350">
        <v>2240201</v>
      </c>
      <c r="B1248" s="337" t="s">
        <v>140</v>
      </c>
      <c r="C1248" s="284">
        <v>1737</v>
      </c>
      <c r="D1248" s="284">
        <f>SUMIFS([2]执行月报!$F$5:$F$1335,[2]执行月报!$D$5:$D$1335,A1248)</f>
        <v>554</v>
      </c>
      <c r="E1248" s="284">
        <v>616</v>
      </c>
      <c r="F1248" s="351">
        <f t="shared" si="133"/>
        <v>-0.100649350649351</v>
      </c>
      <c r="G1248" s="351">
        <f t="shared" si="134"/>
        <v>0.318940702360391</v>
      </c>
      <c r="H1248" s="270" t="str">
        <f t="shared" si="135"/>
        <v>是</v>
      </c>
      <c r="I1248" s="271" t="str">
        <f t="shared" si="136"/>
        <v>项</v>
      </c>
      <c r="J1248" s="272" t="str">
        <f t="shared" si="137"/>
        <v>224</v>
      </c>
      <c r="K1248" t="str">
        <f t="shared" si="138"/>
        <v>22402</v>
      </c>
      <c r="L1248" t="str">
        <f t="shared" si="139"/>
        <v>2240201</v>
      </c>
    </row>
    <row r="1249" ht="21" hidden="1" customHeight="1" spans="1:12">
      <c r="A1249" s="350">
        <v>2240202</v>
      </c>
      <c r="B1249" s="337" t="s">
        <v>141</v>
      </c>
      <c r="C1249" s="284">
        <v>0</v>
      </c>
      <c r="D1249" s="284">
        <f>SUMIFS([2]执行月报!$F$5:$F$1335,[2]执行月报!$D$5:$D$1335,A1249)</f>
        <v>0</v>
      </c>
      <c r="E1249" s="284">
        <v>0</v>
      </c>
      <c r="F1249" s="351" t="str">
        <f t="shared" si="133"/>
        <v>-</v>
      </c>
      <c r="G1249" s="351" t="str">
        <f t="shared" si="134"/>
        <v>-</v>
      </c>
      <c r="H1249" s="270" t="str">
        <f t="shared" si="135"/>
        <v>否</v>
      </c>
      <c r="I1249" s="271" t="str">
        <f t="shared" si="136"/>
        <v>项</v>
      </c>
      <c r="J1249" s="272" t="str">
        <f t="shared" si="137"/>
        <v>224</v>
      </c>
      <c r="K1249" t="str">
        <f t="shared" si="138"/>
        <v>22402</v>
      </c>
      <c r="L1249" t="str">
        <f t="shared" si="139"/>
        <v>2240202</v>
      </c>
    </row>
    <row r="1250" ht="21" hidden="1" customHeight="1" spans="1:12">
      <c r="A1250" s="350">
        <v>2240203</v>
      </c>
      <c r="B1250" s="337" t="s">
        <v>142</v>
      </c>
      <c r="C1250" s="284">
        <v>0</v>
      </c>
      <c r="D1250" s="284">
        <f>SUMIFS([2]执行月报!$F$5:$F$1335,[2]执行月报!$D$5:$D$1335,A1250)</f>
        <v>0</v>
      </c>
      <c r="E1250" s="284">
        <v>0</v>
      </c>
      <c r="F1250" s="351" t="str">
        <f t="shared" si="133"/>
        <v>-</v>
      </c>
      <c r="G1250" s="351" t="str">
        <f t="shared" si="134"/>
        <v>-</v>
      </c>
      <c r="H1250" s="270" t="str">
        <f t="shared" si="135"/>
        <v>否</v>
      </c>
      <c r="I1250" s="271" t="str">
        <f t="shared" si="136"/>
        <v>项</v>
      </c>
      <c r="J1250" s="272" t="str">
        <f t="shared" si="137"/>
        <v>224</v>
      </c>
      <c r="K1250" t="str">
        <f t="shared" si="138"/>
        <v>22402</v>
      </c>
      <c r="L1250" t="str">
        <f t="shared" si="139"/>
        <v>2240203</v>
      </c>
    </row>
    <row r="1251" ht="21" customHeight="1" spans="1:12">
      <c r="A1251" s="350">
        <v>2240204</v>
      </c>
      <c r="B1251" s="337" t="s">
        <v>1076</v>
      </c>
      <c r="C1251" s="284">
        <v>69</v>
      </c>
      <c r="D1251" s="284">
        <f>SUMIFS([2]执行月报!$F$5:$F$1335,[2]执行月报!$D$5:$D$1335,A1251)</f>
        <v>30</v>
      </c>
      <c r="E1251" s="284">
        <v>38</v>
      </c>
      <c r="F1251" s="351">
        <f t="shared" si="133"/>
        <v>-0.210526315789474</v>
      </c>
      <c r="G1251" s="351">
        <f t="shared" si="134"/>
        <v>0.434782608695652</v>
      </c>
      <c r="H1251" s="270" t="str">
        <f t="shared" si="135"/>
        <v>是</v>
      </c>
      <c r="I1251" s="271" t="str">
        <f t="shared" si="136"/>
        <v>项</v>
      </c>
      <c r="J1251" s="272" t="str">
        <f t="shared" si="137"/>
        <v>224</v>
      </c>
      <c r="K1251" t="str">
        <f t="shared" si="138"/>
        <v>22402</v>
      </c>
      <c r="L1251" t="str">
        <f t="shared" si="139"/>
        <v>2240204</v>
      </c>
    </row>
    <row r="1252" ht="21" hidden="1" customHeight="1" spans="1:12">
      <c r="A1252" s="350">
        <v>2240299</v>
      </c>
      <c r="B1252" s="337" t="s">
        <v>1077</v>
      </c>
      <c r="C1252" s="284">
        <v>0</v>
      </c>
      <c r="D1252" s="284">
        <f>SUMIFS([2]执行月报!$F$5:$F$1335,[2]执行月报!$D$5:$D$1335,A1252)</f>
        <v>0</v>
      </c>
      <c r="E1252" s="284">
        <v>0</v>
      </c>
      <c r="F1252" s="351" t="str">
        <f t="shared" si="133"/>
        <v>-</v>
      </c>
      <c r="G1252" s="351" t="str">
        <f t="shared" si="134"/>
        <v>-</v>
      </c>
      <c r="H1252" s="270" t="str">
        <f t="shared" si="135"/>
        <v>否</v>
      </c>
      <c r="I1252" s="271" t="str">
        <f t="shared" si="136"/>
        <v>项</v>
      </c>
      <c r="J1252" s="272" t="str">
        <f t="shared" si="137"/>
        <v>224</v>
      </c>
      <c r="K1252" t="str">
        <f t="shared" si="138"/>
        <v>22402</v>
      </c>
      <c r="L1252" t="str">
        <f t="shared" si="139"/>
        <v>2240299</v>
      </c>
    </row>
    <row r="1253" ht="21" hidden="1" customHeight="1" spans="1:12">
      <c r="A1253" s="348">
        <v>22404</v>
      </c>
      <c r="B1253" s="336" t="s">
        <v>1078</v>
      </c>
      <c r="C1253" s="268">
        <f>SUMIFS(C1254:C$1298,$I1254:$I$1298,"项",$K1254:$K$1298,$A1253)</f>
        <v>0</v>
      </c>
      <c r="D1253" s="268">
        <f>SUMIFS(D1254:D$1298,$I1254:$I$1298,"项",$K1254:$K$1298,$A1253)</f>
        <v>0</v>
      </c>
      <c r="E1253" s="268">
        <f>SUMIFS(E1254:E$1298,$I1254:$I$1298,"项",$K1254:$K$1298,$A1253)</f>
        <v>0</v>
      </c>
      <c r="F1253" s="349" t="str">
        <f t="shared" si="133"/>
        <v>-</v>
      </c>
      <c r="G1253" s="349" t="str">
        <f t="shared" si="134"/>
        <v>-</v>
      </c>
      <c r="H1253" s="270" t="str">
        <f t="shared" si="135"/>
        <v>否</v>
      </c>
      <c r="I1253" s="271" t="str">
        <f t="shared" si="136"/>
        <v>款</v>
      </c>
      <c r="J1253" s="272" t="str">
        <f t="shared" si="137"/>
        <v>224</v>
      </c>
      <c r="K1253" t="str">
        <f t="shared" si="138"/>
        <v>22404</v>
      </c>
      <c r="L1253" t="str">
        <f t="shared" si="139"/>
        <v>22404</v>
      </c>
    </row>
    <row r="1254" ht="21" hidden="1" customHeight="1" spans="1:12">
      <c r="A1254" s="350">
        <v>2240401</v>
      </c>
      <c r="B1254" s="337" t="s">
        <v>140</v>
      </c>
      <c r="C1254" s="284">
        <v>0</v>
      </c>
      <c r="D1254" s="284">
        <f>SUMIFS([2]执行月报!$F$5:$F$1335,[2]执行月报!$D$5:$D$1335,A1254)</f>
        <v>0</v>
      </c>
      <c r="E1254" s="284">
        <v>0</v>
      </c>
      <c r="F1254" s="351" t="str">
        <f t="shared" si="133"/>
        <v>-</v>
      </c>
      <c r="G1254" s="351" t="str">
        <f t="shared" si="134"/>
        <v>-</v>
      </c>
      <c r="H1254" s="270" t="str">
        <f t="shared" si="135"/>
        <v>否</v>
      </c>
      <c r="I1254" s="271" t="str">
        <f t="shared" si="136"/>
        <v>项</v>
      </c>
      <c r="J1254" s="272" t="str">
        <f t="shared" si="137"/>
        <v>224</v>
      </c>
      <c r="K1254" t="str">
        <f t="shared" si="138"/>
        <v>22404</v>
      </c>
      <c r="L1254" t="str">
        <f t="shared" si="139"/>
        <v>2240401</v>
      </c>
    </row>
    <row r="1255" ht="21" hidden="1" customHeight="1" spans="1:12">
      <c r="A1255" s="350">
        <v>2240402</v>
      </c>
      <c r="B1255" s="337" t="s">
        <v>141</v>
      </c>
      <c r="C1255" s="284">
        <v>0</v>
      </c>
      <c r="D1255" s="284">
        <f>SUMIFS([2]执行月报!$F$5:$F$1335,[2]执行月报!$D$5:$D$1335,A1255)</f>
        <v>0</v>
      </c>
      <c r="E1255" s="284">
        <v>0</v>
      </c>
      <c r="F1255" s="351" t="str">
        <f t="shared" si="133"/>
        <v>-</v>
      </c>
      <c r="G1255" s="351" t="str">
        <f t="shared" si="134"/>
        <v>-</v>
      </c>
      <c r="H1255" s="270" t="str">
        <f t="shared" si="135"/>
        <v>否</v>
      </c>
      <c r="I1255" s="271" t="str">
        <f t="shared" si="136"/>
        <v>项</v>
      </c>
      <c r="J1255" s="272" t="str">
        <f t="shared" si="137"/>
        <v>224</v>
      </c>
      <c r="K1255" t="str">
        <f t="shared" si="138"/>
        <v>22404</v>
      </c>
      <c r="L1255" t="str">
        <f t="shared" si="139"/>
        <v>2240402</v>
      </c>
    </row>
    <row r="1256" ht="21" hidden="1" customHeight="1" spans="1:12">
      <c r="A1256" s="350">
        <v>2240403</v>
      </c>
      <c r="B1256" s="337" t="s">
        <v>142</v>
      </c>
      <c r="C1256" s="284">
        <v>0</v>
      </c>
      <c r="D1256" s="284">
        <f>SUMIFS([2]执行月报!$F$5:$F$1335,[2]执行月报!$D$5:$D$1335,A1256)</f>
        <v>0</v>
      </c>
      <c r="E1256" s="284">
        <v>0</v>
      </c>
      <c r="F1256" s="351" t="str">
        <f t="shared" si="133"/>
        <v>-</v>
      </c>
      <c r="G1256" s="351" t="str">
        <f t="shared" si="134"/>
        <v>-</v>
      </c>
      <c r="H1256" s="270" t="str">
        <f t="shared" si="135"/>
        <v>否</v>
      </c>
      <c r="I1256" s="271" t="str">
        <f t="shared" si="136"/>
        <v>项</v>
      </c>
      <c r="J1256" s="272" t="str">
        <f t="shared" si="137"/>
        <v>224</v>
      </c>
      <c r="K1256" t="str">
        <f t="shared" si="138"/>
        <v>22404</v>
      </c>
      <c r="L1256" t="str">
        <f t="shared" si="139"/>
        <v>2240403</v>
      </c>
    </row>
    <row r="1257" ht="21" hidden="1" customHeight="1" spans="1:12">
      <c r="A1257" s="350">
        <v>2240404</v>
      </c>
      <c r="B1257" s="337" t="s">
        <v>1079</v>
      </c>
      <c r="C1257" s="284">
        <v>0</v>
      </c>
      <c r="D1257" s="284">
        <f>SUMIFS([2]执行月报!$F$5:$F$1335,[2]执行月报!$D$5:$D$1335,A1257)</f>
        <v>0</v>
      </c>
      <c r="E1257" s="284">
        <v>0</v>
      </c>
      <c r="F1257" s="351" t="str">
        <f t="shared" si="133"/>
        <v>-</v>
      </c>
      <c r="G1257" s="351" t="str">
        <f t="shared" si="134"/>
        <v>-</v>
      </c>
      <c r="H1257" s="270" t="str">
        <f t="shared" si="135"/>
        <v>否</v>
      </c>
      <c r="I1257" s="271" t="str">
        <f t="shared" si="136"/>
        <v>项</v>
      </c>
      <c r="J1257" s="272" t="str">
        <f t="shared" si="137"/>
        <v>224</v>
      </c>
      <c r="K1257" t="str">
        <f t="shared" si="138"/>
        <v>22404</v>
      </c>
      <c r="L1257" t="str">
        <f t="shared" si="139"/>
        <v>2240404</v>
      </c>
    </row>
    <row r="1258" ht="21" hidden="1" customHeight="1" spans="1:12">
      <c r="A1258" s="350">
        <v>2240405</v>
      </c>
      <c r="B1258" s="337" t="s">
        <v>1080</v>
      </c>
      <c r="C1258" s="284">
        <v>0</v>
      </c>
      <c r="D1258" s="284">
        <f>SUMIFS([2]执行月报!$F$5:$F$1335,[2]执行月报!$D$5:$D$1335,A1258)</f>
        <v>0</v>
      </c>
      <c r="E1258" s="284">
        <v>0</v>
      </c>
      <c r="F1258" s="351" t="str">
        <f t="shared" si="133"/>
        <v>-</v>
      </c>
      <c r="G1258" s="351" t="str">
        <f t="shared" si="134"/>
        <v>-</v>
      </c>
      <c r="H1258" s="270" t="str">
        <f t="shared" si="135"/>
        <v>否</v>
      </c>
      <c r="I1258" s="271" t="str">
        <f t="shared" si="136"/>
        <v>项</v>
      </c>
      <c r="J1258" s="272" t="str">
        <f t="shared" si="137"/>
        <v>224</v>
      </c>
      <c r="K1258" t="str">
        <f t="shared" si="138"/>
        <v>22404</v>
      </c>
      <c r="L1258" t="str">
        <f t="shared" si="139"/>
        <v>2240405</v>
      </c>
    </row>
    <row r="1259" ht="21" hidden="1" customHeight="1" spans="1:12">
      <c r="A1259" s="350">
        <v>2240450</v>
      </c>
      <c r="B1259" s="337" t="s">
        <v>149</v>
      </c>
      <c r="C1259" s="284">
        <v>0</v>
      </c>
      <c r="D1259" s="284">
        <f>SUMIFS([2]执行月报!$F$5:$F$1335,[2]执行月报!$D$5:$D$1335,A1259)</f>
        <v>0</v>
      </c>
      <c r="E1259" s="284">
        <v>0</v>
      </c>
      <c r="F1259" s="351" t="str">
        <f t="shared" si="133"/>
        <v>-</v>
      </c>
      <c r="G1259" s="351" t="str">
        <f t="shared" si="134"/>
        <v>-</v>
      </c>
      <c r="H1259" s="270" t="str">
        <f t="shared" si="135"/>
        <v>否</v>
      </c>
      <c r="I1259" s="271" t="str">
        <f t="shared" si="136"/>
        <v>项</v>
      </c>
      <c r="J1259" s="272" t="str">
        <f t="shared" si="137"/>
        <v>224</v>
      </c>
      <c r="K1259" t="str">
        <f t="shared" si="138"/>
        <v>22404</v>
      </c>
      <c r="L1259" t="str">
        <f t="shared" si="139"/>
        <v>2240450</v>
      </c>
    </row>
    <row r="1260" ht="21" hidden="1" customHeight="1" spans="1:12">
      <c r="A1260" s="350">
        <v>2240499</v>
      </c>
      <c r="B1260" s="337" t="s">
        <v>1081</v>
      </c>
      <c r="C1260" s="284">
        <v>0</v>
      </c>
      <c r="D1260" s="284">
        <f>SUMIFS([2]执行月报!$F$5:$F$1335,[2]执行月报!$D$5:$D$1335,A1260)</f>
        <v>0</v>
      </c>
      <c r="E1260" s="284">
        <v>0</v>
      </c>
      <c r="F1260" s="351" t="str">
        <f t="shared" si="133"/>
        <v>-</v>
      </c>
      <c r="G1260" s="351" t="str">
        <f t="shared" si="134"/>
        <v>-</v>
      </c>
      <c r="H1260" s="270" t="str">
        <f t="shared" si="135"/>
        <v>否</v>
      </c>
      <c r="I1260" s="271" t="str">
        <f t="shared" si="136"/>
        <v>项</v>
      </c>
      <c r="J1260" s="272" t="str">
        <f t="shared" si="137"/>
        <v>224</v>
      </c>
      <c r="K1260" t="str">
        <f t="shared" si="138"/>
        <v>22404</v>
      </c>
      <c r="L1260" t="str">
        <f t="shared" si="139"/>
        <v>2240499</v>
      </c>
    </row>
    <row r="1261" ht="21" customHeight="1" spans="1:12">
      <c r="A1261" s="348">
        <v>22405</v>
      </c>
      <c r="B1261" s="336" t="s">
        <v>1082</v>
      </c>
      <c r="C1261" s="268">
        <f>SUMIFS(C1262:C$1298,$I1262:$I$1298,"项",$K1262:$K$1298,$A1261)</f>
        <v>446</v>
      </c>
      <c r="D1261" s="268">
        <f>SUMIFS(D1262:D$1298,$I1262:$I$1298,"项",$K1262:$K$1298,$A1261)</f>
        <v>74</v>
      </c>
      <c r="E1261" s="268">
        <f>SUMIFS(E1262:E$1298,$I1262:$I$1298,"项",$K1262:$K$1298,$A1261)</f>
        <v>75</v>
      </c>
      <c r="F1261" s="349">
        <f t="shared" si="133"/>
        <v>-0.0133333333333333</v>
      </c>
      <c r="G1261" s="349">
        <f t="shared" si="134"/>
        <v>0.165919282511211</v>
      </c>
      <c r="H1261" s="270" t="str">
        <f t="shared" si="135"/>
        <v>是</v>
      </c>
      <c r="I1261" s="271" t="str">
        <f t="shared" si="136"/>
        <v>款</v>
      </c>
      <c r="J1261" s="272" t="str">
        <f t="shared" si="137"/>
        <v>224</v>
      </c>
      <c r="K1261" t="str">
        <f t="shared" si="138"/>
        <v>22405</v>
      </c>
      <c r="L1261" t="str">
        <f t="shared" si="139"/>
        <v>22405</v>
      </c>
    </row>
    <row r="1262" ht="21" customHeight="1" spans="1:12">
      <c r="A1262" s="350">
        <v>2240501</v>
      </c>
      <c r="B1262" s="337" t="s">
        <v>140</v>
      </c>
      <c r="C1262" s="284">
        <v>0</v>
      </c>
      <c r="D1262" s="284">
        <f>SUMIFS([2]执行月报!$F$5:$F$1335,[2]执行月报!$D$5:$D$1335,A1262)</f>
        <v>1</v>
      </c>
      <c r="E1262" s="284">
        <v>0</v>
      </c>
      <c r="F1262" s="351" t="str">
        <f t="shared" si="133"/>
        <v>-</v>
      </c>
      <c r="G1262" s="351" t="str">
        <f t="shared" si="134"/>
        <v>-</v>
      </c>
      <c r="H1262" s="270" t="str">
        <f t="shared" si="135"/>
        <v>是</v>
      </c>
      <c r="I1262" s="271" t="str">
        <f t="shared" si="136"/>
        <v>项</v>
      </c>
      <c r="J1262" s="272" t="str">
        <f t="shared" si="137"/>
        <v>224</v>
      </c>
      <c r="K1262" t="str">
        <f t="shared" si="138"/>
        <v>22405</v>
      </c>
      <c r="L1262" t="str">
        <f t="shared" si="139"/>
        <v>2240501</v>
      </c>
    </row>
    <row r="1263" ht="21" hidden="1" customHeight="1" spans="1:12">
      <c r="A1263" s="350">
        <v>2240502</v>
      </c>
      <c r="B1263" s="337" t="s">
        <v>141</v>
      </c>
      <c r="C1263" s="284">
        <v>0</v>
      </c>
      <c r="D1263" s="284">
        <f>SUMIFS([2]执行月报!$F$5:$F$1335,[2]执行月报!$D$5:$D$1335,A1263)</f>
        <v>0</v>
      </c>
      <c r="E1263" s="284">
        <v>0</v>
      </c>
      <c r="F1263" s="351" t="str">
        <f t="shared" si="133"/>
        <v>-</v>
      </c>
      <c r="G1263" s="351" t="str">
        <f t="shared" si="134"/>
        <v>-</v>
      </c>
      <c r="H1263" s="270" t="str">
        <f t="shared" si="135"/>
        <v>否</v>
      </c>
      <c r="I1263" s="271" t="str">
        <f t="shared" si="136"/>
        <v>项</v>
      </c>
      <c r="J1263" s="272" t="str">
        <f t="shared" si="137"/>
        <v>224</v>
      </c>
      <c r="K1263" t="str">
        <f t="shared" si="138"/>
        <v>22405</v>
      </c>
      <c r="L1263" t="str">
        <f t="shared" si="139"/>
        <v>2240502</v>
      </c>
    </row>
    <row r="1264" ht="21" hidden="1" customHeight="1" spans="1:12">
      <c r="A1264" s="350">
        <v>2240503</v>
      </c>
      <c r="B1264" s="337" t="s">
        <v>142</v>
      </c>
      <c r="C1264" s="284">
        <v>0</v>
      </c>
      <c r="D1264" s="284">
        <f>SUMIFS([2]执行月报!$F$5:$F$1335,[2]执行月报!$D$5:$D$1335,A1264)</f>
        <v>0</v>
      </c>
      <c r="E1264" s="284">
        <v>0</v>
      </c>
      <c r="F1264" s="351" t="str">
        <f t="shared" si="133"/>
        <v>-</v>
      </c>
      <c r="G1264" s="351" t="str">
        <f t="shared" si="134"/>
        <v>-</v>
      </c>
      <c r="H1264" s="270" t="str">
        <f t="shared" si="135"/>
        <v>否</v>
      </c>
      <c r="I1264" s="271" t="str">
        <f t="shared" si="136"/>
        <v>项</v>
      </c>
      <c r="J1264" s="272" t="str">
        <f t="shared" si="137"/>
        <v>224</v>
      </c>
      <c r="K1264" t="str">
        <f t="shared" si="138"/>
        <v>22405</v>
      </c>
      <c r="L1264" t="str">
        <f t="shared" si="139"/>
        <v>2240503</v>
      </c>
    </row>
    <row r="1265" ht="21" customHeight="1" spans="1:12">
      <c r="A1265" s="350">
        <v>2240504</v>
      </c>
      <c r="B1265" s="337" t="s">
        <v>1083</v>
      </c>
      <c r="C1265" s="284">
        <v>0</v>
      </c>
      <c r="D1265" s="284">
        <f>SUMIFS([2]执行月报!$F$5:$F$1335,[2]执行月报!$D$5:$D$1335,A1265)</f>
        <v>0</v>
      </c>
      <c r="E1265" s="284">
        <v>22</v>
      </c>
      <c r="F1265" s="351">
        <f t="shared" si="133"/>
        <v>-1</v>
      </c>
      <c r="G1265" s="351" t="str">
        <f t="shared" si="134"/>
        <v>-</v>
      </c>
      <c r="H1265" s="270" t="str">
        <f t="shared" si="135"/>
        <v>是</v>
      </c>
      <c r="I1265" s="271" t="str">
        <f t="shared" si="136"/>
        <v>项</v>
      </c>
      <c r="J1265" s="272" t="str">
        <f t="shared" si="137"/>
        <v>224</v>
      </c>
      <c r="K1265" t="str">
        <f t="shared" si="138"/>
        <v>22405</v>
      </c>
      <c r="L1265" t="str">
        <f t="shared" si="139"/>
        <v>2240504</v>
      </c>
    </row>
    <row r="1266" ht="21" customHeight="1" spans="1:12">
      <c r="A1266" s="350">
        <v>2240505</v>
      </c>
      <c r="B1266" s="337" t="s">
        <v>1084</v>
      </c>
      <c r="C1266" s="284">
        <v>21</v>
      </c>
      <c r="D1266" s="284">
        <f>SUMIFS([2]执行月报!$F$5:$F$1335,[2]执行月报!$D$5:$D$1335,A1266)</f>
        <v>0</v>
      </c>
      <c r="E1266" s="284">
        <v>5</v>
      </c>
      <c r="F1266" s="351">
        <f t="shared" si="133"/>
        <v>-1</v>
      </c>
      <c r="G1266" s="351">
        <f t="shared" si="134"/>
        <v>0</v>
      </c>
      <c r="H1266" s="270" t="str">
        <f t="shared" si="135"/>
        <v>是</v>
      </c>
      <c r="I1266" s="271" t="str">
        <f t="shared" si="136"/>
        <v>项</v>
      </c>
      <c r="J1266" s="272" t="str">
        <f t="shared" si="137"/>
        <v>224</v>
      </c>
      <c r="K1266" t="str">
        <f t="shared" si="138"/>
        <v>22405</v>
      </c>
      <c r="L1266" t="str">
        <f t="shared" si="139"/>
        <v>2240505</v>
      </c>
    </row>
    <row r="1267" ht="21" hidden="1" customHeight="1" spans="1:12">
      <c r="A1267" s="350">
        <v>2240506</v>
      </c>
      <c r="B1267" s="337" t="s">
        <v>1085</v>
      </c>
      <c r="C1267" s="284">
        <v>0</v>
      </c>
      <c r="D1267" s="284">
        <f>SUMIFS([2]执行月报!$F$5:$F$1335,[2]执行月报!$D$5:$D$1335,A1267)</f>
        <v>0</v>
      </c>
      <c r="E1267" s="284">
        <v>0</v>
      </c>
      <c r="F1267" s="351" t="str">
        <f t="shared" si="133"/>
        <v>-</v>
      </c>
      <c r="G1267" s="351" t="str">
        <f t="shared" si="134"/>
        <v>-</v>
      </c>
      <c r="H1267" s="270" t="str">
        <f t="shared" si="135"/>
        <v>否</v>
      </c>
      <c r="I1267" s="271" t="str">
        <f t="shared" si="136"/>
        <v>项</v>
      </c>
      <c r="J1267" s="272" t="str">
        <f t="shared" si="137"/>
        <v>224</v>
      </c>
      <c r="K1267" t="str">
        <f t="shared" si="138"/>
        <v>22405</v>
      </c>
      <c r="L1267" t="str">
        <f t="shared" si="139"/>
        <v>2240506</v>
      </c>
    </row>
    <row r="1268" ht="21" customHeight="1" spans="1:12">
      <c r="A1268" s="350">
        <v>2240507</v>
      </c>
      <c r="B1268" s="337" t="s">
        <v>1086</v>
      </c>
      <c r="C1268" s="284">
        <v>289</v>
      </c>
      <c r="D1268" s="284">
        <f>SUMIFS([2]执行月报!$F$5:$F$1335,[2]执行月报!$D$5:$D$1335,A1268)</f>
        <v>0</v>
      </c>
      <c r="E1268" s="284">
        <v>0</v>
      </c>
      <c r="F1268" s="351" t="str">
        <f t="shared" si="133"/>
        <v>-</v>
      </c>
      <c r="G1268" s="351">
        <f t="shared" si="134"/>
        <v>0</v>
      </c>
      <c r="H1268" s="270" t="str">
        <f t="shared" si="135"/>
        <v>是</v>
      </c>
      <c r="I1268" s="271" t="str">
        <f t="shared" si="136"/>
        <v>项</v>
      </c>
      <c r="J1268" s="272" t="str">
        <f t="shared" si="137"/>
        <v>224</v>
      </c>
      <c r="K1268" t="str">
        <f t="shared" si="138"/>
        <v>22405</v>
      </c>
      <c r="L1268" t="str">
        <f t="shared" si="139"/>
        <v>2240507</v>
      </c>
    </row>
    <row r="1269" ht="21" hidden="1" customHeight="1" spans="1:12">
      <c r="A1269" s="350">
        <v>2240508</v>
      </c>
      <c r="B1269" s="337" t="s">
        <v>1087</v>
      </c>
      <c r="C1269" s="284">
        <v>0</v>
      </c>
      <c r="D1269" s="284">
        <f>SUMIFS([2]执行月报!$F$5:$F$1335,[2]执行月报!$D$5:$D$1335,A1269)</f>
        <v>0</v>
      </c>
      <c r="E1269" s="284">
        <v>0</v>
      </c>
      <c r="F1269" s="351" t="str">
        <f t="shared" si="133"/>
        <v>-</v>
      </c>
      <c r="G1269" s="351" t="str">
        <f t="shared" si="134"/>
        <v>-</v>
      </c>
      <c r="H1269" s="270" t="str">
        <f t="shared" si="135"/>
        <v>否</v>
      </c>
      <c r="I1269" s="271" t="str">
        <f t="shared" si="136"/>
        <v>项</v>
      </c>
      <c r="J1269" s="272" t="str">
        <f t="shared" si="137"/>
        <v>224</v>
      </c>
      <c r="K1269" t="str">
        <f t="shared" si="138"/>
        <v>22405</v>
      </c>
      <c r="L1269" t="str">
        <f t="shared" si="139"/>
        <v>2240508</v>
      </c>
    </row>
    <row r="1270" ht="21" hidden="1" customHeight="1" spans="1:12">
      <c r="A1270" s="350">
        <v>2240509</v>
      </c>
      <c r="B1270" s="337" t="s">
        <v>1088</v>
      </c>
      <c r="C1270" s="284">
        <v>0</v>
      </c>
      <c r="D1270" s="284">
        <f>SUMIFS([2]执行月报!$F$5:$F$1335,[2]执行月报!$D$5:$D$1335,A1270)</f>
        <v>0</v>
      </c>
      <c r="E1270" s="284">
        <v>0</v>
      </c>
      <c r="F1270" s="351" t="str">
        <f t="shared" si="133"/>
        <v>-</v>
      </c>
      <c r="G1270" s="351" t="str">
        <f t="shared" si="134"/>
        <v>-</v>
      </c>
      <c r="H1270" s="270" t="str">
        <f t="shared" si="135"/>
        <v>否</v>
      </c>
      <c r="I1270" s="271" t="str">
        <f t="shared" si="136"/>
        <v>项</v>
      </c>
      <c r="J1270" s="272" t="str">
        <f t="shared" si="137"/>
        <v>224</v>
      </c>
      <c r="K1270" t="str">
        <f t="shared" si="138"/>
        <v>22405</v>
      </c>
      <c r="L1270" t="str">
        <f t="shared" si="139"/>
        <v>2240509</v>
      </c>
    </row>
    <row r="1271" ht="21" customHeight="1" spans="1:12">
      <c r="A1271" s="350">
        <v>2240510</v>
      </c>
      <c r="B1271" s="337" t="s">
        <v>1089</v>
      </c>
      <c r="C1271" s="284">
        <v>34</v>
      </c>
      <c r="D1271" s="284">
        <f>SUMIFS([2]执行月报!$F$5:$F$1335,[2]执行月报!$D$5:$D$1335,A1271)</f>
        <v>3</v>
      </c>
      <c r="E1271" s="284">
        <v>0</v>
      </c>
      <c r="F1271" s="351" t="str">
        <f t="shared" si="133"/>
        <v>-</v>
      </c>
      <c r="G1271" s="351">
        <f t="shared" si="134"/>
        <v>0.0882352941176471</v>
      </c>
      <c r="H1271" s="270" t="str">
        <f t="shared" si="135"/>
        <v>是</v>
      </c>
      <c r="I1271" s="271" t="str">
        <f t="shared" si="136"/>
        <v>项</v>
      </c>
      <c r="J1271" s="272" t="str">
        <f t="shared" si="137"/>
        <v>224</v>
      </c>
      <c r="K1271" t="str">
        <f t="shared" si="138"/>
        <v>22405</v>
      </c>
      <c r="L1271" t="str">
        <f t="shared" si="139"/>
        <v>2240510</v>
      </c>
    </row>
    <row r="1272" ht="21" customHeight="1" spans="1:12">
      <c r="A1272" s="350">
        <v>2240550</v>
      </c>
      <c r="B1272" s="337" t="s">
        <v>1090</v>
      </c>
      <c r="C1272" s="284">
        <v>102</v>
      </c>
      <c r="D1272" s="284">
        <f>SUMIFS([2]执行月报!$F$5:$F$1335,[2]执行月报!$D$5:$D$1335,A1272)</f>
        <v>70</v>
      </c>
      <c r="E1272" s="284">
        <v>48</v>
      </c>
      <c r="F1272" s="351">
        <f t="shared" si="133"/>
        <v>0.458333333333333</v>
      </c>
      <c r="G1272" s="351">
        <f t="shared" si="134"/>
        <v>0.686274509803922</v>
      </c>
      <c r="H1272" s="270" t="str">
        <f t="shared" si="135"/>
        <v>是</v>
      </c>
      <c r="I1272" s="271" t="str">
        <f t="shared" si="136"/>
        <v>项</v>
      </c>
      <c r="J1272" s="272" t="str">
        <f t="shared" si="137"/>
        <v>224</v>
      </c>
      <c r="K1272" t="str">
        <f t="shared" si="138"/>
        <v>22405</v>
      </c>
      <c r="L1272" t="str">
        <f t="shared" si="139"/>
        <v>2240550</v>
      </c>
    </row>
    <row r="1273" ht="21" hidden="1" customHeight="1" spans="1:12">
      <c r="A1273" s="350">
        <v>2240599</v>
      </c>
      <c r="B1273" s="337" t="s">
        <v>1091</v>
      </c>
      <c r="C1273" s="284">
        <v>0</v>
      </c>
      <c r="D1273" s="284">
        <f>SUMIFS([2]执行月报!$F$5:$F$1335,[2]执行月报!$D$5:$D$1335,A1273)</f>
        <v>0</v>
      </c>
      <c r="E1273" s="284">
        <v>0</v>
      </c>
      <c r="F1273" s="351" t="str">
        <f t="shared" si="133"/>
        <v>-</v>
      </c>
      <c r="G1273" s="351" t="str">
        <f t="shared" si="134"/>
        <v>-</v>
      </c>
      <c r="H1273" s="270" t="str">
        <f t="shared" si="135"/>
        <v>否</v>
      </c>
      <c r="I1273" s="271" t="str">
        <f t="shared" si="136"/>
        <v>项</v>
      </c>
      <c r="J1273" s="272" t="str">
        <f t="shared" si="137"/>
        <v>224</v>
      </c>
      <c r="K1273" t="str">
        <f t="shared" si="138"/>
        <v>22405</v>
      </c>
      <c r="L1273" t="str">
        <f t="shared" si="139"/>
        <v>2240599</v>
      </c>
    </row>
    <row r="1274" ht="21" customHeight="1" spans="1:12">
      <c r="A1274" s="348">
        <v>22406</v>
      </c>
      <c r="B1274" s="336" t="s">
        <v>1092</v>
      </c>
      <c r="C1274" s="268">
        <f>SUMIFS(C1275:C$1298,$I1275:$I$1298,"项",$K1275:$K$1298,$A1274)</f>
        <v>934</v>
      </c>
      <c r="D1274" s="268">
        <f>SUMIFS(D1275:D$1298,$I1275:$I$1298,"项",$K1275:$K$1298,$A1274)</f>
        <v>277</v>
      </c>
      <c r="E1274" s="268">
        <f>SUMIFS(E1275:E$1298,$I1275:$I$1298,"项",$K1275:$K$1298,$A1274)</f>
        <v>1093</v>
      </c>
      <c r="F1274" s="349">
        <f t="shared" si="133"/>
        <v>-0.746569075937786</v>
      </c>
      <c r="G1274" s="349">
        <f t="shared" si="134"/>
        <v>0.296573875802998</v>
      </c>
      <c r="H1274" s="270" t="str">
        <f t="shared" si="135"/>
        <v>是</v>
      </c>
      <c r="I1274" s="271" t="str">
        <f t="shared" si="136"/>
        <v>款</v>
      </c>
      <c r="J1274" s="272" t="str">
        <f t="shared" si="137"/>
        <v>224</v>
      </c>
      <c r="K1274" t="str">
        <f t="shared" si="138"/>
        <v>22406</v>
      </c>
      <c r="L1274" t="str">
        <f t="shared" si="139"/>
        <v>22406</v>
      </c>
    </row>
    <row r="1275" ht="21" customHeight="1" spans="1:12">
      <c r="A1275" s="350">
        <v>2240601</v>
      </c>
      <c r="B1275" s="337" t="s">
        <v>1093</v>
      </c>
      <c r="C1275" s="284">
        <v>856</v>
      </c>
      <c r="D1275" s="284">
        <f>SUMIFS([2]执行月报!$F$5:$F$1335,[2]执行月报!$D$5:$D$1335,A1275)</f>
        <v>204</v>
      </c>
      <c r="E1275" s="284">
        <v>1090</v>
      </c>
      <c r="F1275" s="351">
        <f t="shared" si="133"/>
        <v>-0.812844036697248</v>
      </c>
      <c r="G1275" s="351">
        <f t="shared" si="134"/>
        <v>0.238317757009346</v>
      </c>
      <c r="H1275" s="270" t="str">
        <f t="shared" si="135"/>
        <v>是</v>
      </c>
      <c r="I1275" s="271" t="str">
        <f t="shared" si="136"/>
        <v>项</v>
      </c>
      <c r="J1275" s="272" t="str">
        <f t="shared" si="137"/>
        <v>224</v>
      </c>
      <c r="K1275" t="str">
        <f t="shared" si="138"/>
        <v>22406</v>
      </c>
      <c r="L1275" t="str">
        <f t="shared" si="139"/>
        <v>2240601</v>
      </c>
    </row>
    <row r="1276" ht="21" hidden="1" customHeight="1" spans="1:12">
      <c r="A1276" s="350">
        <v>2240602</v>
      </c>
      <c r="B1276" s="337" t="s">
        <v>1094</v>
      </c>
      <c r="C1276" s="284">
        <v>0</v>
      </c>
      <c r="D1276" s="284">
        <f>SUMIFS([2]执行月报!$F$5:$F$1335,[2]执行月报!$D$5:$D$1335,A1276)</f>
        <v>0</v>
      </c>
      <c r="E1276" s="284">
        <v>0</v>
      </c>
      <c r="F1276" s="351" t="str">
        <f t="shared" si="133"/>
        <v>-</v>
      </c>
      <c r="G1276" s="351" t="str">
        <f t="shared" si="134"/>
        <v>-</v>
      </c>
      <c r="H1276" s="270" t="str">
        <f t="shared" si="135"/>
        <v>否</v>
      </c>
      <c r="I1276" s="271" t="str">
        <f t="shared" si="136"/>
        <v>项</v>
      </c>
      <c r="J1276" s="272" t="str">
        <f t="shared" si="137"/>
        <v>224</v>
      </c>
      <c r="K1276" t="str">
        <f t="shared" si="138"/>
        <v>22406</v>
      </c>
      <c r="L1276" t="str">
        <f t="shared" si="139"/>
        <v>2240602</v>
      </c>
    </row>
    <row r="1277" ht="21" customHeight="1" spans="1:12">
      <c r="A1277" s="350">
        <v>2240699</v>
      </c>
      <c r="B1277" s="337" t="s">
        <v>1095</v>
      </c>
      <c r="C1277" s="284">
        <v>78</v>
      </c>
      <c r="D1277" s="284">
        <f>SUMIFS([2]执行月报!$F$5:$F$1335,[2]执行月报!$D$5:$D$1335,A1277)</f>
        <v>73</v>
      </c>
      <c r="E1277" s="284">
        <v>3</v>
      </c>
      <c r="F1277" s="351">
        <f t="shared" si="133"/>
        <v>23.3333333333333</v>
      </c>
      <c r="G1277" s="351">
        <f t="shared" si="134"/>
        <v>0.935897435897436</v>
      </c>
      <c r="H1277" s="270" t="str">
        <f t="shared" si="135"/>
        <v>是</v>
      </c>
      <c r="I1277" s="271" t="str">
        <f t="shared" si="136"/>
        <v>项</v>
      </c>
      <c r="J1277" s="272" t="str">
        <f t="shared" si="137"/>
        <v>224</v>
      </c>
      <c r="K1277" t="str">
        <f t="shared" si="138"/>
        <v>22406</v>
      </c>
      <c r="L1277" t="str">
        <f t="shared" si="139"/>
        <v>2240699</v>
      </c>
    </row>
    <row r="1278" ht="21" customHeight="1" spans="1:12">
      <c r="A1278" s="348">
        <v>22407</v>
      </c>
      <c r="B1278" s="336" t="s">
        <v>1096</v>
      </c>
      <c r="C1278" s="268">
        <f>SUMIFS(C1279:C$1298,$I1279:$I$1298,"项",$K1279:$K$1298,$A1278)</f>
        <v>147</v>
      </c>
      <c r="D1278" s="268">
        <f>SUMIFS(D1279:D$1298,$I1279:$I$1298,"项",$K1279:$K$1298,$A1278)</f>
        <v>366</v>
      </c>
      <c r="E1278" s="268">
        <f>SUMIFS(E1279:E$1298,$I1279:$I$1298,"项",$K1279:$K$1298,$A1278)</f>
        <v>519</v>
      </c>
      <c r="F1278" s="349">
        <f t="shared" si="133"/>
        <v>-0.294797687861272</v>
      </c>
      <c r="G1278" s="349">
        <f t="shared" si="134"/>
        <v>2.48979591836735</v>
      </c>
      <c r="H1278" s="270" t="str">
        <f t="shared" si="135"/>
        <v>是</v>
      </c>
      <c r="I1278" s="271" t="str">
        <f t="shared" si="136"/>
        <v>款</v>
      </c>
      <c r="J1278" s="272" t="str">
        <f t="shared" si="137"/>
        <v>224</v>
      </c>
      <c r="K1278" t="str">
        <f t="shared" si="138"/>
        <v>22407</v>
      </c>
      <c r="L1278" t="str">
        <f t="shared" si="139"/>
        <v>22407</v>
      </c>
    </row>
    <row r="1279" ht="21" customHeight="1" spans="1:12">
      <c r="A1279" s="350">
        <v>2240703</v>
      </c>
      <c r="B1279" s="337" t="s">
        <v>1097</v>
      </c>
      <c r="C1279" s="284">
        <v>147</v>
      </c>
      <c r="D1279" s="284">
        <f>SUMIFS([2]执行月报!$F$5:$F$1335,[2]执行月报!$D$5:$D$1335,A1279)</f>
        <v>366</v>
      </c>
      <c r="E1279" s="284">
        <v>519</v>
      </c>
      <c r="F1279" s="351">
        <f t="shared" si="133"/>
        <v>-0.294797687861272</v>
      </c>
      <c r="G1279" s="351">
        <f t="shared" si="134"/>
        <v>2.48979591836735</v>
      </c>
      <c r="H1279" s="270" t="str">
        <f t="shared" si="135"/>
        <v>是</v>
      </c>
      <c r="I1279" s="271" t="str">
        <f t="shared" si="136"/>
        <v>项</v>
      </c>
      <c r="J1279" s="272" t="str">
        <f t="shared" si="137"/>
        <v>224</v>
      </c>
      <c r="K1279" t="str">
        <f t="shared" si="138"/>
        <v>22407</v>
      </c>
      <c r="L1279" t="str">
        <f t="shared" si="139"/>
        <v>2240703</v>
      </c>
    </row>
    <row r="1280" ht="21" hidden="1" customHeight="1" spans="1:12">
      <c r="A1280" s="350">
        <v>2240704</v>
      </c>
      <c r="B1280" s="337" t="s">
        <v>1098</v>
      </c>
      <c r="C1280" s="284">
        <v>0</v>
      </c>
      <c r="D1280" s="284">
        <f>SUMIFS([2]执行月报!$F$5:$F$1335,[2]执行月报!$D$5:$D$1335,A1280)</f>
        <v>0</v>
      </c>
      <c r="E1280" s="284">
        <v>0</v>
      </c>
      <c r="F1280" s="351" t="str">
        <f t="shared" si="133"/>
        <v>-</v>
      </c>
      <c r="G1280" s="351" t="str">
        <f t="shared" si="134"/>
        <v>-</v>
      </c>
      <c r="H1280" s="270" t="str">
        <f t="shared" si="135"/>
        <v>否</v>
      </c>
      <c r="I1280" s="271" t="str">
        <f t="shared" si="136"/>
        <v>项</v>
      </c>
      <c r="J1280" s="272" t="str">
        <f t="shared" si="137"/>
        <v>224</v>
      </c>
      <c r="K1280" t="str">
        <f t="shared" si="138"/>
        <v>22407</v>
      </c>
      <c r="L1280" t="str">
        <f t="shared" si="139"/>
        <v>2240704</v>
      </c>
    </row>
    <row r="1281" ht="21" hidden="1" customHeight="1" spans="1:12">
      <c r="A1281" s="350">
        <v>2240799</v>
      </c>
      <c r="B1281" s="337" t="s">
        <v>1099</v>
      </c>
      <c r="C1281" s="284">
        <v>0</v>
      </c>
      <c r="D1281" s="284">
        <f>SUMIFS([2]执行月报!$F$5:$F$1335,[2]执行月报!$D$5:$D$1335,A1281)</f>
        <v>0</v>
      </c>
      <c r="E1281" s="284">
        <v>0</v>
      </c>
      <c r="F1281" s="351" t="str">
        <f t="shared" si="133"/>
        <v>-</v>
      </c>
      <c r="G1281" s="351" t="str">
        <f t="shared" si="134"/>
        <v>-</v>
      </c>
      <c r="H1281" s="270" t="str">
        <f t="shared" si="135"/>
        <v>否</v>
      </c>
      <c r="I1281" s="271" t="str">
        <f t="shared" si="136"/>
        <v>项</v>
      </c>
      <c r="J1281" s="272" t="str">
        <f t="shared" si="137"/>
        <v>224</v>
      </c>
      <c r="K1281" t="str">
        <f t="shared" si="138"/>
        <v>22407</v>
      </c>
      <c r="L1281" t="str">
        <f t="shared" si="139"/>
        <v>2240799</v>
      </c>
    </row>
    <row r="1282" ht="21" hidden="1" customHeight="1" spans="1:12">
      <c r="A1282" s="348">
        <v>22499</v>
      </c>
      <c r="B1282" s="336" t="s">
        <v>1100</v>
      </c>
      <c r="C1282" s="268">
        <f>SUMIFS(C1283:C$1298,$I1283:$I$1298,"项",$K1283:$K$1298,$A1282)</f>
        <v>0</v>
      </c>
      <c r="D1282" s="268">
        <f>SUMIFS(D1283:D$1298,$I1283:$I$1298,"项",$K1283:$K$1298,$A1282)</f>
        <v>0</v>
      </c>
      <c r="E1282" s="268">
        <f>SUMIFS(E1283:E$1298,$I1283:$I$1298,"项",$K1283:$K$1298,$A1282)</f>
        <v>0</v>
      </c>
      <c r="F1282" s="349" t="str">
        <f t="shared" si="133"/>
        <v>-</v>
      </c>
      <c r="G1282" s="349" t="str">
        <f t="shared" si="134"/>
        <v>-</v>
      </c>
      <c r="H1282" s="270" t="str">
        <f t="shared" si="135"/>
        <v>否</v>
      </c>
      <c r="I1282" s="271" t="str">
        <f t="shared" si="136"/>
        <v>款</v>
      </c>
      <c r="J1282" s="272" t="str">
        <f t="shared" si="137"/>
        <v>224</v>
      </c>
      <c r="K1282" t="str">
        <f t="shared" si="138"/>
        <v>22499</v>
      </c>
      <c r="L1282" t="str">
        <f t="shared" si="139"/>
        <v>22499</v>
      </c>
    </row>
    <row r="1283" ht="21" hidden="1" customHeight="1" spans="1:12">
      <c r="A1283" s="350">
        <v>2249999</v>
      </c>
      <c r="B1283" s="337" t="s">
        <v>1101</v>
      </c>
      <c r="C1283" s="284">
        <v>0</v>
      </c>
      <c r="D1283" s="284">
        <f>SUMIFS([2]执行月报!$F$5:$F$1335,[2]执行月报!$D$5:$D$1335,A1283)</f>
        <v>0</v>
      </c>
      <c r="E1283" s="284">
        <v>0</v>
      </c>
      <c r="F1283" s="351" t="str">
        <f t="shared" si="133"/>
        <v>-</v>
      </c>
      <c r="G1283" s="351" t="str">
        <f t="shared" si="134"/>
        <v>-</v>
      </c>
      <c r="H1283" s="270" t="str">
        <f t="shared" si="135"/>
        <v>否</v>
      </c>
      <c r="I1283" s="271" t="str">
        <f t="shared" si="136"/>
        <v>项</v>
      </c>
      <c r="J1283" s="272" t="str">
        <f t="shared" si="137"/>
        <v>224</v>
      </c>
      <c r="K1283" t="str">
        <f t="shared" si="138"/>
        <v>22499</v>
      </c>
      <c r="L1283" t="str">
        <f t="shared" si="139"/>
        <v>2249999</v>
      </c>
    </row>
    <row r="1284" ht="21" customHeight="1" spans="1:12">
      <c r="A1284" s="350">
        <v>227</v>
      </c>
      <c r="B1284" s="337" t="s">
        <v>122</v>
      </c>
      <c r="C1284" s="284">
        <v>4600</v>
      </c>
      <c r="D1284" s="284">
        <f>SUMIFS([2]执行月报!$F$5:$F$1335,[2]执行月报!$D$5:$D$1335,A1284)</f>
        <v>0</v>
      </c>
      <c r="E1284" s="284">
        <v>0</v>
      </c>
      <c r="F1284" s="351" t="str">
        <f t="shared" si="133"/>
        <v>-</v>
      </c>
      <c r="G1284" s="351">
        <f t="shared" si="134"/>
        <v>0</v>
      </c>
      <c r="H1284" s="270" t="str">
        <f t="shared" si="135"/>
        <v>是</v>
      </c>
      <c r="I1284" s="271" t="str">
        <f t="shared" si="136"/>
        <v>类</v>
      </c>
      <c r="J1284" s="272" t="str">
        <f t="shared" si="137"/>
        <v>227</v>
      </c>
      <c r="K1284" t="str">
        <f t="shared" si="138"/>
        <v>227</v>
      </c>
      <c r="L1284" t="str">
        <f t="shared" si="139"/>
        <v>227</v>
      </c>
    </row>
    <row r="1285" ht="21" customHeight="1" spans="1:12">
      <c r="A1285" s="348">
        <v>229</v>
      </c>
      <c r="B1285" s="336" t="s">
        <v>1102</v>
      </c>
      <c r="C1285" s="268">
        <f>SUMIFS(C1286:C$1298,$I1286:$I$1298,"款",$J1286:$J$1298,$A1285)</f>
        <v>29789</v>
      </c>
      <c r="D1285" s="268">
        <f>SUMIFS(D1286:D$1298,$I1286:$I$1298,"款",$J1286:$J$1298,$A1285)</f>
        <v>0</v>
      </c>
      <c r="E1285" s="268">
        <f>SUMIFS(E1286:E$1298,$I1286:$I$1298,"款",$J1286:$J$1298,$A1285)</f>
        <v>9380</v>
      </c>
      <c r="F1285" s="349">
        <f t="shared" si="133"/>
        <v>-1</v>
      </c>
      <c r="G1285" s="349">
        <f t="shared" si="134"/>
        <v>0</v>
      </c>
      <c r="H1285" s="270" t="str">
        <f t="shared" si="135"/>
        <v>是</v>
      </c>
      <c r="I1285" s="271" t="str">
        <f t="shared" si="136"/>
        <v>类</v>
      </c>
      <c r="J1285" s="272" t="str">
        <f t="shared" si="137"/>
        <v>229</v>
      </c>
      <c r="K1285" t="str">
        <f t="shared" si="138"/>
        <v>229</v>
      </c>
      <c r="L1285" t="str">
        <f t="shared" si="139"/>
        <v>229</v>
      </c>
    </row>
    <row r="1286" ht="21" hidden="1" customHeight="1" spans="1:12">
      <c r="A1286" s="348">
        <v>22902</v>
      </c>
      <c r="B1286" s="336" t="s">
        <v>1103</v>
      </c>
      <c r="C1286" s="268">
        <f>SUMIFS(C1287:C$1298,$I1287:$I$1298,"项",$K1287:$K$1298,$A1286)</f>
        <v>0</v>
      </c>
      <c r="D1286" s="268">
        <f>SUMIFS(D1287:D$1298,$I1287:$I$1298,"项",$K1287:$K$1298,$A1286)</f>
        <v>0</v>
      </c>
      <c r="E1286" s="268">
        <f>SUMIFS(E1287:E$1298,$I1287:$I$1298,"项",$K1287:$K$1298,$A1286)</f>
        <v>0</v>
      </c>
      <c r="F1286" s="349" t="str">
        <f t="shared" ref="F1286:F1314" si="140">IF(E1286&lt;&gt;0,D1286/E1286-1,"-")</f>
        <v>-</v>
      </c>
      <c r="G1286" s="349" t="str">
        <f t="shared" ref="G1286:G1314" si="141">IF(C1286&lt;&gt;0,D1286/C1286,"-")</f>
        <v>-</v>
      </c>
      <c r="H1286" s="270" t="str">
        <f t="shared" ref="H1286:H1314" si="142">IF(LEN(A1286)=3,"是",IF(OR(C1286&lt;&gt;0,D1286&lt;&gt;0,E1286&lt;&gt;0),"是","否"))</f>
        <v>否</v>
      </c>
      <c r="I1286" s="271" t="str">
        <f t="shared" ref="I1286:I1314" si="143">_xlfn.IFS(LEN(A1286)=3,"类",LEN(A1286)=5,"款",LEN(A1286)=7,"项")</f>
        <v>款</v>
      </c>
      <c r="J1286" s="272" t="str">
        <f t="shared" ref="J1286:J1314" si="144">LEFT(A1286,3)</f>
        <v>229</v>
      </c>
      <c r="K1286" t="str">
        <f t="shared" ref="K1286:K1314" si="145">LEFT(A1286,5)</f>
        <v>22902</v>
      </c>
      <c r="L1286" t="str">
        <f t="shared" ref="L1286:L1314" si="146">LEFT(A1286,7)</f>
        <v>22902</v>
      </c>
    </row>
    <row r="1287" ht="21" hidden="1" customHeight="1" spans="1:12">
      <c r="A1287" s="350">
        <v>2290201</v>
      </c>
      <c r="B1287" s="337" t="s">
        <v>1104</v>
      </c>
      <c r="C1287" s="284">
        <v>0</v>
      </c>
      <c r="D1287" s="284">
        <f>SUMIFS([2]执行月报!$F$5:$F$1335,[2]执行月报!$D$5:$D$1335,A1287)</f>
        <v>0</v>
      </c>
      <c r="E1287" s="284">
        <v>0</v>
      </c>
      <c r="F1287" s="351" t="str">
        <f t="shared" si="140"/>
        <v>-</v>
      </c>
      <c r="G1287" s="351" t="str">
        <f t="shared" si="141"/>
        <v>-</v>
      </c>
      <c r="H1287" s="270" t="str">
        <f t="shared" si="142"/>
        <v>否</v>
      </c>
      <c r="I1287" s="271" t="str">
        <f t="shared" si="143"/>
        <v>项</v>
      </c>
      <c r="J1287" s="272" t="str">
        <f t="shared" si="144"/>
        <v>229</v>
      </c>
      <c r="K1287" t="str">
        <f t="shared" si="145"/>
        <v>22902</v>
      </c>
      <c r="L1287" t="str">
        <f t="shared" si="146"/>
        <v>2290201</v>
      </c>
    </row>
    <row r="1288" ht="21" customHeight="1" spans="1:12">
      <c r="A1288" s="348">
        <v>22999</v>
      </c>
      <c r="B1288" s="336" t="s">
        <v>971</v>
      </c>
      <c r="C1288" s="268">
        <f>SUMIFS(C1289:C$1298,$I1289:$I$1298,"项",$K1289:$K$1298,$A1288)</f>
        <v>29789</v>
      </c>
      <c r="D1288" s="268">
        <f>SUMIFS(D1289:D$1298,$I1289:$I$1298,"项",$K1289:$K$1298,$A1288)</f>
        <v>0</v>
      </c>
      <c r="E1288" s="268">
        <f>SUMIFS(E1289:E$1298,$I1289:$I$1298,"项",$K1289:$K$1298,$A1288)</f>
        <v>9380</v>
      </c>
      <c r="F1288" s="349">
        <f t="shared" si="140"/>
        <v>-1</v>
      </c>
      <c r="G1288" s="349">
        <f t="shared" si="141"/>
        <v>0</v>
      </c>
      <c r="H1288" s="270" t="str">
        <f t="shared" si="142"/>
        <v>是</v>
      </c>
      <c r="I1288" s="271" t="str">
        <f t="shared" si="143"/>
        <v>款</v>
      </c>
      <c r="J1288" s="272" t="str">
        <f t="shared" si="144"/>
        <v>229</v>
      </c>
      <c r="K1288" t="str">
        <f t="shared" si="145"/>
        <v>22999</v>
      </c>
      <c r="L1288" t="str">
        <f t="shared" si="146"/>
        <v>22999</v>
      </c>
    </row>
    <row r="1289" ht="21" customHeight="1" spans="1:12">
      <c r="A1289" s="350" t="s">
        <v>1105</v>
      </c>
      <c r="B1289" s="337" t="s">
        <v>1106</v>
      </c>
      <c r="C1289" s="284">
        <v>29789</v>
      </c>
      <c r="D1289" s="284">
        <f>SUMIFS([2]执行月报!$F$5:$F$1335,[2]执行月报!$D$5:$D$1335,A1289)</f>
        <v>0</v>
      </c>
      <c r="E1289" s="284">
        <v>9380</v>
      </c>
      <c r="F1289" s="351">
        <f t="shared" si="140"/>
        <v>-1</v>
      </c>
      <c r="G1289" s="351">
        <f t="shared" si="141"/>
        <v>0</v>
      </c>
      <c r="H1289" s="270" t="str">
        <f t="shared" si="142"/>
        <v>是</v>
      </c>
      <c r="I1289" s="271" t="str">
        <f t="shared" si="143"/>
        <v>项</v>
      </c>
      <c r="J1289" s="272" t="str">
        <f t="shared" si="144"/>
        <v>229</v>
      </c>
      <c r="K1289" t="str">
        <f t="shared" si="145"/>
        <v>22999</v>
      </c>
      <c r="L1289" t="str">
        <f t="shared" si="146"/>
        <v>2299999</v>
      </c>
    </row>
    <row r="1290" ht="21" customHeight="1" spans="1:12">
      <c r="A1290" s="348">
        <v>232</v>
      </c>
      <c r="B1290" s="336" t="s">
        <v>1107</v>
      </c>
      <c r="C1290" s="268">
        <f>SUMIFS(C1291:C$1298,$I1291:$I$1298,"款",$J1291:$J$1298,$A1290)</f>
        <v>6205</v>
      </c>
      <c r="D1290" s="268">
        <f>SUMIFS(D1291:D$1298,$I1291:$I$1298,"款",$J1291:$J$1298,$A1290)</f>
        <v>3510</v>
      </c>
      <c r="E1290" s="268">
        <f>SUMIFS(E1291:E$1298,$I1291:$I$1298,"款",$J1291:$J$1298,$A1290)</f>
        <v>3720</v>
      </c>
      <c r="F1290" s="349">
        <f t="shared" si="140"/>
        <v>-0.0564516129032258</v>
      </c>
      <c r="G1290" s="349">
        <f t="shared" si="141"/>
        <v>0.565672844480258</v>
      </c>
      <c r="H1290" s="270" t="str">
        <f t="shared" si="142"/>
        <v>是</v>
      </c>
      <c r="I1290" s="271" t="str">
        <f t="shared" si="143"/>
        <v>类</v>
      </c>
      <c r="J1290" s="272" t="str">
        <f t="shared" si="144"/>
        <v>232</v>
      </c>
      <c r="K1290" t="str">
        <f t="shared" si="145"/>
        <v>232</v>
      </c>
      <c r="L1290" t="str">
        <f t="shared" si="146"/>
        <v>232</v>
      </c>
    </row>
    <row r="1291" ht="21" customHeight="1" spans="1:12">
      <c r="A1291" s="348">
        <v>23203</v>
      </c>
      <c r="B1291" s="336" t="s">
        <v>1108</v>
      </c>
      <c r="C1291" s="268">
        <f>SUMIFS(C1292:C$1298,$I1292:$I$1298,"项",$K1292:$K$1298,$A1291)</f>
        <v>6205</v>
      </c>
      <c r="D1291" s="268">
        <f>SUMIFS(D1292:D$1298,$I1292:$I$1298,"项",$K1292:$K$1298,$A1291)</f>
        <v>3510</v>
      </c>
      <c r="E1291" s="268">
        <f>SUMIFS(E1292:E$1298,$I1292:$I$1298,"项",$K1292:$K$1298,$A1291)</f>
        <v>3720</v>
      </c>
      <c r="F1291" s="349">
        <f t="shared" si="140"/>
        <v>-0.0564516129032258</v>
      </c>
      <c r="G1291" s="349">
        <f t="shared" si="141"/>
        <v>0.565672844480258</v>
      </c>
      <c r="H1291" s="270" t="str">
        <f t="shared" si="142"/>
        <v>是</v>
      </c>
      <c r="I1291" s="271" t="str">
        <f t="shared" si="143"/>
        <v>款</v>
      </c>
      <c r="J1291" s="272" t="str">
        <f t="shared" si="144"/>
        <v>232</v>
      </c>
      <c r="K1291" t="str">
        <f t="shared" si="145"/>
        <v>23203</v>
      </c>
      <c r="L1291" t="str">
        <f t="shared" si="146"/>
        <v>23203</v>
      </c>
    </row>
    <row r="1292" ht="21" customHeight="1" spans="1:12">
      <c r="A1292" s="350" t="s">
        <v>1109</v>
      </c>
      <c r="B1292" s="337" t="s">
        <v>1110</v>
      </c>
      <c r="C1292" s="284">
        <v>6205</v>
      </c>
      <c r="D1292" s="284">
        <f>SUMIFS([2]执行月报!$F$5:$F$1335,[2]执行月报!$D$5:$D$1335,A1292)</f>
        <v>3510</v>
      </c>
      <c r="E1292" s="284">
        <v>3720</v>
      </c>
      <c r="F1292" s="351">
        <f t="shared" si="140"/>
        <v>-0.0564516129032258</v>
      </c>
      <c r="G1292" s="351">
        <f t="shared" si="141"/>
        <v>0.565672844480258</v>
      </c>
      <c r="H1292" s="270" t="str">
        <f t="shared" si="142"/>
        <v>是</v>
      </c>
      <c r="I1292" s="271" t="str">
        <f t="shared" si="143"/>
        <v>项</v>
      </c>
      <c r="J1292" s="272" t="str">
        <f t="shared" si="144"/>
        <v>232</v>
      </c>
      <c r="K1292" t="str">
        <f t="shared" si="145"/>
        <v>23203</v>
      </c>
      <c r="L1292" t="str">
        <f t="shared" si="146"/>
        <v>2320301</v>
      </c>
    </row>
    <row r="1293" ht="21" hidden="1" customHeight="1" spans="1:12">
      <c r="A1293" s="350">
        <v>2320302</v>
      </c>
      <c r="B1293" s="337" t="s">
        <v>1111</v>
      </c>
      <c r="C1293" s="284">
        <v>0</v>
      </c>
      <c r="D1293" s="284">
        <f>SUMIFS([2]执行月报!$F$5:$F$1335,[2]执行月报!$D$5:$D$1335,A1293)</f>
        <v>0</v>
      </c>
      <c r="E1293" s="284">
        <v>0</v>
      </c>
      <c r="F1293" s="351" t="str">
        <f t="shared" si="140"/>
        <v>-</v>
      </c>
      <c r="G1293" s="351" t="str">
        <f t="shared" si="141"/>
        <v>-</v>
      </c>
      <c r="H1293" s="270" t="str">
        <f t="shared" si="142"/>
        <v>否</v>
      </c>
      <c r="I1293" s="271" t="str">
        <f t="shared" si="143"/>
        <v>项</v>
      </c>
      <c r="J1293" s="272" t="str">
        <f t="shared" si="144"/>
        <v>232</v>
      </c>
      <c r="K1293" t="str">
        <f t="shared" si="145"/>
        <v>23203</v>
      </c>
      <c r="L1293" t="str">
        <f t="shared" si="146"/>
        <v>2320302</v>
      </c>
    </row>
    <row r="1294" ht="21" hidden="1" customHeight="1" spans="1:12">
      <c r="A1294" s="350">
        <v>2320303</v>
      </c>
      <c r="B1294" s="337" t="s">
        <v>1112</v>
      </c>
      <c r="C1294" s="284">
        <v>0</v>
      </c>
      <c r="D1294" s="284">
        <f>SUMIFS([2]执行月报!$F$5:$F$1335,[2]执行月报!$D$5:$D$1335,A1294)</f>
        <v>0</v>
      </c>
      <c r="E1294" s="284">
        <v>0</v>
      </c>
      <c r="F1294" s="351" t="str">
        <f t="shared" si="140"/>
        <v>-</v>
      </c>
      <c r="G1294" s="351" t="str">
        <f t="shared" si="141"/>
        <v>-</v>
      </c>
      <c r="H1294" s="270" t="str">
        <f t="shared" si="142"/>
        <v>否</v>
      </c>
      <c r="I1294" s="271" t="str">
        <f t="shared" si="143"/>
        <v>项</v>
      </c>
      <c r="J1294" s="272" t="str">
        <f t="shared" si="144"/>
        <v>232</v>
      </c>
      <c r="K1294" t="str">
        <f t="shared" si="145"/>
        <v>23203</v>
      </c>
      <c r="L1294" t="str">
        <f t="shared" si="146"/>
        <v>2320303</v>
      </c>
    </row>
    <row r="1295" ht="21" hidden="1" customHeight="1" spans="1:12">
      <c r="A1295" s="350">
        <v>2320399</v>
      </c>
      <c r="B1295" s="337" t="s">
        <v>1113</v>
      </c>
      <c r="C1295" s="284">
        <v>0</v>
      </c>
      <c r="D1295" s="284">
        <f>SUMIFS([2]执行月报!$F$5:$F$1335,[2]执行月报!$D$5:$D$1335,A1295)</f>
        <v>0</v>
      </c>
      <c r="E1295" s="284">
        <v>0</v>
      </c>
      <c r="F1295" s="351" t="str">
        <f t="shared" si="140"/>
        <v>-</v>
      </c>
      <c r="G1295" s="351" t="str">
        <f t="shared" si="141"/>
        <v>-</v>
      </c>
      <c r="H1295" s="270" t="str">
        <f t="shared" si="142"/>
        <v>否</v>
      </c>
      <c r="I1295" s="271" t="str">
        <f t="shared" si="143"/>
        <v>项</v>
      </c>
      <c r="J1295" s="272" t="str">
        <f t="shared" si="144"/>
        <v>232</v>
      </c>
      <c r="K1295" t="str">
        <f t="shared" si="145"/>
        <v>23203</v>
      </c>
      <c r="L1295" t="str">
        <f t="shared" si="146"/>
        <v>2320399</v>
      </c>
    </row>
    <row r="1296" ht="21" customHeight="1" spans="1:12">
      <c r="A1296" s="348">
        <v>233</v>
      </c>
      <c r="B1296" s="336" t="s">
        <v>1114</v>
      </c>
      <c r="C1296" s="268">
        <f>SUMIFS(C1297:C$1298,$I1297:$I$1298,"款",$J1297:$J$1298,$A1296)</f>
        <v>62</v>
      </c>
      <c r="D1296" s="268">
        <f>SUMIFS(D1297:D$1298,$I1297:$I$1298,"款",$J1297:$J$1298,$A1296)</f>
        <v>0</v>
      </c>
      <c r="E1296" s="268">
        <f>SUMIFS(E1297:E$1298,$I1297:$I$1298,"款",$J1297:$J$1298,$A1296)</f>
        <v>7</v>
      </c>
      <c r="F1296" s="349">
        <f t="shared" si="140"/>
        <v>-1</v>
      </c>
      <c r="G1296" s="349">
        <f t="shared" si="141"/>
        <v>0</v>
      </c>
      <c r="H1296" s="270" t="str">
        <f t="shared" si="142"/>
        <v>是</v>
      </c>
      <c r="I1296" s="271" t="str">
        <f t="shared" si="143"/>
        <v>类</v>
      </c>
      <c r="J1296" s="272" t="str">
        <f t="shared" si="144"/>
        <v>233</v>
      </c>
      <c r="K1296" t="str">
        <f t="shared" si="145"/>
        <v>233</v>
      </c>
      <c r="L1296" t="str">
        <f t="shared" si="146"/>
        <v>233</v>
      </c>
    </row>
    <row r="1297" ht="21" customHeight="1" spans="1:12">
      <c r="A1297" s="348">
        <v>23303</v>
      </c>
      <c r="B1297" s="336" t="s">
        <v>1115</v>
      </c>
      <c r="C1297" s="268">
        <f>SUMIFS(C1298:C$1298,$I1298:$I$1298,"项",$K1298:$K$1298,$A1297)</f>
        <v>62</v>
      </c>
      <c r="D1297" s="268">
        <f>SUMIFS(D1298:D$1298,$I1298:$I$1298,"项",$K1298:$K$1298,$A1297)</f>
        <v>0</v>
      </c>
      <c r="E1297" s="268">
        <f>SUMIFS(E1298:E$1298,$I1298:$I$1298,"项",$K1298:$K$1298,$A1297)</f>
        <v>7</v>
      </c>
      <c r="F1297" s="349">
        <f t="shared" si="140"/>
        <v>-1</v>
      </c>
      <c r="G1297" s="349">
        <f t="shared" si="141"/>
        <v>0</v>
      </c>
      <c r="H1297" s="270" t="str">
        <f t="shared" si="142"/>
        <v>是</v>
      </c>
      <c r="I1297" s="271" t="str">
        <f t="shared" si="143"/>
        <v>款</v>
      </c>
      <c r="J1297" s="272" t="str">
        <f t="shared" si="144"/>
        <v>233</v>
      </c>
      <c r="K1297" t="str">
        <f t="shared" si="145"/>
        <v>23303</v>
      </c>
      <c r="L1297" t="str">
        <f t="shared" si="146"/>
        <v>23303</v>
      </c>
    </row>
    <row r="1298" ht="21" customHeight="1" spans="1:12">
      <c r="A1298" s="350" t="s">
        <v>1116</v>
      </c>
      <c r="B1298" s="337" t="s">
        <v>1117</v>
      </c>
      <c r="C1298" s="284">
        <v>62</v>
      </c>
      <c r="D1298" s="284">
        <f>SUMIFS([2]执行月报!$F$5:$F$1335,[2]执行月报!$D$5:$D$1335,A1298)</f>
        <v>0</v>
      </c>
      <c r="E1298" s="284">
        <v>7</v>
      </c>
      <c r="F1298" s="351">
        <f t="shared" si="140"/>
        <v>-1</v>
      </c>
      <c r="G1298" s="351">
        <f t="shared" si="141"/>
        <v>0</v>
      </c>
      <c r="H1298" s="270" t="str">
        <f t="shared" si="142"/>
        <v>是</v>
      </c>
      <c r="I1298" s="271" t="str">
        <f t="shared" si="143"/>
        <v>项</v>
      </c>
      <c r="J1298" s="272" t="str">
        <f t="shared" si="144"/>
        <v>233</v>
      </c>
      <c r="K1298" t="str">
        <f t="shared" si="145"/>
        <v>23303</v>
      </c>
      <c r="L1298" t="str">
        <f t="shared" si="146"/>
        <v>2330301</v>
      </c>
    </row>
    <row r="1299" ht="21" hidden="1" customHeight="1" spans="1:12">
      <c r="A1299" s="352"/>
      <c r="B1299" s="337"/>
      <c r="C1299" s="284">
        <v>0</v>
      </c>
      <c r="D1299" s="284"/>
      <c r="E1299" s="284"/>
      <c r="F1299" s="351" t="str">
        <f t="shared" si="140"/>
        <v>-</v>
      </c>
      <c r="G1299" s="351" t="str">
        <f t="shared" si="141"/>
        <v>-</v>
      </c>
      <c r="H1299" s="270" t="str">
        <f t="shared" si="142"/>
        <v>否</v>
      </c>
      <c r="I1299" s="271" t="e">
        <f t="shared" si="143"/>
        <v>#N/A</v>
      </c>
      <c r="J1299" s="272" t="str">
        <f t="shared" si="144"/>
        <v/>
      </c>
      <c r="K1299" t="str">
        <f t="shared" si="145"/>
        <v/>
      </c>
      <c r="L1299" t="str">
        <f t="shared" si="146"/>
        <v/>
      </c>
    </row>
    <row r="1300" ht="21" customHeight="1" spans="1:12">
      <c r="A1300" s="348"/>
      <c r="B1300" s="359" t="s">
        <v>1118</v>
      </c>
      <c r="C1300" s="360">
        <f>SUMIFS(C6:C1298,$I6:$I1298,"类")</f>
        <v>455457</v>
      </c>
      <c r="D1300" s="360">
        <f>SUMIFS(D6:D1298,$I6:$I1298,"类")</f>
        <v>179371</v>
      </c>
      <c r="E1300" s="360">
        <f>SUMIFS(E6:E1298,$I6:$I1298,"类")</f>
        <v>176194</v>
      </c>
      <c r="F1300" s="349">
        <f t="shared" si="140"/>
        <v>0.0180312609964017</v>
      </c>
      <c r="G1300" s="349">
        <f t="shared" si="141"/>
        <v>0.393826420496337</v>
      </c>
      <c r="H1300" s="270" t="str">
        <f t="shared" si="142"/>
        <v>是</v>
      </c>
      <c r="I1300" s="271" t="e">
        <f t="shared" si="143"/>
        <v>#N/A</v>
      </c>
      <c r="J1300" s="272" t="str">
        <f t="shared" si="144"/>
        <v/>
      </c>
      <c r="K1300" t="str">
        <f t="shared" si="145"/>
        <v/>
      </c>
      <c r="L1300" t="str">
        <f t="shared" si="146"/>
        <v/>
      </c>
    </row>
    <row r="1301" ht="21" customHeight="1" spans="1:12">
      <c r="A1301" s="348">
        <v>230</v>
      </c>
      <c r="B1301" s="336" t="s">
        <v>1119</v>
      </c>
      <c r="C1301" s="268">
        <f>SUMIFS(C1302:C$1313,$I1302:$I$1313,"款",$J1302:$J$1313,$A1301)</f>
        <v>7263</v>
      </c>
      <c r="D1301" s="268">
        <f>SUMIFS(D1302:D$1313,$I1302:$I$1313,"款",$J1302:$J$1313,$A1301)</f>
        <v>0</v>
      </c>
      <c r="E1301" s="268">
        <f>SUMIFS(E1302:E$1313,$I1302:$I$1313,"款",$J1302:$J$1313,$A1301)</f>
        <v>0</v>
      </c>
      <c r="F1301" s="349" t="str">
        <f t="shared" si="140"/>
        <v>-</v>
      </c>
      <c r="G1301" s="349">
        <f t="shared" si="141"/>
        <v>0</v>
      </c>
      <c r="H1301" s="270" t="str">
        <f t="shared" si="142"/>
        <v>是</v>
      </c>
      <c r="I1301" s="271" t="str">
        <f t="shared" si="143"/>
        <v>类</v>
      </c>
      <c r="J1301" s="272" t="str">
        <f t="shared" si="144"/>
        <v>230</v>
      </c>
      <c r="K1301" t="str">
        <f t="shared" si="145"/>
        <v>230</v>
      </c>
      <c r="L1301" t="str">
        <f t="shared" si="146"/>
        <v>230</v>
      </c>
    </row>
    <row r="1302" ht="21" customHeight="1" spans="1:12">
      <c r="A1302" s="348">
        <v>23006</v>
      </c>
      <c r="B1302" s="336" t="s">
        <v>1120</v>
      </c>
      <c r="C1302" s="268">
        <f>SUMIFS(C1303:C$1313,$I1303:$I$1313,"项",$K1303:$K$1313,$A1302)</f>
        <v>7263</v>
      </c>
      <c r="D1302" s="268">
        <f>SUMIFS(D1303:D$1313,$I1303:$I$1313,"项",$K1303:$K$1313,$A1302)</f>
        <v>0</v>
      </c>
      <c r="E1302" s="268">
        <f>SUMIFS(E1303:E$1313,$I1303:$I$1313,"项",$K1303:$K$1313,$A1302)</f>
        <v>0</v>
      </c>
      <c r="F1302" s="349" t="str">
        <f t="shared" si="140"/>
        <v>-</v>
      </c>
      <c r="G1302" s="349">
        <f t="shared" si="141"/>
        <v>0</v>
      </c>
      <c r="H1302" s="270" t="str">
        <f t="shared" si="142"/>
        <v>是</v>
      </c>
      <c r="I1302" s="271" t="str">
        <f t="shared" si="143"/>
        <v>款</v>
      </c>
      <c r="J1302" s="272" t="str">
        <f t="shared" si="144"/>
        <v>230</v>
      </c>
      <c r="K1302" t="str">
        <f t="shared" si="145"/>
        <v>23006</v>
      </c>
      <c r="L1302" t="str">
        <f t="shared" si="146"/>
        <v>23006</v>
      </c>
    </row>
    <row r="1303" ht="21" hidden="1" customHeight="1" spans="1:12">
      <c r="A1303" s="352" t="s">
        <v>1121</v>
      </c>
      <c r="B1303" s="337" t="s">
        <v>1122</v>
      </c>
      <c r="C1303" s="284">
        <v>0</v>
      </c>
      <c r="D1303" s="284">
        <f>SUMIFS([2]执行月报!$F$1708:$F$1720,[2]执行月报!$D$1708:$D$1720,A1303)</f>
        <v>0</v>
      </c>
      <c r="E1303" s="284">
        <v>0</v>
      </c>
      <c r="F1303" s="351" t="str">
        <f t="shared" si="140"/>
        <v>-</v>
      </c>
      <c r="G1303" s="351" t="str">
        <f t="shared" si="141"/>
        <v>-</v>
      </c>
      <c r="H1303" s="270" t="str">
        <f t="shared" si="142"/>
        <v>否</v>
      </c>
      <c r="I1303" s="271" t="str">
        <f t="shared" si="143"/>
        <v>项</v>
      </c>
      <c r="J1303" s="272" t="str">
        <f t="shared" si="144"/>
        <v>230</v>
      </c>
      <c r="K1303" t="str">
        <f t="shared" si="145"/>
        <v>23006</v>
      </c>
      <c r="L1303" t="str">
        <f t="shared" si="146"/>
        <v>2300601</v>
      </c>
    </row>
    <row r="1304" ht="21" customHeight="1" spans="1:12">
      <c r="A1304" s="352">
        <v>2300602</v>
      </c>
      <c r="B1304" s="337" t="s">
        <v>1123</v>
      </c>
      <c r="C1304" s="284">
        <v>7263</v>
      </c>
      <c r="D1304" s="284">
        <f>SUMIFS([2]执行月报!$F$1708:$F$1720,[2]执行月报!$D$1708:$D$1720,A1304)</f>
        <v>0</v>
      </c>
      <c r="E1304" s="284">
        <v>0</v>
      </c>
      <c r="F1304" s="351" t="str">
        <f t="shared" si="140"/>
        <v>-</v>
      </c>
      <c r="G1304" s="351">
        <f t="shared" si="141"/>
        <v>0</v>
      </c>
      <c r="H1304" s="270" t="str">
        <f t="shared" si="142"/>
        <v>是</v>
      </c>
      <c r="I1304" s="271" t="str">
        <f t="shared" si="143"/>
        <v>项</v>
      </c>
      <c r="J1304" s="272" t="str">
        <f t="shared" si="144"/>
        <v>230</v>
      </c>
      <c r="K1304" t="str">
        <f t="shared" si="145"/>
        <v>23006</v>
      </c>
      <c r="L1304" t="str">
        <f t="shared" si="146"/>
        <v>2300602</v>
      </c>
    </row>
    <row r="1305" ht="21" hidden="1" customHeight="1" spans="1:12">
      <c r="A1305" s="352" t="s">
        <v>1124</v>
      </c>
      <c r="B1305" s="337" t="s">
        <v>1125</v>
      </c>
      <c r="C1305" s="284">
        <v>0</v>
      </c>
      <c r="D1305" s="284">
        <f>SUMIFS([2]执行月报!$F$1708:$F$1720,[2]执行月报!$D$1708:$D$1720,A1305)</f>
        <v>0</v>
      </c>
      <c r="E1305" s="284">
        <v>0</v>
      </c>
      <c r="F1305" s="351" t="str">
        <f t="shared" si="140"/>
        <v>-</v>
      </c>
      <c r="G1305" s="351" t="str">
        <f t="shared" si="141"/>
        <v>-</v>
      </c>
      <c r="H1305" s="270" t="str">
        <f t="shared" si="142"/>
        <v>否</v>
      </c>
      <c r="I1305" s="271" t="str">
        <f t="shared" si="143"/>
        <v>款</v>
      </c>
      <c r="J1305" s="272" t="str">
        <f t="shared" si="144"/>
        <v>230</v>
      </c>
      <c r="K1305" t="str">
        <f t="shared" si="145"/>
        <v>23008</v>
      </c>
      <c r="L1305" t="str">
        <f t="shared" si="146"/>
        <v>23008</v>
      </c>
    </row>
    <row r="1306" ht="21" hidden="1" customHeight="1" spans="1:12">
      <c r="A1306" s="352" t="s">
        <v>1126</v>
      </c>
      <c r="B1306" s="337" t="s">
        <v>1127</v>
      </c>
      <c r="C1306" s="284">
        <v>0</v>
      </c>
      <c r="D1306" s="284">
        <f>SUMIFS([2]执行月报!$F$1708:$F$1720,[2]执行月报!$D$1708:$D$1720,A1306)</f>
        <v>0</v>
      </c>
      <c r="E1306" s="284">
        <v>0</v>
      </c>
      <c r="F1306" s="351" t="str">
        <f t="shared" si="140"/>
        <v>-</v>
      </c>
      <c r="G1306" s="351" t="str">
        <f t="shared" si="141"/>
        <v>-</v>
      </c>
      <c r="H1306" s="270" t="str">
        <f t="shared" si="142"/>
        <v>否</v>
      </c>
      <c r="I1306" s="271" t="str">
        <f t="shared" si="143"/>
        <v>款</v>
      </c>
      <c r="J1306" s="272" t="str">
        <f t="shared" si="144"/>
        <v>230</v>
      </c>
      <c r="K1306" t="str">
        <f t="shared" si="145"/>
        <v>23015</v>
      </c>
      <c r="L1306" t="str">
        <f t="shared" si="146"/>
        <v>23015</v>
      </c>
    </row>
    <row r="1307" ht="21" hidden="1" customHeight="1" spans="1:12">
      <c r="A1307" s="352" t="s">
        <v>1128</v>
      </c>
      <c r="B1307" s="337" t="s">
        <v>1129</v>
      </c>
      <c r="C1307" s="284">
        <v>0</v>
      </c>
      <c r="D1307" s="284">
        <f>SUMIFS([2]执行月报!$F$1708:$F$1720,[2]执行月报!$D$1708:$D$1720,A1307)</f>
        <v>0</v>
      </c>
      <c r="E1307" s="284">
        <v>0</v>
      </c>
      <c r="F1307" s="351" t="str">
        <f t="shared" si="140"/>
        <v>-</v>
      </c>
      <c r="G1307" s="351" t="str">
        <f t="shared" si="141"/>
        <v>-</v>
      </c>
      <c r="H1307" s="270" t="str">
        <f t="shared" si="142"/>
        <v>否</v>
      </c>
      <c r="I1307" s="271" t="str">
        <f t="shared" si="143"/>
        <v>款</v>
      </c>
      <c r="J1307" s="272" t="str">
        <f t="shared" si="144"/>
        <v>230</v>
      </c>
      <c r="K1307" t="str">
        <f t="shared" si="145"/>
        <v>23016</v>
      </c>
      <c r="L1307" t="str">
        <f t="shared" si="146"/>
        <v>23016</v>
      </c>
    </row>
    <row r="1308" ht="21" hidden="1" customHeight="1" spans="1:12">
      <c r="A1308" s="348" t="s">
        <v>1130</v>
      </c>
      <c r="B1308" s="336" t="s">
        <v>1131</v>
      </c>
      <c r="C1308" s="268">
        <f>SUMIFS(C1309:C$1313,$I1309:$I$1313,"项",$K1309:$K$1313,$A1308)</f>
        <v>0</v>
      </c>
      <c r="D1308" s="268">
        <f>SUMIFS(D1309:D$1313,$I1309:$I$1313,"项",$K1309:$K$1313,$A1308)</f>
        <v>0</v>
      </c>
      <c r="E1308" s="268">
        <f>SUMIFS(E1309:E$1313,$I1309:$I$1313,"项",$K1309:$K$1313,$A1308)</f>
        <v>0</v>
      </c>
      <c r="F1308" s="349" t="str">
        <f t="shared" si="140"/>
        <v>-</v>
      </c>
      <c r="G1308" s="349" t="str">
        <f t="shared" si="141"/>
        <v>-</v>
      </c>
      <c r="H1308" s="270" t="str">
        <f t="shared" si="142"/>
        <v>否</v>
      </c>
      <c r="I1308" s="271" t="str">
        <f t="shared" si="143"/>
        <v>款</v>
      </c>
      <c r="J1308" s="272" t="str">
        <f t="shared" si="144"/>
        <v>230</v>
      </c>
      <c r="K1308" t="str">
        <f t="shared" si="145"/>
        <v>23021</v>
      </c>
      <c r="L1308" t="str">
        <f t="shared" si="146"/>
        <v>23021</v>
      </c>
    </row>
    <row r="1309" ht="21" hidden="1" customHeight="1" spans="1:12">
      <c r="A1309" s="352" t="s">
        <v>1132</v>
      </c>
      <c r="B1309" s="337" t="s">
        <v>1133</v>
      </c>
      <c r="C1309" s="284">
        <v>0</v>
      </c>
      <c r="D1309" s="284">
        <f>SUMIFS([2]执行月报!$F$1708:$F$1720,[2]执行月报!$D$1708:$D$1720,A1309)</f>
        <v>0</v>
      </c>
      <c r="E1309" s="284">
        <v>0</v>
      </c>
      <c r="F1309" s="351" t="str">
        <f t="shared" si="140"/>
        <v>-</v>
      </c>
      <c r="G1309" s="351" t="str">
        <f t="shared" si="141"/>
        <v>-</v>
      </c>
      <c r="H1309" s="270" t="str">
        <f t="shared" si="142"/>
        <v>否</v>
      </c>
      <c r="I1309" s="271" t="str">
        <f t="shared" si="143"/>
        <v>项</v>
      </c>
      <c r="J1309" s="272" t="str">
        <f t="shared" si="144"/>
        <v>230</v>
      </c>
      <c r="K1309" t="str">
        <f t="shared" si="145"/>
        <v>23021</v>
      </c>
      <c r="L1309" t="str">
        <f t="shared" si="146"/>
        <v>2302103</v>
      </c>
    </row>
    <row r="1310" ht="21" customHeight="1" spans="1:12">
      <c r="A1310" s="348">
        <v>231</v>
      </c>
      <c r="B1310" s="336" t="s">
        <v>1134</v>
      </c>
      <c r="C1310" s="268">
        <f>SUMIFS(C1311:C$1313,$I1311:$I$1313,"款",$J1311:$J$1313,$A1310)</f>
        <v>29232</v>
      </c>
      <c r="D1310" s="268">
        <f>SUMIFS(D1311:D$1313,$I1311:$I$1313,"款",$J1311:$J$1313,$A1310)</f>
        <v>530</v>
      </c>
      <c r="E1310" s="268">
        <f>SUMIFS(E1311:E$1313,$I1311:$I$1313,"款",$J1311:$J$1313,$A1310)</f>
        <v>7300</v>
      </c>
      <c r="F1310" s="349">
        <f t="shared" si="140"/>
        <v>-0.927397260273973</v>
      </c>
      <c r="G1310" s="349">
        <f t="shared" si="141"/>
        <v>0.0181308155446086</v>
      </c>
      <c r="H1310" s="270" t="str">
        <f t="shared" si="142"/>
        <v>是</v>
      </c>
      <c r="I1310" s="271" t="str">
        <f t="shared" si="143"/>
        <v>类</v>
      </c>
      <c r="J1310" s="272" t="str">
        <f t="shared" si="144"/>
        <v>231</v>
      </c>
      <c r="K1310" t="str">
        <f t="shared" si="145"/>
        <v>231</v>
      </c>
      <c r="L1310" t="str">
        <f t="shared" si="146"/>
        <v>231</v>
      </c>
    </row>
    <row r="1311" ht="21" customHeight="1" spans="1:12">
      <c r="A1311" s="348">
        <v>23103</v>
      </c>
      <c r="B1311" s="336" t="s">
        <v>1135</v>
      </c>
      <c r="C1311" s="268">
        <f>SUMIFS(C1312:C$1313,$I1312:$I$1313,"项",$K1312:$K$1313,$A1311)</f>
        <v>29232</v>
      </c>
      <c r="D1311" s="268">
        <f>SUMIFS(D1312:D$1313,$I1312:$I$1313,"项",$K1312:$K$1313,$A1311)</f>
        <v>530</v>
      </c>
      <c r="E1311" s="268">
        <f>SUMIFS(E1312:E$1313,$I1312:$I$1313,"项",$K1312:$K$1313,$A1311)</f>
        <v>7300</v>
      </c>
      <c r="F1311" s="349">
        <f t="shared" si="140"/>
        <v>-0.927397260273973</v>
      </c>
      <c r="G1311" s="349">
        <f t="shared" si="141"/>
        <v>0.0181308155446086</v>
      </c>
      <c r="H1311" s="270" t="str">
        <f t="shared" si="142"/>
        <v>是</v>
      </c>
      <c r="I1311" s="271" t="str">
        <f t="shared" si="143"/>
        <v>款</v>
      </c>
      <c r="J1311" s="272" t="str">
        <f t="shared" si="144"/>
        <v>231</v>
      </c>
      <c r="K1311" t="str">
        <f t="shared" si="145"/>
        <v>23103</v>
      </c>
      <c r="L1311" t="str">
        <f t="shared" si="146"/>
        <v>23103</v>
      </c>
    </row>
    <row r="1312" ht="21" customHeight="1" spans="1:12">
      <c r="A1312" s="352">
        <v>2310301</v>
      </c>
      <c r="B1312" s="337" t="s">
        <v>1136</v>
      </c>
      <c r="C1312" s="284">
        <v>29232</v>
      </c>
      <c r="D1312" s="284">
        <f>SUMIFS([2]执行月报!$F$1708:$F$1720,[2]执行月报!$D$1708:$D$1720,A1312)</f>
        <v>530</v>
      </c>
      <c r="E1312" s="284">
        <v>7300</v>
      </c>
      <c r="F1312" s="351">
        <f t="shared" si="140"/>
        <v>-0.927397260273973</v>
      </c>
      <c r="G1312" s="351">
        <f t="shared" si="141"/>
        <v>0.0181308155446086</v>
      </c>
      <c r="H1312" s="270" t="str">
        <f t="shared" si="142"/>
        <v>是</v>
      </c>
      <c r="I1312" s="271" t="str">
        <f t="shared" si="143"/>
        <v>项</v>
      </c>
      <c r="J1312" s="272" t="str">
        <f t="shared" si="144"/>
        <v>231</v>
      </c>
      <c r="K1312" t="str">
        <f t="shared" si="145"/>
        <v>23103</v>
      </c>
      <c r="L1312" t="str">
        <f t="shared" si="146"/>
        <v>2310301</v>
      </c>
    </row>
    <row r="1313" ht="21" hidden="1" customHeight="1" spans="1:12">
      <c r="A1313" s="350">
        <v>23009</v>
      </c>
      <c r="B1313" s="337" t="s">
        <v>1137</v>
      </c>
      <c r="C1313" s="284">
        <v>0</v>
      </c>
      <c r="D1313" s="284">
        <f>SUMIFS([2]执行月报!$F$1708:$F$1720,[2]执行月报!$D$1708:$D$1720,A1313)</f>
        <v>0</v>
      </c>
      <c r="E1313" s="284">
        <v>0</v>
      </c>
      <c r="F1313" s="351" t="str">
        <f t="shared" si="140"/>
        <v>-</v>
      </c>
      <c r="G1313" s="351" t="str">
        <f t="shared" si="141"/>
        <v>-</v>
      </c>
      <c r="H1313" s="270" t="str">
        <f t="shared" si="142"/>
        <v>否</v>
      </c>
      <c r="I1313" s="271" t="str">
        <f t="shared" si="143"/>
        <v>款</v>
      </c>
      <c r="J1313" s="272" t="str">
        <f t="shared" si="144"/>
        <v>230</v>
      </c>
      <c r="K1313" t="str">
        <f t="shared" si="145"/>
        <v>23009</v>
      </c>
      <c r="L1313" t="str">
        <f t="shared" si="146"/>
        <v>23009</v>
      </c>
    </row>
    <row r="1314" ht="21" customHeight="1" spans="1:12">
      <c r="A1314" s="348"/>
      <c r="B1314" s="359" t="s">
        <v>1138</v>
      </c>
      <c r="C1314" s="360">
        <f>SUM(C1300,C1301,C1310,C1313)</f>
        <v>491952</v>
      </c>
      <c r="D1314" s="360">
        <f>SUM(D1300,D1301,D1310,D1313)</f>
        <v>179901</v>
      </c>
      <c r="E1314" s="360">
        <f>SUM(E1300,E1301,E1310,E1313)</f>
        <v>183494</v>
      </c>
      <c r="F1314" s="349">
        <f t="shared" si="140"/>
        <v>-0.0195810217227811</v>
      </c>
      <c r="G1314" s="349">
        <f t="shared" si="141"/>
        <v>0.365688115913748</v>
      </c>
      <c r="H1314" s="270" t="str">
        <f t="shared" si="142"/>
        <v>是</v>
      </c>
      <c r="I1314" s="271" t="e">
        <f t="shared" si="143"/>
        <v>#N/A</v>
      </c>
      <c r="J1314" s="272" t="str">
        <f t="shared" si="144"/>
        <v/>
      </c>
      <c r="K1314" t="str">
        <f t="shared" si="145"/>
        <v/>
      </c>
      <c r="L1314" t="str">
        <f t="shared" si="146"/>
        <v/>
      </c>
    </row>
  </sheetData>
  <autoFilter xmlns:etc="http://www.wps.cn/officeDocument/2017/etCustomData" ref="A5:L1314" etc:filterBottomFollowUsedRange="0">
    <filterColumn colId="7">
      <customFilters>
        <customFilter operator="equal" val="是"/>
      </customFilters>
    </filterColumn>
    <extLst/>
  </autoFilter>
  <mergeCells count="8">
    <mergeCell ref="B2:G2"/>
    <mergeCell ref="F3:G3"/>
    <mergeCell ref="E4:F4"/>
    <mergeCell ref="A4:A5"/>
    <mergeCell ref="B4:B5"/>
    <mergeCell ref="C4:C5"/>
    <mergeCell ref="D4:D5"/>
    <mergeCell ref="G4:G5"/>
  </mergeCells>
  <conditionalFormatting sqref="C6:E6">
    <cfRule type="expression" dxfId="0" priority="7092" stopIfTrue="1">
      <formula>"len($A:$A)=3"</formula>
    </cfRule>
  </conditionalFormatting>
  <conditionalFormatting sqref="F6">
    <cfRule type="expression" dxfId="0" priority="3336" stopIfTrue="1">
      <formula>"len($A:$A)=3"</formula>
    </cfRule>
  </conditionalFormatting>
  <conditionalFormatting sqref="G6">
    <cfRule type="expression" dxfId="0" priority="5954" stopIfTrue="1">
      <formula>"len($A:$A)=3"</formula>
    </cfRule>
  </conditionalFormatting>
  <conditionalFormatting sqref="C7:E7">
    <cfRule type="expression" dxfId="0" priority="7454" stopIfTrue="1">
      <formula>"len($A:$A)=3"</formula>
    </cfRule>
  </conditionalFormatting>
  <conditionalFormatting sqref="F7">
    <cfRule type="expression" dxfId="0" priority="3335" stopIfTrue="1">
      <formula>"len($A:$A)=3"</formula>
    </cfRule>
  </conditionalFormatting>
  <conditionalFormatting sqref="G7">
    <cfRule type="expression" dxfId="0" priority="5953" stopIfTrue="1">
      <formula>"len($A:$A)=3"</formula>
    </cfRule>
  </conditionalFormatting>
  <conditionalFormatting sqref="F8">
    <cfRule type="expression" dxfId="0" priority="3334" stopIfTrue="1">
      <formula>"len($A:$A)=3"</formula>
    </cfRule>
  </conditionalFormatting>
  <conditionalFormatting sqref="G8">
    <cfRule type="expression" dxfId="0" priority="5952" stopIfTrue="1">
      <formula>"len($A:$A)=3"</formula>
    </cfRule>
  </conditionalFormatting>
  <conditionalFormatting sqref="F9">
    <cfRule type="expression" dxfId="0" priority="3333" stopIfTrue="1">
      <formula>"len($A:$A)=3"</formula>
    </cfRule>
  </conditionalFormatting>
  <conditionalFormatting sqref="G9">
    <cfRule type="expression" dxfId="0" priority="5951" stopIfTrue="1">
      <formula>"len($A:$A)=3"</formula>
    </cfRule>
  </conditionalFormatting>
  <conditionalFormatting sqref="F10">
    <cfRule type="expression" dxfId="0" priority="3332" stopIfTrue="1">
      <formula>"len($A:$A)=3"</formula>
    </cfRule>
  </conditionalFormatting>
  <conditionalFormatting sqref="G10">
    <cfRule type="expression" dxfId="0" priority="5950" stopIfTrue="1">
      <formula>"len($A:$A)=3"</formula>
    </cfRule>
  </conditionalFormatting>
  <conditionalFormatting sqref="F11">
    <cfRule type="expression" dxfId="0" priority="3331" stopIfTrue="1">
      <formula>"len($A:$A)=3"</formula>
    </cfRule>
  </conditionalFormatting>
  <conditionalFormatting sqref="G11">
    <cfRule type="expression" dxfId="0" priority="5949" stopIfTrue="1">
      <formula>"len($A:$A)=3"</formula>
    </cfRule>
  </conditionalFormatting>
  <conditionalFormatting sqref="F12">
    <cfRule type="expression" dxfId="0" priority="3330" stopIfTrue="1">
      <formula>"len($A:$A)=3"</formula>
    </cfRule>
  </conditionalFormatting>
  <conditionalFormatting sqref="G12">
    <cfRule type="expression" dxfId="0" priority="5948" stopIfTrue="1">
      <formula>"len($A:$A)=3"</formula>
    </cfRule>
  </conditionalFormatting>
  <conditionalFormatting sqref="F13">
    <cfRule type="expression" dxfId="0" priority="3329" stopIfTrue="1">
      <formula>"len($A:$A)=3"</formula>
    </cfRule>
  </conditionalFormatting>
  <conditionalFormatting sqref="G13">
    <cfRule type="expression" dxfId="0" priority="5947" stopIfTrue="1">
      <formula>"len($A:$A)=3"</formula>
    </cfRule>
  </conditionalFormatting>
  <conditionalFormatting sqref="F14">
    <cfRule type="expression" dxfId="0" priority="3328" stopIfTrue="1">
      <formula>"len($A:$A)=3"</formula>
    </cfRule>
  </conditionalFormatting>
  <conditionalFormatting sqref="G14">
    <cfRule type="expression" dxfId="0" priority="5946" stopIfTrue="1">
      <formula>"len($A:$A)=3"</formula>
    </cfRule>
  </conditionalFormatting>
  <conditionalFormatting sqref="F15">
    <cfRule type="expression" dxfId="0" priority="3327" stopIfTrue="1">
      <formula>"len($A:$A)=3"</formula>
    </cfRule>
  </conditionalFormatting>
  <conditionalFormatting sqref="G15">
    <cfRule type="expression" dxfId="0" priority="5945" stopIfTrue="1">
      <formula>"len($A:$A)=3"</formula>
    </cfRule>
  </conditionalFormatting>
  <conditionalFormatting sqref="F16">
    <cfRule type="expression" dxfId="0" priority="3326" stopIfTrue="1">
      <formula>"len($A:$A)=3"</formula>
    </cfRule>
  </conditionalFormatting>
  <conditionalFormatting sqref="G16">
    <cfRule type="expression" dxfId="0" priority="5944" stopIfTrue="1">
      <formula>"len($A:$A)=3"</formula>
    </cfRule>
  </conditionalFormatting>
  <conditionalFormatting sqref="F17">
    <cfRule type="expression" dxfId="0" priority="3325" stopIfTrue="1">
      <formula>"len($A:$A)=3"</formula>
    </cfRule>
  </conditionalFormatting>
  <conditionalFormatting sqref="G17">
    <cfRule type="expression" dxfId="0" priority="5943" stopIfTrue="1">
      <formula>"len($A:$A)=3"</formula>
    </cfRule>
  </conditionalFormatting>
  <conditionalFormatting sqref="F18">
    <cfRule type="expression" dxfId="0" priority="3324" stopIfTrue="1">
      <formula>"len($A:$A)=3"</formula>
    </cfRule>
  </conditionalFormatting>
  <conditionalFormatting sqref="G18">
    <cfRule type="expression" dxfId="0" priority="5942" stopIfTrue="1">
      <formula>"len($A:$A)=3"</formula>
    </cfRule>
  </conditionalFormatting>
  <conditionalFormatting sqref="C19:E19">
    <cfRule type="expression" dxfId="0" priority="7452" stopIfTrue="1">
      <formula>"len($A:$A)=3"</formula>
    </cfRule>
  </conditionalFormatting>
  <conditionalFormatting sqref="F19">
    <cfRule type="expression" dxfId="0" priority="3323" stopIfTrue="1">
      <formula>"len($A:$A)=3"</formula>
    </cfRule>
  </conditionalFormatting>
  <conditionalFormatting sqref="G19">
    <cfRule type="expression" dxfId="0" priority="5941" stopIfTrue="1">
      <formula>"len($A:$A)=3"</formula>
    </cfRule>
  </conditionalFormatting>
  <conditionalFormatting sqref="F20">
    <cfRule type="expression" dxfId="0" priority="3322" stopIfTrue="1">
      <formula>"len($A:$A)=3"</formula>
    </cfRule>
  </conditionalFormatting>
  <conditionalFormatting sqref="G20">
    <cfRule type="expression" dxfId="0" priority="5940" stopIfTrue="1">
      <formula>"len($A:$A)=3"</formula>
    </cfRule>
  </conditionalFormatting>
  <conditionalFormatting sqref="F21">
    <cfRule type="expression" dxfId="0" priority="3321" stopIfTrue="1">
      <formula>"len($A:$A)=3"</formula>
    </cfRule>
  </conditionalFormatting>
  <conditionalFormatting sqref="G21">
    <cfRule type="expression" dxfId="0" priority="5939" stopIfTrue="1">
      <formula>"len($A:$A)=3"</formula>
    </cfRule>
  </conditionalFormatting>
  <conditionalFormatting sqref="F22">
    <cfRule type="expression" dxfId="0" priority="3320" stopIfTrue="1">
      <formula>"len($A:$A)=3"</formula>
    </cfRule>
  </conditionalFormatting>
  <conditionalFormatting sqref="G22">
    <cfRule type="expression" dxfId="0" priority="5938" stopIfTrue="1">
      <formula>"len($A:$A)=3"</formula>
    </cfRule>
  </conditionalFormatting>
  <conditionalFormatting sqref="F23">
    <cfRule type="expression" dxfId="0" priority="3319" stopIfTrue="1">
      <formula>"len($A:$A)=3"</formula>
    </cfRule>
  </conditionalFormatting>
  <conditionalFormatting sqref="G23">
    <cfRule type="expression" dxfId="0" priority="5937" stopIfTrue="1">
      <formula>"len($A:$A)=3"</formula>
    </cfRule>
  </conditionalFormatting>
  <conditionalFormatting sqref="F24">
    <cfRule type="expression" dxfId="0" priority="3318" stopIfTrue="1">
      <formula>"len($A:$A)=3"</formula>
    </cfRule>
  </conditionalFormatting>
  <conditionalFormatting sqref="G24">
    <cfRule type="expression" dxfId="0" priority="5936" stopIfTrue="1">
      <formula>"len($A:$A)=3"</formula>
    </cfRule>
  </conditionalFormatting>
  <conditionalFormatting sqref="F25">
    <cfRule type="expression" dxfId="0" priority="3317" stopIfTrue="1">
      <formula>"len($A:$A)=3"</formula>
    </cfRule>
  </conditionalFormatting>
  <conditionalFormatting sqref="G25">
    <cfRule type="expression" dxfId="0" priority="5935" stopIfTrue="1">
      <formula>"len($A:$A)=3"</formula>
    </cfRule>
  </conditionalFormatting>
  <conditionalFormatting sqref="F26">
    <cfRule type="expression" dxfId="0" priority="3316" stopIfTrue="1">
      <formula>"len($A:$A)=3"</formula>
    </cfRule>
  </conditionalFormatting>
  <conditionalFormatting sqref="G26">
    <cfRule type="expression" dxfId="0" priority="5934" stopIfTrue="1">
      <formula>"len($A:$A)=3"</formula>
    </cfRule>
  </conditionalFormatting>
  <conditionalFormatting sqref="F27">
    <cfRule type="expression" dxfId="0" priority="3315" stopIfTrue="1">
      <formula>"len($A:$A)=3"</formula>
    </cfRule>
  </conditionalFormatting>
  <conditionalFormatting sqref="G27">
    <cfRule type="expression" dxfId="0" priority="5933" stopIfTrue="1">
      <formula>"len($A:$A)=3"</formula>
    </cfRule>
  </conditionalFormatting>
  <conditionalFormatting sqref="C28:E28">
    <cfRule type="expression" dxfId="0" priority="7450" stopIfTrue="1">
      <formula>"len($A:$A)=3"</formula>
    </cfRule>
  </conditionalFormatting>
  <conditionalFormatting sqref="F28">
    <cfRule type="expression" dxfId="0" priority="3314" stopIfTrue="1">
      <formula>"len($A:$A)=3"</formula>
    </cfRule>
  </conditionalFormatting>
  <conditionalFormatting sqref="G28">
    <cfRule type="expression" dxfId="0" priority="5932" stopIfTrue="1">
      <formula>"len($A:$A)=3"</formula>
    </cfRule>
  </conditionalFormatting>
  <conditionalFormatting sqref="F29">
    <cfRule type="expression" dxfId="0" priority="3313" stopIfTrue="1">
      <formula>"len($A:$A)=3"</formula>
    </cfRule>
  </conditionalFormatting>
  <conditionalFormatting sqref="G29">
    <cfRule type="expression" dxfId="0" priority="5931" stopIfTrue="1">
      <formula>"len($A:$A)=3"</formula>
    </cfRule>
  </conditionalFormatting>
  <conditionalFormatting sqref="F30">
    <cfRule type="expression" dxfId="0" priority="3312" stopIfTrue="1">
      <formula>"len($A:$A)=3"</formula>
    </cfRule>
  </conditionalFormatting>
  <conditionalFormatting sqref="G30">
    <cfRule type="expression" dxfId="0" priority="5930" stopIfTrue="1">
      <formula>"len($A:$A)=3"</formula>
    </cfRule>
  </conditionalFormatting>
  <conditionalFormatting sqref="F31">
    <cfRule type="expression" dxfId="0" priority="3311" stopIfTrue="1">
      <formula>"len($A:$A)=3"</formula>
    </cfRule>
  </conditionalFormatting>
  <conditionalFormatting sqref="G31">
    <cfRule type="expression" dxfId="0" priority="5929" stopIfTrue="1">
      <formula>"len($A:$A)=3"</formula>
    </cfRule>
  </conditionalFormatting>
  <conditionalFormatting sqref="F32">
    <cfRule type="expression" dxfId="0" priority="3310" stopIfTrue="1">
      <formula>"len($A:$A)=3"</formula>
    </cfRule>
  </conditionalFormatting>
  <conditionalFormatting sqref="G32">
    <cfRule type="expression" dxfId="0" priority="5928" stopIfTrue="1">
      <formula>"len($A:$A)=3"</formula>
    </cfRule>
  </conditionalFormatting>
  <conditionalFormatting sqref="A33:B33">
    <cfRule type="expression" dxfId="0" priority="7607" stopIfTrue="1">
      <formula>"len($A:$A)=3"</formula>
    </cfRule>
  </conditionalFormatting>
  <conditionalFormatting sqref="F33">
    <cfRule type="expression" dxfId="0" priority="3309" stopIfTrue="1">
      <formula>"len($A:$A)=3"</formula>
    </cfRule>
  </conditionalFormatting>
  <conditionalFormatting sqref="G33">
    <cfRule type="expression" dxfId="0" priority="5927" stopIfTrue="1">
      <formula>"len($A:$A)=3"</formula>
    </cfRule>
  </conditionalFormatting>
  <conditionalFormatting sqref="F34">
    <cfRule type="expression" dxfId="0" priority="3308" stopIfTrue="1">
      <formula>"len($A:$A)=3"</formula>
    </cfRule>
  </conditionalFormatting>
  <conditionalFormatting sqref="G34">
    <cfRule type="expression" dxfId="0" priority="5926" stopIfTrue="1">
      <formula>"len($A:$A)=3"</formula>
    </cfRule>
  </conditionalFormatting>
  <conditionalFormatting sqref="F35">
    <cfRule type="expression" dxfId="0" priority="3307" stopIfTrue="1">
      <formula>"len($A:$A)=3"</formula>
    </cfRule>
  </conditionalFormatting>
  <conditionalFormatting sqref="G35">
    <cfRule type="expression" dxfId="0" priority="5925" stopIfTrue="1">
      <formula>"len($A:$A)=3"</formula>
    </cfRule>
  </conditionalFormatting>
  <conditionalFormatting sqref="B36">
    <cfRule type="expression" dxfId="0" priority="7602" stopIfTrue="1">
      <formula>"len($A:$A)=3"</formula>
    </cfRule>
  </conditionalFormatting>
  <conditionalFormatting sqref="F36">
    <cfRule type="expression" dxfId="0" priority="3306" stopIfTrue="1">
      <formula>"len($A:$A)=3"</formula>
    </cfRule>
  </conditionalFormatting>
  <conditionalFormatting sqref="G36">
    <cfRule type="expression" dxfId="0" priority="5924" stopIfTrue="1">
      <formula>"len($A:$A)=3"</formula>
    </cfRule>
  </conditionalFormatting>
  <conditionalFormatting sqref="F37">
    <cfRule type="expression" dxfId="0" priority="3305" stopIfTrue="1">
      <formula>"len($A:$A)=3"</formula>
    </cfRule>
  </conditionalFormatting>
  <conditionalFormatting sqref="G37">
    <cfRule type="expression" dxfId="0" priority="5923" stopIfTrue="1">
      <formula>"len($A:$A)=3"</formula>
    </cfRule>
  </conditionalFormatting>
  <conditionalFormatting sqref="F38">
    <cfRule type="expression" dxfId="0" priority="3304" stopIfTrue="1">
      <formula>"len($A:$A)=3"</formula>
    </cfRule>
  </conditionalFormatting>
  <conditionalFormatting sqref="G38">
    <cfRule type="expression" dxfId="0" priority="5922" stopIfTrue="1">
      <formula>"len($A:$A)=3"</formula>
    </cfRule>
  </conditionalFormatting>
  <conditionalFormatting sqref="C39:E39">
    <cfRule type="expression" dxfId="0" priority="7448" stopIfTrue="1">
      <formula>"len($A:$A)=3"</formula>
    </cfRule>
  </conditionalFormatting>
  <conditionalFormatting sqref="F39">
    <cfRule type="expression" dxfId="0" priority="3303" stopIfTrue="1">
      <formula>"len($A:$A)=3"</formula>
    </cfRule>
  </conditionalFormatting>
  <conditionalFormatting sqref="G39">
    <cfRule type="expression" dxfId="0" priority="5921" stopIfTrue="1">
      <formula>"len($A:$A)=3"</formula>
    </cfRule>
  </conditionalFormatting>
  <conditionalFormatting sqref="F40">
    <cfRule type="expression" dxfId="0" priority="3302" stopIfTrue="1">
      <formula>"len($A:$A)=3"</formula>
    </cfRule>
  </conditionalFormatting>
  <conditionalFormatting sqref="G40">
    <cfRule type="expression" dxfId="0" priority="5920" stopIfTrue="1">
      <formula>"len($A:$A)=3"</formula>
    </cfRule>
  </conditionalFormatting>
  <conditionalFormatting sqref="F41">
    <cfRule type="expression" dxfId="0" priority="3301" stopIfTrue="1">
      <formula>"len($A:$A)=3"</formula>
    </cfRule>
  </conditionalFormatting>
  <conditionalFormatting sqref="G41">
    <cfRule type="expression" dxfId="0" priority="5919" stopIfTrue="1">
      <formula>"len($A:$A)=3"</formula>
    </cfRule>
  </conditionalFormatting>
  <conditionalFormatting sqref="B42">
    <cfRule type="expression" dxfId="0" priority="7603" stopIfTrue="1">
      <formula>"len($A:$A)=3"</formula>
    </cfRule>
  </conditionalFormatting>
  <conditionalFormatting sqref="F42">
    <cfRule type="expression" dxfId="0" priority="3300" stopIfTrue="1">
      <formula>"len($A:$A)=3"</formula>
    </cfRule>
  </conditionalFormatting>
  <conditionalFormatting sqref="G42">
    <cfRule type="expression" dxfId="0" priority="5918" stopIfTrue="1">
      <formula>"len($A:$A)=3"</formula>
    </cfRule>
  </conditionalFormatting>
  <conditionalFormatting sqref="F43">
    <cfRule type="expression" dxfId="0" priority="3299" stopIfTrue="1">
      <formula>"len($A:$A)=3"</formula>
    </cfRule>
  </conditionalFormatting>
  <conditionalFormatting sqref="G43">
    <cfRule type="expression" dxfId="0" priority="5917" stopIfTrue="1">
      <formula>"len($A:$A)=3"</formula>
    </cfRule>
  </conditionalFormatting>
  <conditionalFormatting sqref="F44">
    <cfRule type="expression" dxfId="0" priority="3298" stopIfTrue="1">
      <formula>"len($A:$A)=3"</formula>
    </cfRule>
  </conditionalFormatting>
  <conditionalFormatting sqref="G44">
    <cfRule type="expression" dxfId="0" priority="5916" stopIfTrue="1">
      <formula>"len($A:$A)=3"</formula>
    </cfRule>
  </conditionalFormatting>
  <conditionalFormatting sqref="F45">
    <cfRule type="expression" dxfId="0" priority="3297" stopIfTrue="1">
      <formula>"len($A:$A)=3"</formula>
    </cfRule>
  </conditionalFormatting>
  <conditionalFormatting sqref="G45">
    <cfRule type="expression" dxfId="0" priority="5915" stopIfTrue="1">
      <formula>"len($A:$A)=3"</formula>
    </cfRule>
  </conditionalFormatting>
  <conditionalFormatting sqref="F46">
    <cfRule type="expression" dxfId="0" priority="3296" stopIfTrue="1">
      <formula>"len($A:$A)=3"</formula>
    </cfRule>
  </conditionalFormatting>
  <conditionalFormatting sqref="G46">
    <cfRule type="expression" dxfId="0" priority="5914" stopIfTrue="1">
      <formula>"len($A:$A)=3"</formula>
    </cfRule>
  </conditionalFormatting>
  <conditionalFormatting sqref="F47">
    <cfRule type="expression" dxfId="0" priority="3295" stopIfTrue="1">
      <formula>"len($A:$A)=3"</formula>
    </cfRule>
  </conditionalFormatting>
  <conditionalFormatting sqref="G47">
    <cfRule type="expression" dxfId="0" priority="5913" stopIfTrue="1">
      <formula>"len($A:$A)=3"</formula>
    </cfRule>
  </conditionalFormatting>
  <conditionalFormatting sqref="F48">
    <cfRule type="expression" dxfId="0" priority="3294" stopIfTrue="1">
      <formula>"len($A:$A)=3"</formula>
    </cfRule>
  </conditionalFormatting>
  <conditionalFormatting sqref="G48">
    <cfRule type="expression" dxfId="0" priority="5912" stopIfTrue="1">
      <formula>"len($A:$A)=3"</formula>
    </cfRule>
  </conditionalFormatting>
  <conditionalFormatting sqref="F49">
    <cfRule type="expression" dxfId="0" priority="3293" stopIfTrue="1">
      <formula>"len($A:$A)=3"</formula>
    </cfRule>
  </conditionalFormatting>
  <conditionalFormatting sqref="G49">
    <cfRule type="expression" dxfId="0" priority="5911" stopIfTrue="1">
      <formula>"len($A:$A)=3"</formula>
    </cfRule>
  </conditionalFormatting>
  <conditionalFormatting sqref="C50:E50">
    <cfRule type="expression" dxfId="0" priority="7446" stopIfTrue="1">
      <formula>"len($A:$A)=3"</formula>
    </cfRule>
  </conditionalFormatting>
  <conditionalFormatting sqref="F50">
    <cfRule type="expression" dxfId="0" priority="3292" stopIfTrue="1">
      <formula>"len($A:$A)=3"</formula>
    </cfRule>
  </conditionalFormatting>
  <conditionalFormatting sqref="G50">
    <cfRule type="expression" dxfId="0" priority="5910" stopIfTrue="1">
      <formula>"len($A:$A)=3"</formula>
    </cfRule>
  </conditionalFormatting>
  <conditionalFormatting sqref="F51">
    <cfRule type="expression" dxfId="0" priority="3291" stopIfTrue="1">
      <formula>"len($A:$A)=3"</formula>
    </cfRule>
  </conditionalFormatting>
  <conditionalFormatting sqref="G51">
    <cfRule type="expression" dxfId="0" priority="5909" stopIfTrue="1">
      <formula>"len($A:$A)=3"</formula>
    </cfRule>
  </conditionalFormatting>
  <conditionalFormatting sqref="F52">
    <cfRule type="expression" dxfId="0" priority="3290" stopIfTrue="1">
      <formula>"len($A:$A)=3"</formula>
    </cfRule>
  </conditionalFormatting>
  <conditionalFormatting sqref="G52">
    <cfRule type="expression" dxfId="0" priority="5908" stopIfTrue="1">
      <formula>"len($A:$A)=3"</formula>
    </cfRule>
  </conditionalFormatting>
  <conditionalFormatting sqref="F53">
    <cfRule type="expression" dxfId="0" priority="3289" stopIfTrue="1">
      <formula>"len($A:$A)=3"</formula>
    </cfRule>
  </conditionalFormatting>
  <conditionalFormatting sqref="G53">
    <cfRule type="expression" dxfId="0" priority="5907" stopIfTrue="1">
      <formula>"len($A:$A)=3"</formula>
    </cfRule>
  </conditionalFormatting>
  <conditionalFormatting sqref="F54">
    <cfRule type="expression" dxfId="0" priority="3288" stopIfTrue="1">
      <formula>"len($A:$A)=3"</formula>
    </cfRule>
  </conditionalFormatting>
  <conditionalFormatting sqref="G54">
    <cfRule type="expression" dxfId="0" priority="5906" stopIfTrue="1">
      <formula>"len($A:$A)=3"</formula>
    </cfRule>
  </conditionalFormatting>
  <conditionalFormatting sqref="F55">
    <cfRule type="expression" dxfId="0" priority="3287" stopIfTrue="1">
      <formula>"len($A:$A)=3"</formula>
    </cfRule>
  </conditionalFormatting>
  <conditionalFormatting sqref="G55">
    <cfRule type="expression" dxfId="0" priority="5905" stopIfTrue="1">
      <formula>"len($A:$A)=3"</formula>
    </cfRule>
  </conditionalFormatting>
  <conditionalFormatting sqref="F56">
    <cfRule type="expression" dxfId="0" priority="3286" stopIfTrue="1">
      <formula>"len($A:$A)=3"</formula>
    </cfRule>
  </conditionalFormatting>
  <conditionalFormatting sqref="G56">
    <cfRule type="expression" dxfId="0" priority="5904" stopIfTrue="1">
      <formula>"len($A:$A)=3"</formula>
    </cfRule>
  </conditionalFormatting>
  <conditionalFormatting sqref="F57">
    <cfRule type="expression" dxfId="0" priority="3285" stopIfTrue="1">
      <formula>"len($A:$A)=3"</formula>
    </cfRule>
  </conditionalFormatting>
  <conditionalFormatting sqref="G57">
    <cfRule type="expression" dxfId="0" priority="5903" stopIfTrue="1">
      <formula>"len($A:$A)=3"</formula>
    </cfRule>
  </conditionalFormatting>
  <conditionalFormatting sqref="F58">
    <cfRule type="expression" dxfId="0" priority="3284" stopIfTrue="1">
      <formula>"len($A:$A)=3"</formula>
    </cfRule>
  </conditionalFormatting>
  <conditionalFormatting sqref="G58">
    <cfRule type="expression" dxfId="0" priority="5902" stopIfTrue="1">
      <formula>"len($A:$A)=3"</formula>
    </cfRule>
  </conditionalFormatting>
  <conditionalFormatting sqref="F59">
    <cfRule type="expression" dxfId="0" priority="3283" stopIfTrue="1">
      <formula>"len($A:$A)=3"</formula>
    </cfRule>
  </conditionalFormatting>
  <conditionalFormatting sqref="G59">
    <cfRule type="expression" dxfId="0" priority="5901" stopIfTrue="1">
      <formula>"len($A:$A)=3"</formula>
    </cfRule>
  </conditionalFormatting>
  <conditionalFormatting sqref="F60">
    <cfRule type="expression" dxfId="0" priority="3282" stopIfTrue="1">
      <formula>"len($A:$A)=3"</formula>
    </cfRule>
  </conditionalFormatting>
  <conditionalFormatting sqref="G60">
    <cfRule type="expression" dxfId="0" priority="5900" stopIfTrue="1">
      <formula>"len($A:$A)=3"</formula>
    </cfRule>
  </conditionalFormatting>
  <conditionalFormatting sqref="C61:E61">
    <cfRule type="expression" dxfId="0" priority="7444" stopIfTrue="1">
      <formula>"len($A:$A)=3"</formula>
    </cfRule>
  </conditionalFormatting>
  <conditionalFormatting sqref="F61">
    <cfRule type="expression" dxfId="0" priority="3281" stopIfTrue="1">
      <formula>"len($A:$A)=3"</formula>
    </cfRule>
  </conditionalFormatting>
  <conditionalFormatting sqref="G61">
    <cfRule type="expression" dxfId="0" priority="5899" stopIfTrue="1">
      <formula>"len($A:$A)=3"</formula>
    </cfRule>
  </conditionalFormatting>
  <conditionalFormatting sqref="F62">
    <cfRule type="expression" dxfId="0" priority="3280" stopIfTrue="1">
      <formula>"len($A:$A)=3"</formula>
    </cfRule>
  </conditionalFormatting>
  <conditionalFormatting sqref="G62">
    <cfRule type="expression" dxfId="0" priority="5898" stopIfTrue="1">
      <formula>"len($A:$A)=3"</formula>
    </cfRule>
  </conditionalFormatting>
  <conditionalFormatting sqref="F63">
    <cfRule type="expression" dxfId="0" priority="3279" stopIfTrue="1">
      <formula>"len($A:$A)=3"</formula>
    </cfRule>
  </conditionalFormatting>
  <conditionalFormatting sqref="G63">
    <cfRule type="expression" dxfId="0" priority="5897" stopIfTrue="1">
      <formula>"len($A:$A)=3"</formula>
    </cfRule>
  </conditionalFormatting>
  <conditionalFormatting sqref="F64">
    <cfRule type="expression" dxfId="0" priority="3278" stopIfTrue="1">
      <formula>"len($A:$A)=3"</formula>
    </cfRule>
  </conditionalFormatting>
  <conditionalFormatting sqref="G64">
    <cfRule type="expression" dxfId="0" priority="5896" stopIfTrue="1">
      <formula>"len($A:$A)=3"</formula>
    </cfRule>
  </conditionalFormatting>
  <conditionalFormatting sqref="F65">
    <cfRule type="expression" dxfId="0" priority="3277" stopIfTrue="1">
      <formula>"len($A:$A)=3"</formula>
    </cfRule>
  </conditionalFormatting>
  <conditionalFormatting sqref="G65">
    <cfRule type="expression" dxfId="0" priority="5895" stopIfTrue="1">
      <formula>"len($A:$A)=3"</formula>
    </cfRule>
  </conditionalFormatting>
  <conditionalFormatting sqref="F66">
    <cfRule type="expression" dxfId="0" priority="3276" stopIfTrue="1">
      <formula>"len($A:$A)=3"</formula>
    </cfRule>
  </conditionalFormatting>
  <conditionalFormatting sqref="G66">
    <cfRule type="expression" dxfId="0" priority="5894" stopIfTrue="1">
      <formula>"len($A:$A)=3"</formula>
    </cfRule>
  </conditionalFormatting>
  <conditionalFormatting sqref="F67">
    <cfRule type="expression" dxfId="0" priority="3275" stopIfTrue="1">
      <formula>"len($A:$A)=3"</formula>
    </cfRule>
  </conditionalFormatting>
  <conditionalFormatting sqref="G67">
    <cfRule type="expression" dxfId="0" priority="5893" stopIfTrue="1">
      <formula>"len($A:$A)=3"</formula>
    </cfRule>
  </conditionalFormatting>
  <conditionalFormatting sqref="F68">
    <cfRule type="expression" dxfId="0" priority="3274" stopIfTrue="1">
      <formula>"len($A:$A)=3"</formula>
    </cfRule>
  </conditionalFormatting>
  <conditionalFormatting sqref="G68">
    <cfRule type="expression" dxfId="0" priority="5892" stopIfTrue="1">
      <formula>"len($A:$A)=3"</formula>
    </cfRule>
  </conditionalFormatting>
  <conditionalFormatting sqref="F69">
    <cfRule type="expression" dxfId="0" priority="3273" stopIfTrue="1">
      <formula>"len($A:$A)=3"</formula>
    </cfRule>
  </conditionalFormatting>
  <conditionalFormatting sqref="G69">
    <cfRule type="expression" dxfId="0" priority="5891" stopIfTrue="1">
      <formula>"len($A:$A)=3"</formula>
    </cfRule>
  </conditionalFormatting>
  <conditionalFormatting sqref="F70">
    <cfRule type="expression" dxfId="0" priority="3272" stopIfTrue="1">
      <formula>"len($A:$A)=3"</formula>
    </cfRule>
  </conditionalFormatting>
  <conditionalFormatting sqref="G70">
    <cfRule type="expression" dxfId="0" priority="5890" stopIfTrue="1">
      <formula>"len($A:$A)=3"</formula>
    </cfRule>
  </conditionalFormatting>
  <conditionalFormatting sqref="F71">
    <cfRule type="expression" dxfId="0" priority="3271" stopIfTrue="1">
      <formula>"len($A:$A)=3"</formula>
    </cfRule>
  </conditionalFormatting>
  <conditionalFormatting sqref="G71">
    <cfRule type="expression" dxfId="0" priority="5889" stopIfTrue="1">
      <formula>"len($A:$A)=3"</formula>
    </cfRule>
  </conditionalFormatting>
  <conditionalFormatting sqref="C72:E72">
    <cfRule type="expression" dxfId="0" priority="7442" stopIfTrue="1">
      <formula>"len($A:$A)=3"</formula>
    </cfRule>
  </conditionalFormatting>
  <conditionalFormatting sqref="F72">
    <cfRule type="expression" dxfId="0" priority="3270" stopIfTrue="1">
      <formula>"len($A:$A)=3"</formula>
    </cfRule>
  </conditionalFormatting>
  <conditionalFormatting sqref="G72">
    <cfRule type="expression" dxfId="0" priority="5888" stopIfTrue="1">
      <formula>"len($A:$A)=3"</formula>
    </cfRule>
  </conditionalFormatting>
  <conditionalFormatting sqref="F73">
    <cfRule type="expression" dxfId="0" priority="3269" stopIfTrue="1">
      <formula>"len($A:$A)=3"</formula>
    </cfRule>
  </conditionalFormatting>
  <conditionalFormatting sqref="G73">
    <cfRule type="expression" dxfId="0" priority="5887" stopIfTrue="1">
      <formula>"len($A:$A)=3"</formula>
    </cfRule>
  </conditionalFormatting>
  <conditionalFormatting sqref="F74">
    <cfRule type="expression" dxfId="0" priority="3268" stopIfTrue="1">
      <formula>"len($A:$A)=3"</formula>
    </cfRule>
  </conditionalFormatting>
  <conditionalFormatting sqref="G74">
    <cfRule type="expression" dxfId="0" priority="5886" stopIfTrue="1">
      <formula>"len($A:$A)=3"</formula>
    </cfRule>
  </conditionalFormatting>
  <conditionalFormatting sqref="F75">
    <cfRule type="expression" dxfId="0" priority="3267" stopIfTrue="1">
      <formula>"len($A:$A)=3"</formula>
    </cfRule>
  </conditionalFormatting>
  <conditionalFormatting sqref="G75">
    <cfRule type="expression" dxfId="0" priority="5885" stopIfTrue="1">
      <formula>"len($A:$A)=3"</formula>
    </cfRule>
  </conditionalFormatting>
  <conditionalFormatting sqref="F76">
    <cfRule type="expression" dxfId="0" priority="3266" stopIfTrue="1">
      <formula>"len($A:$A)=3"</formula>
    </cfRule>
  </conditionalFormatting>
  <conditionalFormatting sqref="G76">
    <cfRule type="expression" dxfId="0" priority="5884" stopIfTrue="1">
      <formula>"len($A:$A)=3"</formula>
    </cfRule>
  </conditionalFormatting>
  <conditionalFormatting sqref="F77">
    <cfRule type="expression" dxfId="0" priority="3265" stopIfTrue="1">
      <formula>"len($A:$A)=3"</formula>
    </cfRule>
  </conditionalFormatting>
  <conditionalFormatting sqref="G77">
    <cfRule type="expression" dxfId="0" priority="5883" stopIfTrue="1">
      <formula>"len($A:$A)=3"</formula>
    </cfRule>
  </conditionalFormatting>
  <conditionalFormatting sqref="F78">
    <cfRule type="expression" dxfId="0" priority="3264" stopIfTrue="1">
      <formula>"len($A:$A)=3"</formula>
    </cfRule>
  </conditionalFormatting>
  <conditionalFormatting sqref="G78">
    <cfRule type="expression" dxfId="0" priority="5882" stopIfTrue="1">
      <formula>"len($A:$A)=3"</formula>
    </cfRule>
  </conditionalFormatting>
  <conditionalFormatting sqref="F79">
    <cfRule type="expression" dxfId="0" priority="3263" stopIfTrue="1">
      <formula>"len($A:$A)=3"</formula>
    </cfRule>
  </conditionalFormatting>
  <conditionalFormatting sqref="G79">
    <cfRule type="expression" dxfId="0" priority="5881" stopIfTrue="1">
      <formula>"len($A:$A)=3"</formula>
    </cfRule>
  </conditionalFormatting>
  <conditionalFormatting sqref="C80:E80">
    <cfRule type="expression" dxfId="0" priority="7440" stopIfTrue="1">
      <formula>"len($A:$A)=3"</formula>
    </cfRule>
  </conditionalFormatting>
  <conditionalFormatting sqref="F80">
    <cfRule type="expression" dxfId="0" priority="3262" stopIfTrue="1">
      <formula>"len($A:$A)=3"</formula>
    </cfRule>
  </conditionalFormatting>
  <conditionalFormatting sqref="G80">
    <cfRule type="expression" dxfId="0" priority="5880" stopIfTrue="1">
      <formula>"len($A:$A)=3"</formula>
    </cfRule>
  </conditionalFormatting>
  <conditionalFormatting sqref="F81">
    <cfRule type="expression" dxfId="0" priority="3261" stopIfTrue="1">
      <formula>"len($A:$A)=3"</formula>
    </cfRule>
  </conditionalFormatting>
  <conditionalFormatting sqref="G81">
    <cfRule type="expression" dxfId="0" priority="5879" stopIfTrue="1">
      <formula>"len($A:$A)=3"</formula>
    </cfRule>
  </conditionalFormatting>
  <conditionalFormatting sqref="F82">
    <cfRule type="expression" dxfId="0" priority="3260" stopIfTrue="1">
      <formula>"len($A:$A)=3"</formula>
    </cfRule>
  </conditionalFormatting>
  <conditionalFormatting sqref="G82">
    <cfRule type="expression" dxfId="0" priority="5878" stopIfTrue="1">
      <formula>"len($A:$A)=3"</formula>
    </cfRule>
  </conditionalFormatting>
  <conditionalFormatting sqref="F83">
    <cfRule type="expression" dxfId="0" priority="3259" stopIfTrue="1">
      <formula>"len($A:$A)=3"</formula>
    </cfRule>
  </conditionalFormatting>
  <conditionalFormatting sqref="G83">
    <cfRule type="expression" dxfId="0" priority="5877" stopIfTrue="1">
      <formula>"len($A:$A)=3"</formula>
    </cfRule>
  </conditionalFormatting>
  <conditionalFormatting sqref="F84">
    <cfRule type="expression" dxfId="0" priority="3258" stopIfTrue="1">
      <formula>"len($A:$A)=3"</formula>
    </cfRule>
  </conditionalFormatting>
  <conditionalFormatting sqref="G84">
    <cfRule type="expression" dxfId="0" priority="5876" stopIfTrue="1">
      <formula>"len($A:$A)=3"</formula>
    </cfRule>
  </conditionalFormatting>
  <conditionalFormatting sqref="F85">
    <cfRule type="expression" dxfId="0" priority="3257" stopIfTrue="1">
      <formula>"len($A:$A)=3"</formula>
    </cfRule>
  </conditionalFormatting>
  <conditionalFormatting sqref="G85">
    <cfRule type="expression" dxfId="0" priority="5875" stopIfTrue="1">
      <formula>"len($A:$A)=3"</formula>
    </cfRule>
  </conditionalFormatting>
  <conditionalFormatting sqref="F86">
    <cfRule type="expression" dxfId="0" priority="3256" stopIfTrue="1">
      <formula>"len($A:$A)=3"</formula>
    </cfRule>
  </conditionalFormatting>
  <conditionalFormatting sqref="G86">
    <cfRule type="expression" dxfId="0" priority="5874" stopIfTrue="1">
      <formula>"len($A:$A)=3"</formula>
    </cfRule>
  </conditionalFormatting>
  <conditionalFormatting sqref="F87">
    <cfRule type="expression" dxfId="0" priority="3255" stopIfTrue="1">
      <formula>"len($A:$A)=3"</formula>
    </cfRule>
  </conditionalFormatting>
  <conditionalFormatting sqref="G87">
    <cfRule type="expression" dxfId="0" priority="5873" stopIfTrue="1">
      <formula>"len($A:$A)=3"</formula>
    </cfRule>
  </conditionalFormatting>
  <conditionalFormatting sqref="F88">
    <cfRule type="expression" dxfId="0" priority="3254" stopIfTrue="1">
      <formula>"len($A:$A)=3"</formula>
    </cfRule>
  </conditionalFormatting>
  <conditionalFormatting sqref="G88">
    <cfRule type="expression" dxfId="0" priority="5872" stopIfTrue="1">
      <formula>"len($A:$A)=3"</formula>
    </cfRule>
  </conditionalFormatting>
  <conditionalFormatting sqref="C89:E89">
    <cfRule type="expression" dxfId="0" priority="7438" stopIfTrue="1">
      <formula>"len($A:$A)=3"</formula>
    </cfRule>
  </conditionalFormatting>
  <conditionalFormatting sqref="F89">
    <cfRule type="expression" dxfId="0" priority="3253" stopIfTrue="1">
      <formula>"len($A:$A)=3"</formula>
    </cfRule>
  </conditionalFormatting>
  <conditionalFormatting sqref="G89">
    <cfRule type="expression" dxfId="0" priority="5871" stopIfTrue="1">
      <formula>"len($A:$A)=3"</formula>
    </cfRule>
  </conditionalFormatting>
  <conditionalFormatting sqref="F90">
    <cfRule type="expression" dxfId="0" priority="3252" stopIfTrue="1">
      <formula>"len($A:$A)=3"</formula>
    </cfRule>
  </conditionalFormatting>
  <conditionalFormatting sqref="G90">
    <cfRule type="expression" dxfId="0" priority="5870" stopIfTrue="1">
      <formula>"len($A:$A)=3"</formula>
    </cfRule>
  </conditionalFormatting>
  <conditionalFormatting sqref="F91">
    <cfRule type="expression" dxfId="0" priority="3251" stopIfTrue="1">
      <formula>"len($A:$A)=3"</formula>
    </cfRule>
  </conditionalFormatting>
  <conditionalFormatting sqref="G91">
    <cfRule type="expression" dxfId="0" priority="5869" stopIfTrue="1">
      <formula>"len($A:$A)=3"</formula>
    </cfRule>
  </conditionalFormatting>
  <conditionalFormatting sqref="F92">
    <cfRule type="expression" dxfId="0" priority="3250" stopIfTrue="1">
      <formula>"len($A:$A)=3"</formula>
    </cfRule>
  </conditionalFormatting>
  <conditionalFormatting sqref="G92">
    <cfRule type="expression" dxfId="0" priority="5868" stopIfTrue="1">
      <formula>"len($A:$A)=3"</formula>
    </cfRule>
  </conditionalFormatting>
  <conditionalFormatting sqref="F93">
    <cfRule type="expression" dxfId="0" priority="3249" stopIfTrue="1">
      <formula>"len($A:$A)=3"</formula>
    </cfRule>
  </conditionalFormatting>
  <conditionalFormatting sqref="G93">
    <cfRule type="expression" dxfId="0" priority="5867" stopIfTrue="1">
      <formula>"len($A:$A)=3"</formula>
    </cfRule>
  </conditionalFormatting>
  <conditionalFormatting sqref="F94">
    <cfRule type="expression" dxfId="0" priority="3248" stopIfTrue="1">
      <formula>"len($A:$A)=3"</formula>
    </cfRule>
  </conditionalFormatting>
  <conditionalFormatting sqref="G94">
    <cfRule type="expression" dxfId="0" priority="5866" stopIfTrue="1">
      <formula>"len($A:$A)=3"</formula>
    </cfRule>
  </conditionalFormatting>
  <conditionalFormatting sqref="F95">
    <cfRule type="expression" dxfId="0" priority="3247" stopIfTrue="1">
      <formula>"len($A:$A)=3"</formula>
    </cfRule>
  </conditionalFormatting>
  <conditionalFormatting sqref="G95">
    <cfRule type="expression" dxfId="0" priority="5865" stopIfTrue="1">
      <formula>"len($A:$A)=3"</formula>
    </cfRule>
  </conditionalFormatting>
  <conditionalFormatting sqref="F96">
    <cfRule type="expression" dxfId="0" priority="3246" stopIfTrue="1">
      <formula>"len($A:$A)=3"</formula>
    </cfRule>
  </conditionalFormatting>
  <conditionalFormatting sqref="G96">
    <cfRule type="expression" dxfId="0" priority="5864" stopIfTrue="1">
      <formula>"len($A:$A)=3"</formula>
    </cfRule>
  </conditionalFormatting>
  <conditionalFormatting sqref="F97">
    <cfRule type="expression" dxfId="0" priority="3245" stopIfTrue="1">
      <formula>"len($A:$A)=3"</formula>
    </cfRule>
  </conditionalFormatting>
  <conditionalFormatting sqref="G97">
    <cfRule type="expression" dxfId="0" priority="5863" stopIfTrue="1">
      <formula>"len($A:$A)=3"</formula>
    </cfRule>
  </conditionalFormatting>
  <conditionalFormatting sqref="F98">
    <cfRule type="expression" dxfId="0" priority="3244" stopIfTrue="1">
      <formula>"len($A:$A)=3"</formula>
    </cfRule>
  </conditionalFormatting>
  <conditionalFormatting sqref="G98">
    <cfRule type="expression" dxfId="0" priority="5862" stopIfTrue="1">
      <formula>"len($A:$A)=3"</formula>
    </cfRule>
  </conditionalFormatting>
  <conditionalFormatting sqref="F99">
    <cfRule type="expression" dxfId="0" priority="3243" stopIfTrue="1">
      <formula>"len($A:$A)=3"</formula>
    </cfRule>
  </conditionalFormatting>
  <conditionalFormatting sqref="G99">
    <cfRule type="expression" dxfId="0" priority="5861" stopIfTrue="1">
      <formula>"len($A:$A)=3"</formula>
    </cfRule>
  </conditionalFormatting>
  <conditionalFormatting sqref="F100">
    <cfRule type="expression" dxfId="0" priority="3242" stopIfTrue="1">
      <formula>"len($A:$A)=3"</formula>
    </cfRule>
  </conditionalFormatting>
  <conditionalFormatting sqref="G100">
    <cfRule type="expression" dxfId="0" priority="5860" stopIfTrue="1">
      <formula>"len($A:$A)=3"</formula>
    </cfRule>
  </conditionalFormatting>
  <conditionalFormatting sqref="F101">
    <cfRule type="expression" dxfId="0" priority="3241" stopIfTrue="1">
      <formula>"len($A:$A)=3"</formula>
    </cfRule>
  </conditionalFormatting>
  <conditionalFormatting sqref="G101">
    <cfRule type="expression" dxfId="0" priority="5859" stopIfTrue="1">
      <formula>"len($A:$A)=3"</formula>
    </cfRule>
  </conditionalFormatting>
  <conditionalFormatting sqref="C102:E102">
    <cfRule type="expression" dxfId="0" priority="7436" stopIfTrue="1">
      <formula>"len($A:$A)=3"</formula>
    </cfRule>
  </conditionalFormatting>
  <conditionalFormatting sqref="F102">
    <cfRule type="expression" dxfId="0" priority="3240" stopIfTrue="1">
      <formula>"len($A:$A)=3"</formula>
    </cfRule>
  </conditionalFormatting>
  <conditionalFormatting sqref="G102">
    <cfRule type="expression" dxfId="0" priority="5858" stopIfTrue="1">
      <formula>"len($A:$A)=3"</formula>
    </cfRule>
  </conditionalFormatting>
  <conditionalFormatting sqref="F103">
    <cfRule type="expression" dxfId="0" priority="3239" stopIfTrue="1">
      <formula>"len($A:$A)=3"</formula>
    </cfRule>
  </conditionalFormatting>
  <conditionalFormatting sqref="G103">
    <cfRule type="expression" dxfId="0" priority="5857" stopIfTrue="1">
      <formula>"len($A:$A)=3"</formula>
    </cfRule>
  </conditionalFormatting>
  <conditionalFormatting sqref="F104">
    <cfRule type="expression" dxfId="0" priority="3238" stopIfTrue="1">
      <formula>"len($A:$A)=3"</formula>
    </cfRule>
  </conditionalFormatting>
  <conditionalFormatting sqref="G104">
    <cfRule type="expression" dxfId="0" priority="5856" stopIfTrue="1">
      <formula>"len($A:$A)=3"</formula>
    </cfRule>
  </conditionalFormatting>
  <conditionalFormatting sqref="F105">
    <cfRule type="expression" dxfId="0" priority="3237" stopIfTrue="1">
      <formula>"len($A:$A)=3"</formula>
    </cfRule>
  </conditionalFormatting>
  <conditionalFormatting sqref="G105">
    <cfRule type="expression" dxfId="0" priority="5855" stopIfTrue="1">
      <formula>"len($A:$A)=3"</formula>
    </cfRule>
  </conditionalFormatting>
  <conditionalFormatting sqref="F106">
    <cfRule type="expression" dxfId="0" priority="3236" stopIfTrue="1">
      <formula>"len($A:$A)=3"</formula>
    </cfRule>
  </conditionalFormatting>
  <conditionalFormatting sqref="G106">
    <cfRule type="expression" dxfId="0" priority="5854" stopIfTrue="1">
      <formula>"len($A:$A)=3"</formula>
    </cfRule>
  </conditionalFormatting>
  <conditionalFormatting sqref="F107">
    <cfRule type="expression" dxfId="0" priority="3235" stopIfTrue="1">
      <formula>"len($A:$A)=3"</formula>
    </cfRule>
  </conditionalFormatting>
  <conditionalFormatting sqref="G107">
    <cfRule type="expression" dxfId="0" priority="5853" stopIfTrue="1">
      <formula>"len($A:$A)=3"</formula>
    </cfRule>
  </conditionalFormatting>
  <conditionalFormatting sqref="F108">
    <cfRule type="expression" dxfId="0" priority="3234" stopIfTrue="1">
      <formula>"len($A:$A)=3"</formula>
    </cfRule>
  </conditionalFormatting>
  <conditionalFormatting sqref="G108">
    <cfRule type="expression" dxfId="0" priority="5852" stopIfTrue="1">
      <formula>"len($A:$A)=3"</formula>
    </cfRule>
  </conditionalFormatting>
  <conditionalFormatting sqref="F109">
    <cfRule type="expression" dxfId="0" priority="3233" stopIfTrue="1">
      <formula>"len($A:$A)=3"</formula>
    </cfRule>
  </conditionalFormatting>
  <conditionalFormatting sqref="G109">
    <cfRule type="expression" dxfId="0" priority="5851" stopIfTrue="1">
      <formula>"len($A:$A)=3"</formula>
    </cfRule>
  </conditionalFormatting>
  <conditionalFormatting sqref="F110">
    <cfRule type="expression" dxfId="0" priority="3232" stopIfTrue="1">
      <formula>"len($A:$A)=3"</formula>
    </cfRule>
  </conditionalFormatting>
  <conditionalFormatting sqref="G110">
    <cfRule type="expression" dxfId="0" priority="5850" stopIfTrue="1">
      <formula>"len($A:$A)=3"</formula>
    </cfRule>
  </conditionalFormatting>
  <conditionalFormatting sqref="C111:E111">
    <cfRule type="expression" dxfId="0" priority="7434" stopIfTrue="1">
      <formula>"len($A:$A)=3"</formula>
    </cfRule>
  </conditionalFormatting>
  <conditionalFormatting sqref="F111">
    <cfRule type="expression" dxfId="0" priority="3231" stopIfTrue="1">
      <formula>"len($A:$A)=3"</formula>
    </cfRule>
  </conditionalFormatting>
  <conditionalFormatting sqref="G111">
    <cfRule type="expression" dxfId="0" priority="5849" stopIfTrue="1">
      <formula>"len($A:$A)=3"</formula>
    </cfRule>
  </conditionalFormatting>
  <conditionalFormatting sqref="F112">
    <cfRule type="expression" dxfId="0" priority="3230" stopIfTrue="1">
      <formula>"len($A:$A)=3"</formula>
    </cfRule>
  </conditionalFormatting>
  <conditionalFormatting sqref="G112">
    <cfRule type="expression" dxfId="0" priority="5848" stopIfTrue="1">
      <formula>"len($A:$A)=3"</formula>
    </cfRule>
  </conditionalFormatting>
  <conditionalFormatting sqref="F113">
    <cfRule type="expression" dxfId="0" priority="3229" stopIfTrue="1">
      <formula>"len($A:$A)=3"</formula>
    </cfRule>
  </conditionalFormatting>
  <conditionalFormatting sqref="G113">
    <cfRule type="expression" dxfId="0" priority="5847" stopIfTrue="1">
      <formula>"len($A:$A)=3"</formula>
    </cfRule>
  </conditionalFormatting>
  <conditionalFormatting sqref="F114">
    <cfRule type="expression" dxfId="0" priority="3228" stopIfTrue="1">
      <formula>"len($A:$A)=3"</formula>
    </cfRule>
  </conditionalFormatting>
  <conditionalFormatting sqref="G114">
    <cfRule type="expression" dxfId="0" priority="5846" stopIfTrue="1">
      <formula>"len($A:$A)=3"</formula>
    </cfRule>
  </conditionalFormatting>
  <conditionalFormatting sqref="F115">
    <cfRule type="expression" dxfId="0" priority="3227" stopIfTrue="1">
      <formula>"len($A:$A)=3"</formula>
    </cfRule>
  </conditionalFormatting>
  <conditionalFormatting sqref="G115">
    <cfRule type="expression" dxfId="0" priority="5845" stopIfTrue="1">
      <formula>"len($A:$A)=3"</formula>
    </cfRule>
  </conditionalFormatting>
  <conditionalFormatting sqref="F116">
    <cfRule type="expression" dxfId="0" priority="3226" stopIfTrue="1">
      <formula>"len($A:$A)=3"</formula>
    </cfRule>
  </conditionalFormatting>
  <conditionalFormatting sqref="G116">
    <cfRule type="expression" dxfId="0" priority="5844" stopIfTrue="1">
      <formula>"len($A:$A)=3"</formula>
    </cfRule>
  </conditionalFormatting>
  <conditionalFormatting sqref="F117">
    <cfRule type="expression" dxfId="0" priority="3225" stopIfTrue="1">
      <formula>"len($A:$A)=3"</formula>
    </cfRule>
  </conditionalFormatting>
  <conditionalFormatting sqref="G117">
    <cfRule type="expression" dxfId="0" priority="5843" stopIfTrue="1">
      <formula>"len($A:$A)=3"</formula>
    </cfRule>
  </conditionalFormatting>
  <conditionalFormatting sqref="F118">
    <cfRule type="expression" dxfId="0" priority="3224" stopIfTrue="1">
      <formula>"len($A:$A)=3"</formula>
    </cfRule>
  </conditionalFormatting>
  <conditionalFormatting sqref="G118">
    <cfRule type="expression" dxfId="0" priority="5842" stopIfTrue="1">
      <formula>"len($A:$A)=3"</formula>
    </cfRule>
  </conditionalFormatting>
  <conditionalFormatting sqref="F119">
    <cfRule type="expression" dxfId="0" priority="3223" stopIfTrue="1">
      <formula>"len($A:$A)=3"</formula>
    </cfRule>
  </conditionalFormatting>
  <conditionalFormatting sqref="G119">
    <cfRule type="expression" dxfId="0" priority="5841" stopIfTrue="1">
      <formula>"len($A:$A)=3"</formula>
    </cfRule>
  </conditionalFormatting>
  <conditionalFormatting sqref="F120">
    <cfRule type="expression" dxfId="0" priority="3222" stopIfTrue="1">
      <formula>"len($A:$A)=3"</formula>
    </cfRule>
  </conditionalFormatting>
  <conditionalFormatting sqref="G120">
    <cfRule type="expression" dxfId="0" priority="5840" stopIfTrue="1">
      <formula>"len($A:$A)=3"</formula>
    </cfRule>
  </conditionalFormatting>
  <conditionalFormatting sqref="F121">
    <cfRule type="expression" dxfId="0" priority="3221" stopIfTrue="1">
      <formula>"len($A:$A)=3"</formula>
    </cfRule>
  </conditionalFormatting>
  <conditionalFormatting sqref="G121">
    <cfRule type="expression" dxfId="0" priority="5839" stopIfTrue="1">
      <formula>"len($A:$A)=3"</formula>
    </cfRule>
  </conditionalFormatting>
  <conditionalFormatting sqref="C122:E122">
    <cfRule type="expression" dxfId="0" priority="7432" stopIfTrue="1">
      <formula>"len($A:$A)=3"</formula>
    </cfRule>
  </conditionalFormatting>
  <conditionalFormatting sqref="F122">
    <cfRule type="expression" dxfId="0" priority="3220" stopIfTrue="1">
      <formula>"len($A:$A)=3"</formula>
    </cfRule>
  </conditionalFormatting>
  <conditionalFormatting sqref="G122">
    <cfRule type="expression" dxfId="0" priority="5838" stopIfTrue="1">
      <formula>"len($A:$A)=3"</formula>
    </cfRule>
  </conditionalFormatting>
  <conditionalFormatting sqref="F123">
    <cfRule type="expression" dxfId="0" priority="3219" stopIfTrue="1">
      <formula>"len($A:$A)=3"</formula>
    </cfRule>
  </conditionalFormatting>
  <conditionalFormatting sqref="G123">
    <cfRule type="expression" dxfId="0" priority="5837" stopIfTrue="1">
      <formula>"len($A:$A)=3"</formula>
    </cfRule>
  </conditionalFormatting>
  <conditionalFormatting sqref="F124">
    <cfRule type="expression" dxfId="0" priority="3218" stopIfTrue="1">
      <formula>"len($A:$A)=3"</formula>
    </cfRule>
  </conditionalFormatting>
  <conditionalFormatting sqref="G124">
    <cfRule type="expression" dxfId="0" priority="5836" stopIfTrue="1">
      <formula>"len($A:$A)=3"</formula>
    </cfRule>
  </conditionalFormatting>
  <conditionalFormatting sqref="F125">
    <cfRule type="expression" dxfId="0" priority="3217" stopIfTrue="1">
      <formula>"len($A:$A)=3"</formula>
    </cfRule>
  </conditionalFormatting>
  <conditionalFormatting sqref="G125">
    <cfRule type="expression" dxfId="0" priority="5835" stopIfTrue="1">
      <formula>"len($A:$A)=3"</formula>
    </cfRule>
  </conditionalFormatting>
  <conditionalFormatting sqref="F126">
    <cfRule type="expression" dxfId="0" priority="3216" stopIfTrue="1">
      <formula>"len($A:$A)=3"</formula>
    </cfRule>
  </conditionalFormatting>
  <conditionalFormatting sqref="G126">
    <cfRule type="expression" dxfId="0" priority="5834" stopIfTrue="1">
      <formula>"len($A:$A)=3"</formula>
    </cfRule>
  </conditionalFormatting>
  <conditionalFormatting sqref="F127">
    <cfRule type="expression" dxfId="0" priority="3215" stopIfTrue="1">
      <formula>"len($A:$A)=3"</formula>
    </cfRule>
  </conditionalFormatting>
  <conditionalFormatting sqref="G127">
    <cfRule type="expression" dxfId="0" priority="5833" stopIfTrue="1">
      <formula>"len($A:$A)=3"</formula>
    </cfRule>
  </conditionalFormatting>
  <conditionalFormatting sqref="F128">
    <cfRule type="expression" dxfId="0" priority="3214" stopIfTrue="1">
      <formula>"len($A:$A)=3"</formula>
    </cfRule>
  </conditionalFormatting>
  <conditionalFormatting sqref="G128">
    <cfRule type="expression" dxfId="0" priority="5832" stopIfTrue="1">
      <formula>"len($A:$A)=3"</formula>
    </cfRule>
  </conditionalFormatting>
  <conditionalFormatting sqref="F129">
    <cfRule type="expression" dxfId="0" priority="3213" stopIfTrue="1">
      <formula>"len($A:$A)=3"</formula>
    </cfRule>
  </conditionalFormatting>
  <conditionalFormatting sqref="G129">
    <cfRule type="expression" dxfId="0" priority="5831" stopIfTrue="1">
      <formula>"len($A:$A)=3"</formula>
    </cfRule>
  </conditionalFormatting>
  <conditionalFormatting sqref="F130">
    <cfRule type="expression" dxfId="0" priority="3212" stopIfTrue="1">
      <formula>"len($A:$A)=3"</formula>
    </cfRule>
  </conditionalFormatting>
  <conditionalFormatting sqref="G130">
    <cfRule type="expression" dxfId="0" priority="5830" stopIfTrue="1">
      <formula>"len($A:$A)=3"</formula>
    </cfRule>
  </conditionalFormatting>
  <conditionalFormatting sqref="F131">
    <cfRule type="expression" dxfId="0" priority="3211" stopIfTrue="1">
      <formula>"len($A:$A)=3"</formula>
    </cfRule>
  </conditionalFormatting>
  <conditionalFormatting sqref="G131">
    <cfRule type="expression" dxfId="0" priority="5829" stopIfTrue="1">
      <formula>"len($A:$A)=3"</formula>
    </cfRule>
  </conditionalFormatting>
  <conditionalFormatting sqref="F132">
    <cfRule type="expression" dxfId="0" priority="3210" stopIfTrue="1">
      <formula>"len($A:$A)=3"</formula>
    </cfRule>
  </conditionalFormatting>
  <conditionalFormatting sqref="G132">
    <cfRule type="expression" dxfId="0" priority="5828" stopIfTrue="1">
      <formula>"len($A:$A)=3"</formula>
    </cfRule>
  </conditionalFormatting>
  <conditionalFormatting sqref="F133">
    <cfRule type="expression" dxfId="0" priority="3209" stopIfTrue="1">
      <formula>"len($A:$A)=3"</formula>
    </cfRule>
  </conditionalFormatting>
  <conditionalFormatting sqref="G133">
    <cfRule type="expression" dxfId="0" priority="5827" stopIfTrue="1">
      <formula>"len($A:$A)=3"</formula>
    </cfRule>
  </conditionalFormatting>
  <conditionalFormatting sqref="C134:E134">
    <cfRule type="expression" dxfId="0" priority="7430" stopIfTrue="1">
      <formula>"len($A:$A)=3"</formula>
    </cfRule>
  </conditionalFormatting>
  <conditionalFormatting sqref="F134">
    <cfRule type="expression" dxfId="0" priority="3208" stopIfTrue="1">
      <formula>"len($A:$A)=3"</formula>
    </cfRule>
  </conditionalFormatting>
  <conditionalFormatting sqref="G134">
    <cfRule type="expression" dxfId="0" priority="5826" stopIfTrue="1">
      <formula>"len($A:$A)=3"</formula>
    </cfRule>
  </conditionalFormatting>
  <conditionalFormatting sqref="F135">
    <cfRule type="expression" dxfId="0" priority="3207" stopIfTrue="1">
      <formula>"len($A:$A)=3"</formula>
    </cfRule>
  </conditionalFormatting>
  <conditionalFormatting sqref="G135">
    <cfRule type="expression" dxfId="0" priority="5825" stopIfTrue="1">
      <formula>"len($A:$A)=3"</formula>
    </cfRule>
  </conditionalFormatting>
  <conditionalFormatting sqref="F136">
    <cfRule type="expression" dxfId="0" priority="3206" stopIfTrue="1">
      <formula>"len($A:$A)=3"</formula>
    </cfRule>
  </conditionalFormatting>
  <conditionalFormatting sqref="G136">
    <cfRule type="expression" dxfId="0" priority="5824" stopIfTrue="1">
      <formula>"len($A:$A)=3"</formula>
    </cfRule>
  </conditionalFormatting>
  <conditionalFormatting sqref="F137">
    <cfRule type="expression" dxfId="0" priority="3205" stopIfTrue="1">
      <formula>"len($A:$A)=3"</formula>
    </cfRule>
  </conditionalFormatting>
  <conditionalFormatting sqref="G137">
    <cfRule type="expression" dxfId="0" priority="5823" stopIfTrue="1">
      <formula>"len($A:$A)=3"</formula>
    </cfRule>
  </conditionalFormatting>
  <conditionalFormatting sqref="F138">
    <cfRule type="expression" dxfId="0" priority="3204" stopIfTrue="1">
      <formula>"len($A:$A)=3"</formula>
    </cfRule>
  </conditionalFormatting>
  <conditionalFormatting sqref="G138">
    <cfRule type="expression" dxfId="0" priority="5822" stopIfTrue="1">
      <formula>"len($A:$A)=3"</formula>
    </cfRule>
  </conditionalFormatting>
  <conditionalFormatting sqref="F139">
    <cfRule type="expression" dxfId="0" priority="3203" stopIfTrue="1">
      <formula>"len($A:$A)=3"</formula>
    </cfRule>
  </conditionalFormatting>
  <conditionalFormatting sqref="G139">
    <cfRule type="expression" dxfId="0" priority="5821" stopIfTrue="1">
      <formula>"len($A:$A)=3"</formula>
    </cfRule>
  </conditionalFormatting>
  <conditionalFormatting sqref="F140">
    <cfRule type="expression" dxfId="0" priority="3202" stopIfTrue="1">
      <formula>"len($A:$A)=3"</formula>
    </cfRule>
  </conditionalFormatting>
  <conditionalFormatting sqref="G140">
    <cfRule type="expression" dxfId="0" priority="5820" stopIfTrue="1">
      <formula>"len($A:$A)=3"</formula>
    </cfRule>
  </conditionalFormatting>
  <conditionalFormatting sqref="C141:E141">
    <cfRule type="expression" dxfId="0" priority="7428" stopIfTrue="1">
      <formula>"len($A:$A)=3"</formula>
    </cfRule>
  </conditionalFormatting>
  <conditionalFormatting sqref="F141">
    <cfRule type="expression" dxfId="0" priority="3201" stopIfTrue="1">
      <formula>"len($A:$A)=3"</formula>
    </cfRule>
  </conditionalFormatting>
  <conditionalFormatting sqref="G141">
    <cfRule type="expression" dxfId="0" priority="5819" stopIfTrue="1">
      <formula>"len($A:$A)=3"</formula>
    </cfRule>
  </conditionalFormatting>
  <conditionalFormatting sqref="F142">
    <cfRule type="expression" dxfId="0" priority="3200" stopIfTrue="1">
      <formula>"len($A:$A)=3"</formula>
    </cfRule>
  </conditionalFormatting>
  <conditionalFormatting sqref="G142">
    <cfRule type="expression" dxfId="0" priority="5818" stopIfTrue="1">
      <formula>"len($A:$A)=3"</formula>
    </cfRule>
  </conditionalFormatting>
  <conditionalFormatting sqref="F143">
    <cfRule type="expression" dxfId="0" priority="3199" stopIfTrue="1">
      <formula>"len($A:$A)=3"</formula>
    </cfRule>
  </conditionalFormatting>
  <conditionalFormatting sqref="G143">
    <cfRule type="expression" dxfId="0" priority="5817" stopIfTrue="1">
      <formula>"len($A:$A)=3"</formula>
    </cfRule>
  </conditionalFormatting>
  <conditionalFormatting sqref="F144">
    <cfRule type="expression" dxfId="0" priority="3198" stopIfTrue="1">
      <formula>"len($A:$A)=3"</formula>
    </cfRule>
  </conditionalFormatting>
  <conditionalFormatting sqref="G144">
    <cfRule type="expression" dxfId="0" priority="5816" stopIfTrue="1">
      <formula>"len($A:$A)=3"</formula>
    </cfRule>
  </conditionalFormatting>
  <conditionalFormatting sqref="F145">
    <cfRule type="expression" dxfId="0" priority="3197" stopIfTrue="1">
      <formula>"len($A:$A)=3"</formula>
    </cfRule>
  </conditionalFormatting>
  <conditionalFormatting sqref="G145">
    <cfRule type="expression" dxfId="0" priority="5815" stopIfTrue="1">
      <formula>"len($A:$A)=3"</formula>
    </cfRule>
  </conditionalFormatting>
  <conditionalFormatting sqref="F146">
    <cfRule type="expression" dxfId="0" priority="3196" stopIfTrue="1">
      <formula>"len($A:$A)=3"</formula>
    </cfRule>
  </conditionalFormatting>
  <conditionalFormatting sqref="G146">
    <cfRule type="expression" dxfId="0" priority="5814" stopIfTrue="1">
      <formula>"len($A:$A)=3"</formula>
    </cfRule>
  </conditionalFormatting>
  <conditionalFormatting sqref="F147">
    <cfRule type="expression" dxfId="0" priority="3195" stopIfTrue="1">
      <formula>"len($A:$A)=3"</formula>
    </cfRule>
  </conditionalFormatting>
  <conditionalFormatting sqref="G147">
    <cfRule type="expression" dxfId="0" priority="5813" stopIfTrue="1">
      <formula>"len($A:$A)=3"</formula>
    </cfRule>
  </conditionalFormatting>
  <conditionalFormatting sqref="F148">
    <cfRule type="expression" dxfId="0" priority="3194" stopIfTrue="1">
      <formula>"len($A:$A)=3"</formula>
    </cfRule>
  </conditionalFormatting>
  <conditionalFormatting sqref="G148">
    <cfRule type="expression" dxfId="0" priority="5812" stopIfTrue="1">
      <formula>"len($A:$A)=3"</formula>
    </cfRule>
  </conditionalFormatting>
  <conditionalFormatting sqref="C149:E149">
    <cfRule type="expression" dxfId="0" priority="7426" stopIfTrue="1">
      <formula>"len($A:$A)=3"</formula>
    </cfRule>
  </conditionalFormatting>
  <conditionalFormatting sqref="F149">
    <cfRule type="expression" dxfId="0" priority="3193" stopIfTrue="1">
      <formula>"len($A:$A)=3"</formula>
    </cfRule>
  </conditionalFormatting>
  <conditionalFormatting sqref="G149">
    <cfRule type="expression" dxfId="0" priority="5811" stopIfTrue="1">
      <formula>"len($A:$A)=3"</formula>
    </cfRule>
  </conditionalFormatting>
  <conditionalFormatting sqref="F150">
    <cfRule type="expression" dxfId="0" priority="3192" stopIfTrue="1">
      <formula>"len($A:$A)=3"</formula>
    </cfRule>
  </conditionalFormatting>
  <conditionalFormatting sqref="G150">
    <cfRule type="expression" dxfId="0" priority="5810" stopIfTrue="1">
      <formula>"len($A:$A)=3"</formula>
    </cfRule>
  </conditionalFormatting>
  <conditionalFormatting sqref="F151">
    <cfRule type="expression" dxfId="0" priority="3191" stopIfTrue="1">
      <formula>"len($A:$A)=3"</formula>
    </cfRule>
  </conditionalFormatting>
  <conditionalFormatting sqref="G151">
    <cfRule type="expression" dxfId="0" priority="5809" stopIfTrue="1">
      <formula>"len($A:$A)=3"</formula>
    </cfRule>
  </conditionalFormatting>
  <conditionalFormatting sqref="F152">
    <cfRule type="expression" dxfId="0" priority="3190" stopIfTrue="1">
      <formula>"len($A:$A)=3"</formula>
    </cfRule>
  </conditionalFormatting>
  <conditionalFormatting sqref="G152">
    <cfRule type="expression" dxfId="0" priority="5808" stopIfTrue="1">
      <formula>"len($A:$A)=3"</formula>
    </cfRule>
  </conditionalFormatting>
  <conditionalFormatting sqref="F153">
    <cfRule type="expression" dxfId="0" priority="3189" stopIfTrue="1">
      <formula>"len($A:$A)=3"</formula>
    </cfRule>
  </conditionalFormatting>
  <conditionalFormatting sqref="G153">
    <cfRule type="expression" dxfId="0" priority="5807" stopIfTrue="1">
      <formula>"len($A:$A)=3"</formula>
    </cfRule>
  </conditionalFormatting>
  <conditionalFormatting sqref="F154">
    <cfRule type="expression" dxfId="0" priority="3188" stopIfTrue="1">
      <formula>"len($A:$A)=3"</formula>
    </cfRule>
  </conditionalFormatting>
  <conditionalFormatting sqref="G154">
    <cfRule type="expression" dxfId="0" priority="5806" stopIfTrue="1">
      <formula>"len($A:$A)=3"</formula>
    </cfRule>
  </conditionalFormatting>
  <conditionalFormatting sqref="C155:E155">
    <cfRule type="expression" dxfId="0" priority="7424" stopIfTrue="1">
      <formula>"len($A:$A)=3"</formula>
    </cfRule>
  </conditionalFormatting>
  <conditionalFormatting sqref="F155">
    <cfRule type="expression" dxfId="0" priority="3187" stopIfTrue="1">
      <formula>"len($A:$A)=3"</formula>
    </cfRule>
  </conditionalFormatting>
  <conditionalFormatting sqref="G155">
    <cfRule type="expression" dxfId="0" priority="5805" stopIfTrue="1">
      <formula>"len($A:$A)=3"</formula>
    </cfRule>
  </conditionalFormatting>
  <conditionalFormatting sqref="F156">
    <cfRule type="expression" dxfId="0" priority="3186" stopIfTrue="1">
      <formula>"len($A:$A)=3"</formula>
    </cfRule>
  </conditionalFormatting>
  <conditionalFormatting sqref="G156">
    <cfRule type="expression" dxfId="0" priority="5804" stopIfTrue="1">
      <formula>"len($A:$A)=3"</formula>
    </cfRule>
  </conditionalFormatting>
  <conditionalFormatting sqref="F157">
    <cfRule type="expression" dxfId="0" priority="3185" stopIfTrue="1">
      <formula>"len($A:$A)=3"</formula>
    </cfRule>
  </conditionalFormatting>
  <conditionalFormatting sqref="G157">
    <cfRule type="expression" dxfId="0" priority="5803" stopIfTrue="1">
      <formula>"len($A:$A)=3"</formula>
    </cfRule>
  </conditionalFormatting>
  <conditionalFormatting sqref="F158">
    <cfRule type="expression" dxfId="0" priority="3184" stopIfTrue="1">
      <formula>"len($A:$A)=3"</formula>
    </cfRule>
  </conditionalFormatting>
  <conditionalFormatting sqref="G158">
    <cfRule type="expression" dxfId="0" priority="5802" stopIfTrue="1">
      <formula>"len($A:$A)=3"</formula>
    </cfRule>
  </conditionalFormatting>
  <conditionalFormatting sqref="F159">
    <cfRule type="expression" dxfId="0" priority="3183" stopIfTrue="1">
      <formula>"len($A:$A)=3"</formula>
    </cfRule>
  </conditionalFormatting>
  <conditionalFormatting sqref="G159">
    <cfRule type="expression" dxfId="0" priority="5801" stopIfTrue="1">
      <formula>"len($A:$A)=3"</formula>
    </cfRule>
  </conditionalFormatting>
  <conditionalFormatting sqref="F160">
    <cfRule type="expression" dxfId="0" priority="3182" stopIfTrue="1">
      <formula>"len($A:$A)=3"</formula>
    </cfRule>
  </conditionalFormatting>
  <conditionalFormatting sqref="G160">
    <cfRule type="expression" dxfId="0" priority="5800" stopIfTrue="1">
      <formula>"len($A:$A)=3"</formula>
    </cfRule>
  </conditionalFormatting>
  <conditionalFormatting sqref="F161">
    <cfRule type="expression" dxfId="0" priority="3181" stopIfTrue="1">
      <formula>"len($A:$A)=3"</formula>
    </cfRule>
  </conditionalFormatting>
  <conditionalFormatting sqref="G161">
    <cfRule type="expression" dxfId="0" priority="5799" stopIfTrue="1">
      <formula>"len($A:$A)=3"</formula>
    </cfRule>
  </conditionalFormatting>
  <conditionalFormatting sqref="C162:E162">
    <cfRule type="expression" dxfId="0" priority="7422" stopIfTrue="1">
      <formula>"len($A:$A)=3"</formula>
    </cfRule>
  </conditionalFormatting>
  <conditionalFormatting sqref="F162">
    <cfRule type="expression" dxfId="0" priority="3180" stopIfTrue="1">
      <formula>"len($A:$A)=3"</formula>
    </cfRule>
  </conditionalFormatting>
  <conditionalFormatting sqref="G162">
    <cfRule type="expression" dxfId="0" priority="5798" stopIfTrue="1">
      <formula>"len($A:$A)=3"</formula>
    </cfRule>
  </conditionalFormatting>
  <conditionalFormatting sqref="F163">
    <cfRule type="expression" dxfId="0" priority="3179" stopIfTrue="1">
      <formula>"len($A:$A)=3"</formula>
    </cfRule>
  </conditionalFormatting>
  <conditionalFormatting sqref="G163">
    <cfRule type="expression" dxfId="0" priority="5797" stopIfTrue="1">
      <formula>"len($A:$A)=3"</formula>
    </cfRule>
  </conditionalFormatting>
  <conditionalFormatting sqref="F164">
    <cfRule type="expression" dxfId="0" priority="3178" stopIfTrue="1">
      <formula>"len($A:$A)=3"</formula>
    </cfRule>
  </conditionalFormatting>
  <conditionalFormatting sqref="G164">
    <cfRule type="expression" dxfId="0" priority="5796" stopIfTrue="1">
      <formula>"len($A:$A)=3"</formula>
    </cfRule>
  </conditionalFormatting>
  <conditionalFormatting sqref="F165">
    <cfRule type="expression" dxfId="0" priority="3177" stopIfTrue="1">
      <formula>"len($A:$A)=3"</formula>
    </cfRule>
  </conditionalFormatting>
  <conditionalFormatting sqref="G165">
    <cfRule type="expression" dxfId="0" priority="5795" stopIfTrue="1">
      <formula>"len($A:$A)=3"</formula>
    </cfRule>
  </conditionalFormatting>
  <conditionalFormatting sqref="F166">
    <cfRule type="expression" dxfId="0" priority="3176" stopIfTrue="1">
      <formula>"len($A:$A)=3"</formula>
    </cfRule>
  </conditionalFormatting>
  <conditionalFormatting sqref="G166">
    <cfRule type="expression" dxfId="0" priority="5794" stopIfTrue="1">
      <formula>"len($A:$A)=3"</formula>
    </cfRule>
  </conditionalFormatting>
  <conditionalFormatting sqref="F167">
    <cfRule type="expression" dxfId="0" priority="3175" stopIfTrue="1">
      <formula>"len($A:$A)=3"</formula>
    </cfRule>
  </conditionalFormatting>
  <conditionalFormatting sqref="G167">
    <cfRule type="expression" dxfId="0" priority="5793" stopIfTrue="1">
      <formula>"len($A:$A)=3"</formula>
    </cfRule>
  </conditionalFormatting>
  <conditionalFormatting sqref="F168">
    <cfRule type="expression" dxfId="0" priority="3174" stopIfTrue="1">
      <formula>"len($A:$A)=3"</formula>
    </cfRule>
  </conditionalFormatting>
  <conditionalFormatting sqref="G168">
    <cfRule type="expression" dxfId="0" priority="5792" stopIfTrue="1">
      <formula>"len($A:$A)=3"</formula>
    </cfRule>
  </conditionalFormatting>
  <conditionalFormatting sqref="C169:E169">
    <cfRule type="expression" dxfId="0" priority="7420" stopIfTrue="1">
      <formula>"len($A:$A)=3"</formula>
    </cfRule>
  </conditionalFormatting>
  <conditionalFormatting sqref="F169">
    <cfRule type="expression" dxfId="0" priority="3173" stopIfTrue="1">
      <formula>"len($A:$A)=3"</formula>
    </cfRule>
  </conditionalFormatting>
  <conditionalFormatting sqref="G169">
    <cfRule type="expression" dxfId="0" priority="5791" stopIfTrue="1">
      <formula>"len($A:$A)=3"</formula>
    </cfRule>
  </conditionalFormatting>
  <conditionalFormatting sqref="F170">
    <cfRule type="expression" dxfId="0" priority="3172" stopIfTrue="1">
      <formula>"len($A:$A)=3"</formula>
    </cfRule>
  </conditionalFormatting>
  <conditionalFormatting sqref="G170">
    <cfRule type="expression" dxfId="0" priority="5790" stopIfTrue="1">
      <formula>"len($A:$A)=3"</formula>
    </cfRule>
  </conditionalFormatting>
  <conditionalFormatting sqref="F171">
    <cfRule type="expression" dxfId="0" priority="3171" stopIfTrue="1">
      <formula>"len($A:$A)=3"</formula>
    </cfRule>
  </conditionalFormatting>
  <conditionalFormatting sqref="G171">
    <cfRule type="expression" dxfId="0" priority="5789" stopIfTrue="1">
      <formula>"len($A:$A)=3"</formula>
    </cfRule>
  </conditionalFormatting>
  <conditionalFormatting sqref="F172">
    <cfRule type="expression" dxfId="0" priority="3170" stopIfTrue="1">
      <formula>"len($A:$A)=3"</formula>
    </cfRule>
  </conditionalFormatting>
  <conditionalFormatting sqref="G172">
    <cfRule type="expression" dxfId="0" priority="5788" stopIfTrue="1">
      <formula>"len($A:$A)=3"</formula>
    </cfRule>
  </conditionalFormatting>
  <conditionalFormatting sqref="F173">
    <cfRule type="expression" dxfId="0" priority="3169" stopIfTrue="1">
      <formula>"len($A:$A)=3"</formula>
    </cfRule>
  </conditionalFormatting>
  <conditionalFormatting sqref="G173">
    <cfRule type="expression" dxfId="0" priority="5787" stopIfTrue="1">
      <formula>"len($A:$A)=3"</formula>
    </cfRule>
  </conditionalFormatting>
  <conditionalFormatting sqref="F174">
    <cfRule type="expression" dxfId="0" priority="3168" stopIfTrue="1">
      <formula>"len($A:$A)=3"</formula>
    </cfRule>
  </conditionalFormatting>
  <conditionalFormatting sqref="G174">
    <cfRule type="expression" dxfId="0" priority="5786" stopIfTrue="1">
      <formula>"len($A:$A)=3"</formula>
    </cfRule>
  </conditionalFormatting>
  <conditionalFormatting sqref="F175">
    <cfRule type="expression" dxfId="0" priority="3167" stopIfTrue="1">
      <formula>"len($A:$A)=3"</formula>
    </cfRule>
  </conditionalFormatting>
  <conditionalFormatting sqref="G175">
    <cfRule type="expression" dxfId="0" priority="5785" stopIfTrue="1">
      <formula>"len($A:$A)=3"</formula>
    </cfRule>
  </conditionalFormatting>
  <conditionalFormatting sqref="C176:E176">
    <cfRule type="expression" dxfId="0" priority="7418" stopIfTrue="1">
      <formula>"len($A:$A)=3"</formula>
    </cfRule>
  </conditionalFormatting>
  <conditionalFormatting sqref="F176">
    <cfRule type="expression" dxfId="0" priority="3166" stopIfTrue="1">
      <formula>"len($A:$A)=3"</formula>
    </cfRule>
  </conditionalFormatting>
  <conditionalFormatting sqref="G176">
    <cfRule type="expression" dxfId="0" priority="5784" stopIfTrue="1">
      <formula>"len($A:$A)=3"</formula>
    </cfRule>
  </conditionalFormatting>
  <conditionalFormatting sqref="F177">
    <cfRule type="expression" dxfId="0" priority="3165" stopIfTrue="1">
      <formula>"len($A:$A)=3"</formula>
    </cfRule>
  </conditionalFormatting>
  <conditionalFormatting sqref="G177">
    <cfRule type="expression" dxfId="0" priority="5783" stopIfTrue="1">
      <formula>"len($A:$A)=3"</formula>
    </cfRule>
  </conditionalFormatting>
  <conditionalFormatting sqref="F178">
    <cfRule type="expression" dxfId="0" priority="3164" stopIfTrue="1">
      <formula>"len($A:$A)=3"</formula>
    </cfRule>
  </conditionalFormatting>
  <conditionalFormatting sqref="G178">
    <cfRule type="expression" dxfId="0" priority="5782" stopIfTrue="1">
      <formula>"len($A:$A)=3"</formula>
    </cfRule>
  </conditionalFormatting>
  <conditionalFormatting sqref="F179">
    <cfRule type="expression" dxfId="0" priority="3163" stopIfTrue="1">
      <formula>"len($A:$A)=3"</formula>
    </cfRule>
  </conditionalFormatting>
  <conditionalFormatting sqref="G179">
    <cfRule type="expression" dxfId="0" priority="5781" stopIfTrue="1">
      <formula>"len($A:$A)=3"</formula>
    </cfRule>
  </conditionalFormatting>
  <conditionalFormatting sqref="F180">
    <cfRule type="expression" dxfId="0" priority="3162" stopIfTrue="1">
      <formula>"len($A:$A)=3"</formula>
    </cfRule>
  </conditionalFormatting>
  <conditionalFormatting sqref="G180">
    <cfRule type="expression" dxfId="0" priority="5780" stopIfTrue="1">
      <formula>"len($A:$A)=3"</formula>
    </cfRule>
  </conditionalFormatting>
  <conditionalFormatting sqref="F181">
    <cfRule type="expression" dxfId="0" priority="3161" stopIfTrue="1">
      <formula>"len($A:$A)=3"</formula>
    </cfRule>
  </conditionalFormatting>
  <conditionalFormatting sqref="G181">
    <cfRule type="expression" dxfId="0" priority="5779" stopIfTrue="1">
      <formula>"len($A:$A)=3"</formula>
    </cfRule>
  </conditionalFormatting>
  <conditionalFormatting sqref="F182">
    <cfRule type="expression" dxfId="0" priority="3160" stopIfTrue="1">
      <formula>"len($A:$A)=3"</formula>
    </cfRule>
  </conditionalFormatting>
  <conditionalFormatting sqref="G182">
    <cfRule type="expression" dxfId="0" priority="5778" stopIfTrue="1">
      <formula>"len($A:$A)=3"</formula>
    </cfRule>
  </conditionalFormatting>
  <conditionalFormatting sqref="C183:E183">
    <cfRule type="expression" dxfId="0" priority="7416" stopIfTrue="1">
      <formula>"len($A:$A)=3"</formula>
    </cfRule>
  </conditionalFormatting>
  <conditionalFormatting sqref="F183">
    <cfRule type="expression" dxfId="0" priority="3159" stopIfTrue="1">
      <formula>"len($A:$A)=3"</formula>
    </cfRule>
  </conditionalFormatting>
  <conditionalFormatting sqref="G183">
    <cfRule type="expression" dxfId="0" priority="5777" stopIfTrue="1">
      <formula>"len($A:$A)=3"</formula>
    </cfRule>
  </conditionalFormatting>
  <conditionalFormatting sqref="F184">
    <cfRule type="expression" dxfId="0" priority="3158" stopIfTrue="1">
      <formula>"len($A:$A)=3"</formula>
    </cfRule>
  </conditionalFormatting>
  <conditionalFormatting sqref="G184">
    <cfRule type="expression" dxfId="0" priority="5776" stopIfTrue="1">
      <formula>"len($A:$A)=3"</formula>
    </cfRule>
  </conditionalFormatting>
  <conditionalFormatting sqref="F185">
    <cfRule type="expression" dxfId="0" priority="3157" stopIfTrue="1">
      <formula>"len($A:$A)=3"</formula>
    </cfRule>
  </conditionalFormatting>
  <conditionalFormatting sqref="G185">
    <cfRule type="expression" dxfId="0" priority="5775" stopIfTrue="1">
      <formula>"len($A:$A)=3"</formula>
    </cfRule>
  </conditionalFormatting>
  <conditionalFormatting sqref="F186">
    <cfRule type="expression" dxfId="0" priority="3156" stopIfTrue="1">
      <formula>"len($A:$A)=3"</formula>
    </cfRule>
  </conditionalFormatting>
  <conditionalFormatting sqref="G186">
    <cfRule type="expression" dxfId="0" priority="5774" stopIfTrue="1">
      <formula>"len($A:$A)=3"</formula>
    </cfRule>
  </conditionalFormatting>
  <conditionalFormatting sqref="F187">
    <cfRule type="expression" dxfId="0" priority="3155" stopIfTrue="1">
      <formula>"len($A:$A)=3"</formula>
    </cfRule>
  </conditionalFormatting>
  <conditionalFormatting sqref="G187">
    <cfRule type="expression" dxfId="0" priority="5773" stopIfTrue="1">
      <formula>"len($A:$A)=3"</formula>
    </cfRule>
  </conditionalFormatting>
  <conditionalFormatting sqref="F188">
    <cfRule type="expression" dxfId="0" priority="3154" stopIfTrue="1">
      <formula>"len($A:$A)=3"</formula>
    </cfRule>
  </conditionalFormatting>
  <conditionalFormatting sqref="G188">
    <cfRule type="expression" dxfId="0" priority="5772" stopIfTrue="1">
      <formula>"len($A:$A)=3"</formula>
    </cfRule>
  </conditionalFormatting>
  <conditionalFormatting sqref="F189">
    <cfRule type="expression" dxfId="0" priority="3153" stopIfTrue="1">
      <formula>"len($A:$A)=3"</formula>
    </cfRule>
  </conditionalFormatting>
  <conditionalFormatting sqref="G189">
    <cfRule type="expression" dxfId="0" priority="5771" stopIfTrue="1">
      <formula>"len($A:$A)=3"</formula>
    </cfRule>
  </conditionalFormatting>
  <conditionalFormatting sqref="C190:E190">
    <cfRule type="expression" dxfId="0" priority="7414" stopIfTrue="1">
      <formula>"len($A:$A)=3"</formula>
    </cfRule>
  </conditionalFormatting>
  <conditionalFormatting sqref="F190">
    <cfRule type="expression" dxfId="0" priority="3152" stopIfTrue="1">
      <formula>"len($A:$A)=3"</formula>
    </cfRule>
  </conditionalFormatting>
  <conditionalFormatting sqref="G190">
    <cfRule type="expression" dxfId="0" priority="5770" stopIfTrue="1">
      <formula>"len($A:$A)=3"</formula>
    </cfRule>
  </conditionalFormatting>
  <conditionalFormatting sqref="F191">
    <cfRule type="expression" dxfId="0" priority="3151" stopIfTrue="1">
      <formula>"len($A:$A)=3"</formula>
    </cfRule>
  </conditionalFormatting>
  <conditionalFormatting sqref="G191">
    <cfRule type="expression" dxfId="0" priority="5769" stopIfTrue="1">
      <formula>"len($A:$A)=3"</formula>
    </cfRule>
  </conditionalFormatting>
  <conditionalFormatting sqref="F192">
    <cfRule type="expression" dxfId="0" priority="3150" stopIfTrue="1">
      <formula>"len($A:$A)=3"</formula>
    </cfRule>
  </conditionalFormatting>
  <conditionalFormatting sqref="G192">
    <cfRule type="expression" dxfId="0" priority="5768" stopIfTrue="1">
      <formula>"len($A:$A)=3"</formula>
    </cfRule>
  </conditionalFormatting>
  <conditionalFormatting sqref="F193">
    <cfRule type="expression" dxfId="0" priority="3149" stopIfTrue="1">
      <formula>"len($A:$A)=3"</formula>
    </cfRule>
  </conditionalFormatting>
  <conditionalFormatting sqref="G193">
    <cfRule type="expression" dxfId="0" priority="5767" stopIfTrue="1">
      <formula>"len($A:$A)=3"</formula>
    </cfRule>
  </conditionalFormatting>
  <conditionalFormatting sqref="F194">
    <cfRule type="expression" dxfId="0" priority="3148" stopIfTrue="1">
      <formula>"len($A:$A)=3"</formula>
    </cfRule>
  </conditionalFormatting>
  <conditionalFormatting sqref="G194">
    <cfRule type="expression" dxfId="0" priority="5766" stopIfTrue="1">
      <formula>"len($A:$A)=3"</formula>
    </cfRule>
  </conditionalFormatting>
  <conditionalFormatting sqref="F195">
    <cfRule type="expression" dxfId="0" priority="3147" stopIfTrue="1">
      <formula>"len($A:$A)=3"</formula>
    </cfRule>
  </conditionalFormatting>
  <conditionalFormatting sqref="G195">
    <cfRule type="expression" dxfId="0" priority="5765" stopIfTrue="1">
      <formula>"len($A:$A)=3"</formula>
    </cfRule>
  </conditionalFormatting>
  <conditionalFormatting sqref="F196">
    <cfRule type="expression" dxfId="0" priority="3146" stopIfTrue="1">
      <formula>"len($A:$A)=3"</formula>
    </cfRule>
  </conditionalFormatting>
  <conditionalFormatting sqref="G196">
    <cfRule type="expression" dxfId="0" priority="5764" stopIfTrue="1">
      <formula>"len($A:$A)=3"</formula>
    </cfRule>
  </conditionalFormatting>
  <conditionalFormatting sqref="F197">
    <cfRule type="expression" dxfId="0" priority="3145" stopIfTrue="1">
      <formula>"len($A:$A)=3"</formula>
    </cfRule>
  </conditionalFormatting>
  <conditionalFormatting sqref="G197">
    <cfRule type="expression" dxfId="0" priority="5763" stopIfTrue="1">
      <formula>"len($A:$A)=3"</formula>
    </cfRule>
  </conditionalFormatting>
  <conditionalFormatting sqref="C198:E198">
    <cfRule type="expression" dxfId="0" priority="7412" stopIfTrue="1">
      <formula>"len($A:$A)=3"</formula>
    </cfRule>
  </conditionalFormatting>
  <conditionalFormatting sqref="F198">
    <cfRule type="expression" dxfId="0" priority="3144" stopIfTrue="1">
      <formula>"len($A:$A)=3"</formula>
    </cfRule>
  </conditionalFormatting>
  <conditionalFormatting sqref="G198">
    <cfRule type="expression" dxfId="0" priority="5762" stopIfTrue="1">
      <formula>"len($A:$A)=3"</formula>
    </cfRule>
  </conditionalFormatting>
  <conditionalFormatting sqref="F199">
    <cfRule type="expression" dxfId="0" priority="3143" stopIfTrue="1">
      <formula>"len($A:$A)=3"</formula>
    </cfRule>
  </conditionalFormatting>
  <conditionalFormatting sqref="G199">
    <cfRule type="expression" dxfId="0" priority="5761" stopIfTrue="1">
      <formula>"len($A:$A)=3"</formula>
    </cfRule>
  </conditionalFormatting>
  <conditionalFormatting sqref="F200">
    <cfRule type="expression" dxfId="0" priority="3142" stopIfTrue="1">
      <formula>"len($A:$A)=3"</formula>
    </cfRule>
  </conditionalFormatting>
  <conditionalFormatting sqref="G200">
    <cfRule type="expression" dxfId="0" priority="5760" stopIfTrue="1">
      <formula>"len($A:$A)=3"</formula>
    </cfRule>
  </conditionalFormatting>
  <conditionalFormatting sqref="F201">
    <cfRule type="expression" dxfId="0" priority="3141" stopIfTrue="1">
      <formula>"len($A:$A)=3"</formula>
    </cfRule>
  </conditionalFormatting>
  <conditionalFormatting sqref="G201">
    <cfRule type="expression" dxfId="0" priority="5759" stopIfTrue="1">
      <formula>"len($A:$A)=3"</formula>
    </cfRule>
  </conditionalFormatting>
  <conditionalFormatting sqref="F202">
    <cfRule type="expression" dxfId="0" priority="3140" stopIfTrue="1">
      <formula>"len($A:$A)=3"</formula>
    </cfRule>
  </conditionalFormatting>
  <conditionalFormatting sqref="G202">
    <cfRule type="expression" dxfId="0" priority="5758" stopIfTrue="1">
      <formula>"len($A:$A)=3"</formula>
    </cfRule>
  </conditionalFormatting>
  <conditionalFormatting sqref="F203">
    <cfRule type="expression" dxfId="0" priority="3139" stopIfTrue="1">
      <formula>"len($A:$A)=3"</formula>
    </cfRule>
  </conditionalFormatting>
  <conditionalFormatting sqref="G203">
    <cfRule type="expression" dxfId="0" priority="5757" stopIfTrue="1">
      <formula>"len($A:$A)=3"</formula>
    </cfRule>
  </conditionalFormatting>
  <conditionalFormatting sqref="C204:E204">
    <cfRule type="expression" dxfId="0" priority="7410" stopIfTrue="1">
      <formula>"len($A:$A)=3"</formula>
    </cfRule>
  </conditionalFormatting>
  <conditionalFormatting sqref="F204">
    <cfRule type="expression" dxfId="0" priority="3138" stopIfTrue="1">
      <formula>"len($A:$A)=3"</formula>
    </cfRule>
  </conditionalFormatting>
  <conditionalFormatting sqref="G204">
    <cfRule type="expression" dxfId="0" priority="5756" stopIfTrue="1">
      <formula>"len($A:$A)=3"</formula>
    </cfRule>
  </conditionalFormatting>
  <conditionalFormatting sqref="F205">
    <cfRule type="expression" dxfId="0" priority="3137" stopIfTrue="1">
      <formula>"len($A:$A)=3"</formula>
    </cfRule>
  </conditionalFormatting>
  <conditionalFormatting sqref="G205">
    <cfRule type="expression" dxfId="0" priority="5755" stopIfTrue="1">
      <formula>"len($A:$A)=3"</formula>
    </cfRule>
  </conditionalFormatting>
  <conditionalFormatting sqref="F206">
    <cfRule type="expression" dxfId="0" priority="3136" stopIfTrue="1">
      <formula>"len($A:$A)=3"</formula>
    </cfRule>
  </conditionalFormatting>
  <conditionalFormatting sqref="G206">
    <cfRule type="expression" dxfId="0" priority="5754" stopIfTrue="1">
      <formula>"len($A:$A)=3"</formula>
    </cfRule>
  </conditionalFormatting>
  <conditionalFormatting sqref="F207">
    <cfRule type="expression" dxfId="0" priority="3135" stopIfTrue="1">
      <formula>"len($A:$A)=3"</formula>
    </cfRule>
  </conditionalFormatting>
  <conditionalFormatting sqref="G207">
    <cfRule type="expression" dxfId="0" priority="5753" stopIfTrue="1">
      <formula>"len($A:$A)=3"</formula>
    </cfRule>
  </conditionalFormatting>
  <conditionalFormatting sqref="F208">
    <cfRule type="expression" dxfId="0" priority="3134" stopIfTrue="1">
      <formula>"len($A:$A)=3"</formula>
    </cfRule>
  </conditionalFormatting>
  <conditionalFormatting sqref="G208">
    <cfRule type="expression" dxfId="0" priority="5752" stopIfTrue="1">
      <formula>"len($A:$A)=3"</formula>
    </cfRule>
  </conditionalFormatting>
  <conditionalFormatting sqref="F209">
    <cfRule type="expression" dxfId="0" priority="3133" stopIfTrue="1">
      <formula>"len($A:$A)=3"</formula>
    </cfRule>
  </conditionalFormatting>
  <conditionalFormatting sqref="G209">
    <cfRule type="expression" dxfId="0" priority="5751" stopIfTrue="1">
      <formula>"len($A:$A)=3"</formula>
    </cfRule>
  </conditionalFormatting>
  <conditionalFormatting sqref="C210:E210">
    <cfRule type="expression" dxfId="0" priority="7408" stopIfTrue="1">
      <formula>"len($A:$A)=3"</formula>
    </cfRule>
  </conditionalFormatting>
  <conditionalFormatting sqref="F210">
    <cfRule type="expression" dxfId="0" priority="3132" stopIfTrue="1">
      <formula>"len($A:$A)=3"</formula>
    </cfRule>
  </conditionalFormatting>
  <conditionalFormatting sqref="G210">
    <cfRule type="expression" dxfId="0" priority="5750" stopIfTrue="1">
      <formula>"len($A:$A)=3"</formula>
    </cfRule>
  </conditionalFormatting>
  <conditionalFormatting sqref="F211">
    <cfRule type="expression" dxfId="0" priority="3131" stopIfTrue="1">
      <formula>"len($A:$A)=3"</formula>
    </cfRule>
  </conditionalFormatting>
  <conditionalFormatting sqref="G211">
    <cfRule type="expression" dxfId="0" priority="5749" stopIfTrue="1">
      <formula>"len($A:$A)=3"</formula>
    </cfRule>
  </conditionalFormatting>
  <conditionalFormatting sqref="F212">
    <cfRule type="expression" dxfId="0" priority="3130" stopIfTrue="1">
      <formula>"len($A:$A)=3"</formula>
    </cfRule>
  </conditionalFormatting>
  <conditionalFormatting sqref="G212">
    <cfRule type="expression" dxfId="0" priority="5748" stopIfTrue="1">
      <formula>"len($A:$A)=3"</formula>
    </cfRule>
  </conditionalFormatting>
  <conditionalFormatting sqref="F213">
    <cfRule type="expression" dxfId="0" priority="3129" stopIfTrue="1">
      <formula>"len($A:$A)=3"</formula>
    </cfRule>
  </conditionalFormatting>
  <conditionalFormatting sqref="G213">
    <cfRule type="expression" dxfId="0" priority="5747" stopIfTrue="1">
      <formula>"len($A:$A)=3"</formula>
    </cfRule>
  </conditionalFormatting>
  <conditionalFormatting sqref="F214">
    <cfRule type="expression" dxfId="0" priority="3128" stopIfTrue="1">
      <formula>"len($A:$A)=3"</formula>
    </cfRule>
  </conditionalFormatting>
  <conditionalFormatting sqref="G214">
    <cfRule type="expression" dxfId="0" priority="5746" stopIfTrue="1">
      <formula>"len($A:$A)=3"</formula>
    </cfRule>
  </conditionalFormatting>
  <conditionalFormatting sqref="F215">
    <cfRule type="expression" dxfId="0" priority="3127" stopIfTrue="1">
      <formula>"len($A:$A)=3"</formula>
    </cfRule>
  </conditionalFormatting>
  <conditionalFormatting sqref="G215">
    <cfRule type="expression" dxfId="0" priority="5745" stopIfTrue="1">
      <formula>"len($A:$A)=3"</formula>
    </cfRule>
  </conditionalFormatting>
  <conditionalFormatting sqref="F216">
    <cfRule type="expression" dxfId="0" priority="3126" stopIfTrue="1">
      <formula>"len($A:$A)=3"</formula>
    </cfRule>
  </conditionalFormatting>
  <conditionalFormatting sqref="G216">
    <cfRule type="expression" dxfId="0" priority="5744" stopIfTrue="1">
      <formula>"len($A:$A)=3"</formula>
    </cfRule>
  </conditionalFormatting>
  <conditionalFormatting sqref="C217:E217">
    <cfRule type="expression" dxfId="0" priority="7406" stopIfTrue="1">
      <formula>"len($A:$A)=3"</formula>
    </cfRule>
  </conditionalFormatting>
  <conditionalFormatting sqref="F217">
    <cfRule type="expression" dxfId="0" priority="3125" stopIfTrue="1">
      <formula>"len($A:$A)=3"</formula>
    </cfRule>
  </conditionalFormatting>
  <conditionalFormatting sqref="G217">
    <cfRule type="expression" dxfId="0" priority="5743" stopIfTrue="1">
      <formula>"len($A:$A)=3"</formula>
    </cfRule>
  </conditionalFormatting>
  <conditionalFormatting sqref="F218">
    <cfRule type="expression" dxfId="0" priority="3124" stopIfTrue="1">
      <formula>"len($A:$A)=3"</formula>
    </cfRule>
  </conditionalFormatting>
  <conditionalFormatting sqref="G218">
    <cfRule type="expression" dxfId="0" priority="5742" stopIfTrue="1">
      <formula>"len($A:$A)=3"</formula>
    </cfRule>
  </conditionalFormatting>
  <conditionalFormatting sqref="F219">
    <cfRule type="expression" dxfId="0" priority="3123" stopIfTrue="1">
      <formula>"len($A:$A)=3"</formula>
    </cfRule>
  </conditionalFormatting>
  <conditionalFormatting sqref="G219">
    <cfRule type="expression" dxfId="0" priority="5741" stopIfTrue="1">
      <formula>"len($A:$A)=3"</formula>
    </cfRule>
  </conditionalFormatting>
  <conditionalFormatting sqref="F220">
    <cfRule type="expression" dxfId="0" priority="3122" stopIfTrue="1">
      <formula>"len($A:$A)=3"</formula>
    </cfRule>
  </conditionalFormatting>
  <conditionalFormatting sqref="G220">
    <cfRule type="expression" dxfId="0" priority="5740" stopIfTrue="1">
      <formula>"len($A:$A)=3"</formula>
    </cfRule>
  </conditionalFormatting>
  <conditionalFormatting sqref="F221">
    <cfRule type="expression" dxfId="0" priority="3121" stopIfTrue="1">
      <formula>"len($A:$A)=3"</formula>
    </cfRule>
  </conditionalFormatting>
  <conditionalFormatting sqref="G221">
    <cfRule type="expression" dxfId="0" priority="5739" stopIfTrue="1">
      <formula>"len($A:$A)=3"</formula>
    </cfRule>
  </conditionalFormatting>
  <conditionalFormatting sqref="F222">
    <cfRule type="expression" dxfId="0" priority="3120" stopIfTrue="1">
      <formula>"len($A:$A)=3"</formula>
    </cfRule>
  </conditionalFormatting>
  <conditionalFormatting sqref="G222">
    <cfRule type="expression" dxfId="0" priority="5738" stopIfTrue="1">
      <formula>"len($A:$A)=3"</formula>
    </cfRule>
  </conditionalFormatting>
  <conditionalFormatting sqref="F223">
    <cfRule type="expression" dxfId="0" priority="3119" stopIfTrue="1">
      <formula>"len($A:$A)=3"</formula>
    </cfRule>
  </conditionalFormatting>
  <conditionalFormatting sqref="G223">
    <cfRule type="expression" dxfId="0" priority="5737" stopIfTrue="1">
      <formula>"len($A:$A)=3"</formula>
    </cfRule>
  </conditionalFormatting>
  <conditionalFormatting sqref="F224">
    <cfRule type="expression" dxfId="0" priority="3118" stopIfTrue="1">
      <formula>"len($A:$A)=3"</formula>
    </cfRule>
  </conditionalFormatting>
  <conditionalFormatting sqref="G224">
    <cfRule type="expression" dxfId="0" priority="5736" stopIfTrue="1">
      <formula>"len($A:$A)=3"</formula>
    </cfRule>
  </conditionalFormatting>
  <conditionalFormatting sqref="F225">
    <cfRule type="expression" dxfId="0" priority="3117" stopIfTrue="1">
      <formula>"len($A:$A)=3"</formula>
    </cfRule>
  </conditionalFormatting>
  <conditionalFormatting sqref="G225">
    <cfRule type="expression" dxfId="0" priority="5735" stopIfTrue="1">
      <formula>"len($A:$A)=3"</formula>
    </cfRule>
  </conditionalFormatting>
  <conditionalFormatting sqref="F226">
    <cfRule type="expression" dxfId="0" priority="3116" stopIfTrue="1">
      <formula>"len($A:$A)=3"</formula>
    </cfRule>
  </conditionalFormatting>
  <conditionalFormatting sqref="G226">
    <cfRule type="expression" dxfId="0" priority="5734" stopIfTrue="1">
      <formula>"len($A:$A)=3"</formula>
    </cfRule>
  </conditionalFormatting>
  <conditionalFormatting sqref="F227">
    <cfRule type="expression" dxfId="0" priority="3115" stopIfTrue="1">
      <formula>"len($A:$A)=3"</formula>
    </cfRule>
  </conditionalFormatting>
  <conditionalFormatting sqref="G227">
    <cfRule type="expression" dxfId="0" priority="5733" stopIfTrue="1">
      <formula>"len($A:$A)=3"</formula>
    </cfRule>
  </conditionalFormatting>
  <conditionalFormatting sqref="F228">
    <cfRule type="expression" dxfId="0" priority="3114" stopIfTrue="1">
      <formula>"len($A:$A)=3"</formula>
    </cfRule>
  </conditionalFormatting>
  <conditionalFormatting sqref="G228">
    <cfRule type="expression" dxfId="0" priority="5732" stopIfTrue="1">
      <formula>"len($A:$A)=3"</formula>
    </cfRule>
  </conditionalFormatting>
  <conditionalFormatting sqref="F229">
    <cfRule type="expression" dxfId="0" priority="3113" stopIfTrue="1">
      <formula>"len($A:$A)=3"</formula>
    </cfRule>
  </conditionalFormatting>
  <conditionalFormatting sqref="G229">
    <cfRule type="expression" dxfId="0" priority="5731" stopIfTrue="1">
      <formula>"len($A:$A)=3"</formula>
    </cfRule>
  </conditionalFormatting>
  <conditionalFormatting sqref="F230">
    <cfRule type="expression" dxfId="0" priority="3112" stopIfTrue="1">
      <formula>"len($A:$A)=3"</formula>
    </cfRule>
  </conditionalFormatting>
  <conditionalFormatting sqref="G230">
    <cfRule type="expression" dxfId="0" priority="5730" stopIfTrue="1">
      <formula>"len($A:$A)=3"</formula>
    </cfRule>
  </conditionalFormatting>
  <conditionalFormatting sqref="F231">
    <cfRule type="expression" dxfId="0" priority="3111" stopIfTrue="1">
      <formula>"len($A:$A)=3"</formula>
    </cfRule>
  </conditionalFormatting>
  <conditionalFormatting sqref="G231">
    <cfRule type="expression" dxfId="0" priority="5729" stopIfTrue="1">
      <formula>"len($A:$A)=3"</formula>
    </cfRule>
  </conditionalFormatting>
  <conditionalFormatting sqref="C232:E232">
    <cfRule type="expression" dxfId="0" priority="7404" stopIfTrue="1">
      <formula>"len($A:$A)=3"</formula>
    </cfRule>
  </conditionalFormatting>
  <conditionalFormatting sqref="F232">
    <cfRule type="expression" dxfId="0" priority="3110" stopIfTrue="1">
      <formula>"len($A:$A)=3"</formula>
    </cfRule>
  </conditionalFormatting>
  <conditionalFormatting sqref="G232">
    <cfRule type="expression" dxfId="0" priority="5728" stopIfTrue="1">
      <formula>"len($A:$A)=3"</formula>
    </cfRule>
  </conditionalFormatting>
  <conditionalFormatting sqref="F233">
    <cfRule type="expression" dxfId="0" priority="3109" stopIfTrue="1">
      <formula>"len($A:$A)=3"</formula>
    </cfRule>
  </conditionalFormatting>
  <conditionalFormatting sqref="G233">
    <cfRule type="expression" dxfId="0" priority="5727" stopIfTrue="1">
      <formula>"len($A:$A)=3"</formula>
    </cfRule>
  </conditionalFormatting>
  <conditionalFormatting sqref="F234">
    <cfRule type="expression" dxfId="0" priority="3108" stopIfTrue="1">
      <formula>"len($A:$A)=3"</formula>
    </cfRule>
  </conditionalFormatting>
  <conditionalFormatting sqref="G234">
    <cfRule type="expression" dxfId="0" priority="5726" stopIfTrue="1">
      <formula>"len($A:$A)=3"</formula>
    </cfRule>
  </conditionalFormatting>
  <conditionalFormatting sqref="F235">
    <cfRule type="expression" dxfId="0" priority="3107" stopIfTrue="1">
      <formula>"len($A:$A)=3"</formula>
    </cfRule>
  </conditionalFormatting>
  <conditionalFormatting sqref="G235">
    <cfRule type="expression" dxfId="0" priority="5725" stopIfTrue="1">
      <formula>"len($A:$A)=3"</formula>
    </cfRule>
  </conditionalFormatting>
  <conditionalFormatting sqref="F236">
    <cfRule type="expression" dxfId="0" priority="3106" stopIfTrue="1">
      <formula>"len($A:$A)=3"</formula>
    </cfRule>
  </conditionalFormatting>
  <conditionalFormatting sqref="G236">
    <cfRule type="expression" dxfId="0" priority="5724" stopIfTrue="1">
      <formula>"len($A:$A)=3"</formula>
    </cfRule>
  </conditionalFormatting>
  <conditionalFormatting sqref="F237">
    <cfRule type="expression" dxfId="0" priority="3105" stopIfTrue="1">
      <formula>"len($A:$A)=3"</formula>
    </cfRule>
  </conditionalFormatting>
  <conditionalFormatting sqref="G237">
    <cfRule type="expression" dxfId="0" priority="5723" stopIfTrue="1">
      <formula>"len($A:$A)=3"</formula>
    </cfRule>
  </conditionalFormatting>
  <conditionalFormatting sqref="F238">
    <cfRule type="expression" dxfId="0" priority="3104" stopIfTrue="1">
      <formula>"len($A:$A)=3"</formula>
    </cfRule>
  </conditionalFormatting>
  <conditionalFormatting sqref="G238">
    <cfRule type="expression" dxfId="0" priority="5722" stopIfTrue="1">
      <formula>"len($A:$A)=3"</formula>
    </cfRule>
  </conditionalFormatting>
  <conditionalFormatting sqref="C239:E239">
    <cfRule type="expression" dxfId="0" priority="7402" stopIfTrue="1">
      <formula>"len($A:$A)=3"</formula>
    </cfRule>
  </conditionalFormatting>
  <conditionalFormatting sqref="F239">
    <cfRule type="expression" dxfId="0" priority="3103" stopIfTrue="1">
      <formula>"len($A:$A)=3"</formula>
    </cfRule>
  </conditionalFormatting>
  <conditionalFormatting sqref="G239">
    <cfRule type="expression" dxfId="0" priority="5721" stopIfTrue="1">
      <formula>"len($A:$A)=3"</formula>
    </cfRule>
  </conditionalFormatting>
  <conditionalFormatting sqref="F240">
    <cfRule type="expression" dxfId="0" priority="3102" stopIfTrue="1">
      <formula>"len($A:$A)=3"</formula>
    </cfRule>
  </conditionalFormatting>
  <conditionalFormatting sqref="G240">
    <cfRule type="expression" dxfId="0" priority="5720" stopIfTrue="1">
      <formula>"len($A:$A)=3"</formula>
    </cfRule>
  </conditionalFormatting>
  <conditionalFormatting sqref="F241">
    <cfRule type="expression" dxfId="0" priority="3101" stopIfTrue="1">
      <formula>"len($A:$A)=3"</formula>
    </cfRule>
  </conditionalFormatting>
  <conditionalFormatting sqref="G241">
    <cfRule type="expression" dxfId="0" priority="5719" stopIfTrue="1">
      <formula>"len($A:$A)=3"</formula>
    </cfRule>
  </conditionalFormatting>
  <conditionalFormatting sqref="F242">
    <cfRule type="expression" dxfId="0" priority="3100" stopIfTrue="1">
      <formula>"len($A:$A)=3"</formula>
    </cfRule>
  </conditionalFormatting>
  <conditionalFormatting sqref="G242">
    <cfRule type="expression" dxfId="0" priority="5718" stopIfTrue="1">
      <formula>"len($A:$A)=3"</formula>
    </cfRule>
  </conditionalFormatting>
  <conditionalFormatting sqref="F243">
    <cfRule type="expression" dxfId="0" priority="3099" stopIfTrue="1">
      <formula>"len($A:$A)=3"</formula>
    </cfRule>
  </conditionalFormatting>
  <conditionalFormatting sqref="G243">
    <cfRule type="expression" dxfId="0" priority="5717" stopIfTrue="1">
      <formula>"len($A:$A)=3"</formula>
    </cfRule>
  </conditionalFormatting>
  <conditionalFormatting sqref="F244">
    <cfRule type="expression" dxfId="0" priority="3098" stopIfTrue="1">
      <formula>"len($A:$A)=3"</formula>
    </cfRule>
  </conditionalFormatting>
  <conditionalFormatting sqref="G244">
    <cfRule type="expression" dxfId="0" priority="5716" stopIfTrue="1">
      <formula>"len($A:$A)=3"</formula>
    </cfRule>
  </conditionalFormatting>
  <conditionalFormatting sqref="C245:E245">
    <cfRule type="expression" dxfId="0" priority="7400" stopIfTrue="1">
      <formula>"len($A:$A)=3"</formula>
    </cfRule>
  </conditionalFormatting>
  <conditionalFormatting sqref="F245">
    <cfRule type="expression" dxfId="0" priority="3097" stopIfTrue="1">
      <formula>"len($A:$A)=3"</formula>
    </cfRule>
  </conditionalFormatting>
  <conditionalFormatting sqref="G245">
    <cfRule type="expression" dxfId="0" priority="5715" stopIfTrue="1">
      <formula>"len($A:$A)=3"</formula>
    </cfRule>
  </conditionalFormatting>
  <conditionalFormatting sqref="F246">
    <cfRule type="expression" dxfId="0" priority="3096" stopIfTrue="1">
      <formula>"len($A:$A)=3"</formula>
    </cfRule>
  </conditionalFormatting>
  <conditionalFormatting sqref="G246">
    <cfRule type="expression" dxfId="0" priority="5714" stopIfTrue="1">
      <formula>"len($A:$A)=3"</formula>
    </cfRule>
  </conditionalFormatting>
  <conditionalFormatting sqref="F247">
    <cfRule type="expression" dxfId="0" priority="3095" stopIfTrue="1">
      <formula>"len($A:$A)=3"</formula>
    </cfRule>
  </conditionalFormatting>
  <conditionalFormatting sqref="G247">
    <cfRule type="expression" dxfId="0" priority="5713" stopIfTrue="1">
      <formula>"len($A:$A)=3"</formula>
    </cfRule>
  </conditionalFormatting>
  <conditionalFormatting sqref="C248:E248">
    <cfRule type="expression" dxfId="0" priority="7090" stopIfTrue="1">
      <formula>"len($A:$A)=3"</formula>
    </cfRule>
  </conditionalFormatting>
  <conditionalFormatting sqref="F248">
    <cfRule type="expression" dxfId="0" priority="3094" stopIfTrue="1">
      <formula>"len($A:$A)=3"</formula>
    </cfRule>
  </conditionalFormatting>
  <conditionalFormatting sqref="G248">
    <cfRule type="expression" dxfId="0" priority="5712" stopIfTrue="1">
      <formula>"len($A:$A)=3"</formula>
    </cfRule>
  </conditionalFormatting>
  <conditionalFormatting sqref="F249">
    <cfRule type="expression" dxfId="0" priority="3093" stopIfTrue="1">
      <formula>"len($A:$A)=3"</formula>
    </cfRule>
  </conditionalFormatting>
  <conditionalFormatting sqref="G249">
    <cfRule type="expression" dxfId="0" priority="5711" stopIfTrue="1">
      <formula>"len($A:$A)=3"</formula>
    </cfRule>
  </conditionalFormatting>
  <conditionalFormatting sqref="F250">
    <cfRule type="expression" dxfId="0" priority="3092" stopIfTrue="1">
      <formula>"len($A:$A)=3"</formula>
    </cfRule>
  </conditionalFormatting>
  <conditionalFormatting sqref="G250">
    <cfRule type="expression" dxfId="0" priority="5710" stopIfTrue="1">
      <formula>"len($A:$A)=3"</formula>
    </cfRule>
  </conditionalFormatting>
  <conditionalFormatting sqref="C251:E251">
    <cfRule type="expression" dxfId="0" priority="7088" stopIfTrue="1">
      <formula>"len($A:$A)=3"</formula>
    </cfRule>
  </conditionalFormatting>
  <conditionalFormatting sqref="F251">
    <cfRule type="expression" dxfId="0" priority="3091" stopIfTrue="1">
      <formula>"len($A:$A)=3"</formula>
    </cfRule>
  </conditionalFormatting>
  <conditionalFormatting sqref="G251">
    <cfRule type="expression" dxfId="0" priority="5709" stopIfTrue="1">
      <formula>"len($A:$A)=3"</formula>
    </cfRule>
  </conditionalFormatting>
  <conditionalFormatting sqref="C252:E252">
    <cfRule type="expression" dxfId="0" priority="7396" stopIfTrue="1">
      <formula>"len($A:$A)=3"</formula>
    </cfRule>
  </conditionalFormatting>
  <conditionalFormatting sqref="F252">
    <cfRule type="expression" dxfId="0" priority="3090" stopIfTrue="1">
      <formula>"len($A:$A)=3"</formula>
    </cfRule>
  </conditionalFormatting>
  <conditionalFormatting sqref="G252">
    <cfRule type="expression" dxfId="0" priority="5708" stopIfTrue="1">
      <formula>"len($A:$A)=3"</formula>
    </cfRule>
  </conditionalFormatting>
  <conditionalFormatting sqref="F253">
    <cfRule type="expression" dxfId="0" priority="3089" stopIfTrue="1">
      <formula>"len($A:$A)=3"</formula>
    </cfRule>
  </conditionalFormatting>
  <conditionalFormatting sqref="G253">
    <cfRule type="expression" dxfId="0" priority="5707" stopIfTrue="1">
      <formula>"len($A:$A)=3"</formula>
    </cfRule>
  </conditionalFormatting>
  <conditionalFormatting sqref="F254">
    <cfRule type="expression" dxfId="0" priority="3088" stopIfTrue="1">
      <formula>"len($A:$A)=3"</formula>
    </cfRule>
  </conditionalFormatting>
  <conditionalFormatting sqref="G254">
    <cfRule type="expression" dxfId="0" priority="5706" stopIfTrue="1">
      <formula>"len($A:$A)=3"</formula>
    </cfRule>
  </conditionalFormatting>
  <conditionalFormatting sqref="F255">
    <cfRule type="expression" dxfId="0" priority="3087" stopIfTrue="1">
      <formula>"len($A:$A)=3"</formula>
    </cfRule>
  </conditionalFormatting>
  <conditionalFormatting sqref="G255">
    <cfRule type="expression" dxfId="0" priority="5705" stopIfTrue="1">
      <formula>"len($A:$A)=3"</formula>
    </cfRule>
  </conditionalFormatting>
  <conditionalFormatting sqref="C256:E256">
    <cfRule type="expression" dxfId="0" priority="7394" stopIfTrue="1">
      <formula>"len($A:$A)=3"</formula>
    </cfRule>
  </conditionalFormatting>
  <conditionalFormatting sqref="F256">
    <cfRule type="expression" dxfId="0" priority="3086" stopIfTrue="1">
      <formula>"len($A:$A)=3"</formula>
    </cfRule>
  </conditionalFormatting>
  <conditionalFormatting sqref="G256">
    <cfRule type="expression" dxfId="0" priority="5704" stopIfTrue="1">
      <formula>"len($A:$A)=3"</formula>
    </cfRule>
  </conditionalFormatting>
  <conditionalFormatting sqref="C257">
    <cfRule type="expression" dxfId="0" priority="300" stopIfTrue="1">
      <formula>"len($A:$A)=3"</formula>
    </cfRule>
  </conditionalFormatting>
  <conditionalFormatting sqref="D257">
    <cfRule type="expression" dxfId="0" priority="6976" stopIfTrue="1">
      <formula>"len($A:$A)=3"</formula>
    </cfRule>
  </conditionalFormatting>
  <conditionalFormatting sqref="E257">
    <cfRule type="expression" dxfId="0" priority="6256" stopIfTrue="1">
      <formula>"len($A:$A)=3"</formula>
    </cfRule>
  </conditionalFormatting>
  <conditionalFormatting sqref="F257">
    <cfRule type="expression" dxfId="0" priority="3085" stopIfTrue="1">
      <formula>"len($A:$A)=3"</formula>
    </cfRule>
  </conditionalFormatting>
  <conditionalFormatting sqref="G257">
    <cfRule type="expression" dxfId="0" priority="5703" stopIfTrue="1">
      <formula>"len($A:$A)=3"</formula>
    </cfRule>
  </conditionalFormatting>
  <conditionalFormatting sqref="C258:E258">
    <cfRule type="expression" dxfId="0" priority="7392" stopIfTrue="1">
      <formula>"len($A:$A)=3"</formula>
    </cfRule>
  </conditionalFormatting>
  <conditionalFormatting sqref="F258">
    <cfRule type="expression" dxfId="0" priority="3084" stopIfTrue="1">
      <formula>"len($A:$A)=3"</formula>
    </cfRule>
  </conditionalFormatting>
  <conditionalFormatting sqref="G258">
    <cfRule type="expression" dxfId="0" priority="5702" stopIfTrue="1">
      <formula>"len($A:$A)=3"</formula>
    </cfRule>
  </conditionalFormatting>
  <conditionalFormatting sqref="C259">
    <cfRule type="expression" dxfId="0" priority="298" stopIfTrue="1">
      <formula>"len($A:$A)=3"</formula>
    </cfRule>
  </conditionalFormatting>
  <conditionalFormatting sqref="D259">
    <cfRule type="expression" dxfId="0" priority="6974" stopIfTrue="1">
      <formula>"len($A:$A)=3"</formula>
    </cfRule>
  </conditionalFormatting>
  <conditionalFormatting sqref="E259">
    <cfRule type="expression" dxfId="0" priority="6254" stopIfTrue="1">
      <formula>"len($A:$A)=3"</formula>
    </cfRule>
  </conditionalFormatting>
  <conditionalFormatting sqref="F259">
    <cfRule type="expression" dxfId="0" priority="3083" stopIfTrue="1">
      <formula>"len($A:$A)=3"</formula>
    </cfRule>
  </conditionalFormatting>
  <conditionalFormatting sqref="G259">
    <cfRule type="expression" dxfId="0" priority="5701" stopIfTrue="1">
      <formula>"len($A:$A)=3"</formula>
    </cfRule>
  </conditionalFormatting>
  <conditionalFormatting sqref="C260:E260">
    <cfRule type="expression" dxfId="0" priority="7390" stopIfTrue="1">
      <formula>"len($A:$A)=3"</formula>
    </cfRule>
  </conditionalFormatting>
  <conditionalFormatting sqref="F260">
    <cfRule type="expression" dxfId="0" priority="3082" stopIfTrue="1">
      <formula>"len($A:$A)=3"</formula>
    </cfRule>
  </conditionalFormatting>
  <conditionalFormatting sqref="G260">
    <cfRule type="expression" dxfId="0" priority="5700" stopIfTrue="1">
      <formula>"len($A:$A)=3"</formula>
    </cfRule>
  </conditionalFormatting>
  <conditionalFormatting sqref="F261">
    <cfRule type="expression" dxfId="0" priority="3081" stopIfTrue="1">
      <formula>"len($A:$A)=3"</formula>
    </cfRule>
  </conditionalFormatting>
  <conditionalFormatting sqref="G261">
    <cfRule type="expression" dxfId="0" priority="5699" stopIfTrue="1">
      <formula>"len($A:$A)=3"</formula>
    </cfRule>
  </conditionalFormatting>
  <conditionalFormatting sqref="F262">
    <cfRule type="expression" dxfId="0" priority="3080" stopIfTrue="1">
      <formula>"len($A:$A)=3"</formula>
    </cfRule>
  </conditionalFormatting>
  <conditionalFormatting sqref="G262">
    <cfRule type="expression" dxfId="0" priority="5698" stopIfTrue="1">
      <formula>"len($A:$A)=3"</formula>
    </cfRule>
  </conditionalFormatting>
  <conditionalFormatting sqref="F263">
    <cfRule type="expression" dxfId="0" priority="3079" stopIfTrue="1">
      <formula>"len($A:$A)=3"</formula>
    </cfRule>
  </conditionalFormatting>
  <conditionalFormatting sqref="G263">
    <cfRule type="expression" dxfId="0" priority="5697" stopIfTrue="1">
      <formula>"len($A:$A)=3"</formula>
    </cfRule>
  </conditionalFormatting>
  <conditionalFormatting sqref="F264">
    <cfRule type="expression" dxfId="0" priority="3078" stopIfTrue="1">
      <formula>"len($A:$A)=3"</formula>
    </cfRule>
  </conditionalFormatting>
  <conditionalFormatting sqref="G264">
    <cfRule type="expression" dxfId="0" priority="5696" stopIfTrue="1">
      <formula>"len($A:$A)=3"</formula>
    </cfRule>
  </conditionalFormatting>
  <conditionalFormatting sqref="F265">
    <cfRule type="expression" dxfId="0" priority="3077" stopIfTrue="1">
      <formula>"len($A:$A)=3"</formula>
    </cfRule>
  </conditionalFormatting>
  <conditionalFormatting sqref="G265">
    <cfRule type="expression" dxfId="0" priority="5695" stopIfTrue="1">
      <formula>"len($A:$A)=3"</formula>
    </cfRule>
  </conditionalFormatting>
  <conditionalFormatting sqref="F266">
    <cfRule type="expression" dxfId="0" priority="3076" stopIfTrue="1">
      <formula>"len($A:$A)=3"</formula>
    </cfRule>
  </conditionalFormatting>
  <conditionalFormatting sqref="G266">
    <cfRule type="expression" dxfId="0" priority="5694" stopIfTrue="1">
      <formula>"len($A:$A)=3"</formula>
    </cfRule>
  </conditionalFormatting>
  <conditionalFormatting sqref="F267">
    <cfRule type="expression" dxfId="0" priority="3075" stopIfTrue="1">
      <formula>"len($A:$A)=3"</formula>
    </cfRule>
  </conditionalFormatting>
  <conditionalFormatting sqref="G267">
    <cfRule type="expression" dxfId="0" priority="5693" stopIfTrue="1">
      <formula>"len($A:$A)=3"</formula>
    </cfRule>
  </conditionalFormatting>
  <conditionalFormatting sqref="C268:E268">
    <cfRule type="expression" dxfId="0" priority="7388" stopIfTrue="1">
      <formula>"len($A:$A)=3"</formula>
    </cfRule>
  </conditionalFormatting>
  <conditionalFormatting sqref="F268">
    <cfRule type="expression" dxfId="0" priority="3074" stopIfTrue="1">
      <formula>"len($A:$A)=3"</formula>
    </cfRule>
  </conditionalFormatting>
  <conditionalFormatting sqref="G268">
    <cfRule type="expression" dxfId="0" priority="5692" stopIfTrue="1">
      <formula>"len($A:$A)=3"</formula>
    </cfRule>
  </conditionalFormatting>
  <conditionalFormatting sqref="C269">
    <cfRule type="expression" dxfId="0" priority="294" stopIfTrue="1">
      <formula>"len($A:$A)=3"</formula>
    </cfRule>
  </conditionalFormatting>
  <conditionalFormatting sqref="D269">
    <cfRule type="expression" dxfId="0" priority="6970" stopIfTrue="1">
      <formula>"len($A:$A)=3"</formula>
    </cfRule>
  </conditionalFormatting>
  <conditionalFormatting sqref="E269">
    <cfRule type="expression" dxfId="0" priority="6250" stopIfTrue="1">
      <formula>"len($A:$A)=3"</formula>
    </cfRule>
  </conditionalFormatting>
  <conditionalFormatting sqref="F269">
    <cfRule type="expression" dxfId="0" priority="3073" stopIfTrue="1">
      <formula>"len($A:$A)=3"</formula>
    </cfRule>
  </conditionalFormatting>
  <conditionalFormatting sqref="G269">
    <cfRule type="expression" dxfId="0" priority="5691" stopIfTrue="1">
      <formula>"len($A:$A)=3"</formula>
    </cfRule>
  </conditionalFormatting>
  <conditionalFormatting sqref="C270:E270">
    <cfRule type="expression" dxfId="0" priority="7086" stopIfTrue="1">
      <formula>"len($A:$A)=3"</formula>
    </cfRule>
  </conditionalFormatting>
  <conditionalFormatting sqref="F270">
    <cfRule type="expression" dxfId="0" priority="3072" stopIfTrue="1">
      <formula>"len($A:$A)=3"</formula>
    </cfRule>
  </conditionalFormatting>
  <conditionalFormatting sqref="G270">
    <cfRule type="expression" dxfId="0" priority="5690" stopIfTrue="1">
      <formula>"len($A:$A)=3"</formula>
    </cfRule>
  </conditionalFormatting>
  <conditionalFormatting sqref="C271:E271">
    <cfRule type="expression" dxfId="0" priority="7386" stopIfTrue="1">
      <formula>"len($A:$A)=3"</formula>
    </cfRule>
  </conditionalFormatting>
  <conditionalFormatting sqref="F271">
    <cfRule type="expression" dxfId="0" priority="3071" stopIfTrue="1">
      <formula>"len($A:$A)=3"</formula>
    </cfRule>
  </conditionalFormatting>
  <conditionalFormatting sqref="G271">
    <cfRule type="expression" dxfId="0" priority="5689" stopIfTrue="1">
      <formula>"len($A:$A)=3"</formula>
    </cfRule>
  </conditionalFormatting>
  <conditionalFormatting sqref="F272">
    <cfRule type="expression" dxfId="0" priority="3070" stopIfTrue="1">
      <formula>"len($A:$A)=3"</formula>
    </cfRule>
  </conditionalFormatting>
  <conditionalFormatting sqref="G272">
    <cfRule type="expression" dxfId="0" priority="5688" stopIfTrue="1">
      <formula>"len($A:$A)=3"</formula>
    </cfRule>
  </conditionalFormatting>
  <conditionalFormatting sqref="F273">
    <cfRule type="expression" dxfId="0" priority="3069" stopIfTrue="1">
      <formula>"len($A:$A)=3"</formula>
    </cfRule>
  </conditionalFormatting>
  <conditionalFormatting sqref="G273">
    <cfRule type="expression" dxfId="0" priority="5687" stopIfTrue="1">
      <formula>"len($A:$A)=3"</formula>
    </cfRule>
  </conditionalFormatting>
  <conditionalFormatting sqref="C274:E274">
    <cfRule type="expression" dxfId="0" priority="7384" stopIfTrue="1">
      <formula>"len($A:$A)=3"</formula>
    </cfRule>
  </conditionalFormatting>
  <conditionalFormatting sqref="F274">
    <cfRule type="expression" dxfId="0" priority="3068" stopIfTrue="1">
      <formula>"len($A:$A)=3"</formula>
    </cfRule>
  </conditionalFormatting>
  <conditionalFormatting sqref="G274">
    <cfRule type="expression" dxfId="0" priority="5686" stopIfTrue="1">
      <formula>"len($A:$A)=3"</formula>
    </cfRule>
  </conditionalFormatting>
  <conditionalFormatting sqref="F275">
    <cfRule type="expression" dxfId="0" priority="3067" stopIfTrue="1">
      <formula>"len($A:$A)=3"</formula>
    </cfRule>
  </conditionalFormatting>
  <conditionalFormatting sqref="G275">
    <cfRule type="expression" dxfId="0" priority="5685" stopIfTrue="1">
      <formula>"len($A:$A)=3"</formula>
    </cfRule>
  </conditionalFormatting>
  <conditionalFormatting sqref="F276">
    <cfRule type="expression" dxfId="0" priority="3066" stopIfTrue="1">
      <formula>"len($A:$A)=3"</formula>
    </cfRule>
  </conditionalFormatting>
  <conditionalFormatting sqref="G276">
    <cfRule type="expression" dxfId="0" priority="5684" stopIfTrue="1">
      <formula>"len($A:$A)=3"</formula>
    </cfRule>
  </conditionalFormatting>
  <conditionalFormatting sqref="F277">
    <cfRule type="expression" dxfId="0" priority="3065" stopIfTrue="1">
      <formula>"len($A:$A)=3"</formula>
    </cfRule>
  </conditionalFormatting>
  <conditionalFormatting sqref="G277">
    <cfRule type="expression" dxfId="0" priority="5683" stopIfTrue="1">
      <formula>"len($A:$A)=3"</formula>
    </cfRule>
  </conditionalFormatting>
  <conditionalFormatting sqref="F278">
    <cfRule type="expression" dxfId="0" priority="3064" stopIfTrue="1">
      <formula>"len($A:$A)=3"</formula>
    </cfRule>
  </conditionalFormatting>
  <conditionalFormatting sqref="G278">
    <cfRule type="expression" dxfId="0" priority="5682" stopIfTrue="1">
      <formula>"len($A:$A)=3"</formula>
    </cfRule>
  </conditionalFormatting>
  <conditionalFormatting sqref="F279">
    <cfRule type="expression" dxfId="0" priority="3063" stopIfTrue="1">
      <formula>"len($A:$A)=3"</formula>
    </cfRule>
  </conditionalFormatting>
  <conditionalFormatting sqref="G279">
    <cfRule type="expression" dxfId="0" priority="5681" stopIfTrue="1">
      <formula>"len($A:$A)=3"</formula>
    </cfRule>
  </conditionalFormatting>
  <conditionalFormatting sqref="F280">
    <cfRule type="expression" dxfId="0" priority="3062" stopIfTrue="1">
      <formula>"len($A:$A)=3"</formula>
    </cfRule>
  </conditionalFormatting>
  <conditionalFormatting sqref="G280">
    <cfRule type="expression" dxfId="0" priority="5680" stopIfTrue="1">
      <formula>"len($A:$A)=3"</formula>
    </cfRule>
  </conditionalFormatting>
  <conditionalFormatting sqref="F281">
    <cfRule type="expression" dxfId="0" priority="3061" stopIfTrue="1">
      <formula>"len($A:$A)=3"</formula>
    </cfRule>
  </conditionalFormatting>
  <conditionalFormatting sqref="G281">
    <cfRule type="expression" dxfId="0" priority="5679" stopIfTrue="1">
      <formula>"len($A:$A)=3"</formula>
    </cfRule>
  </conditionalFormatting>
  <conditionalFormatting sqref="F282">
    <cfRule type="expression" dxfId="0" priority="3060" stopIfTrue="1">
      <formula>"len($A:$A)=3"</formula>
    </cfRule>
  </conditionalFormatting>
  <conditionalFormatting sqref="G282">
    <cfRule type="expression" dxfId="0" priority="5678" stopIfTrue="1">
      <formula>"len($A:$A)=3"</formula>
    </cfRule>
  </conditionalFormatting>
  <conditionalFormatting sqref="F283">
    <cfRule type="expression" dxfId="0" priority="3059" stopIfTrue="1">
      <formula>"len($A:$A)=3"</formula>
    </cfRule>
  </conditionalFormatting>
  <conditionalFormatting sqref="G283">
    <cfRule type="expression" dxfId="0" priority="5677" stopIfTrue="1">
      <formula>"len($A:$A)=3"</formula>
    </cfRule>
  </conditionalFormatting>
  <conditionalFormatting sqref="F284">
    <cfRule type="expression" dxfId="0" priority="3058" stopIfTrue="1">
      <formula>"len($A:$A)=3"</formula>
    </cfRule>
  </conditionalFormatting>
  <conditionalFormatting sqref="G284">
    <cfRule type="expression" dxfId="0" priority="5676" stopIfTrue="1">
      <formula>"len($A:$A)=3"</formula>
    </cfRule>
  </conditionalFormatting>
  <conditionalFormatting sqref="C285:E285">
    <cfRule type="expression" dxfId="0" priority="7382" stopIfTrue="1">
      <formula>"len($A:$A)=3"</formula>
    </cfRule>
  </conditionalFormatting>
  <conditionalFormatting sqref="F285">
    <cfRule type="expression" dxfId="0" priority="3057" stopIfTrue="1">
      <formula>"len($A:$A)=3"</formula>
    </cfRule>
  </conditionalFormatting>
  <conditionalFormatting sqref="G285">
    <cfRule type="expression" dxfId="0" priority="5675" stopIfTrue="1">
      <formula>"len($A:$A)=3"</formula>
    </cfRule>
  </conditionalFormatting>
  <conditionalFormatting sqref="F286">
    <cfRule type="expression" dxfId="0" priority="3056" stopIfTrue="1">
      <formula>"len($A:$A)=3"</formula>
    </cfRule>
  </conditionalFormatting>
  <conditionalFormatting sqref="G286">
    <cfRule type="expression" dxfId="0" priority="5674" stopIfTrue="1">
      <formula>"len($A:$A)=3"</formula>
    </cfRule>
  </conditionalFormatting>
  <conditionalFormatting sqref="F287">
    <cfRule type="expression" dxfId="0" priority="3055" stopIfTrue="1">
      <formula>"len($A:$A)=3"</formula>
    </cfRule>
  </conditionalFormatting>
  <conditionalFormatting sqref="G287">
    <cfRule type="expression" dxfId="0" priority="5673" stopIfTrue="1">
      <formula>"len($A:$A)=3"</formula>
    </cfRule>
  </conditionalFormatting>
  <conditionalFormatting sqref="F288">
    <cfRule type="expression" dxfId="0" priority="3054" stopIfTrue="1">
      <formula>"len($A:$A)=3"</formula>
    </cfRule>
  </conditionalFormatting>
  <conditionalFormatting sqref="G288">
    <cfRule type="expression" dxfId="0" priority="5672" stopIfTrue="1">
      <formula>"len($A:$A)=3"</formula>
    </cfRule>
  </conditionalFormatting>
  <conditionalFormatting sqref="F289">
    <cfRule type="expression" dxfId="0" priority="3053" stopIfTrue="1">
      <formula>"len($A:$A)=3"</formula>
    </cfRule>
  </conditionalFormatting>
  <conditionalFormatting sqref="G289">
    <cfRule type="expression" dxfId="0" priority="5671" stopIfTrue="1">
      <formula>"len($A:$A)=3"</formula>
    </cfRule>
  </conditionalFormatting>
  <conditionalFormatting sqref="F290">
    <cfRule type="expression" dxfId="0" priority="3052" stopIfTrue="1">
      <formula>"len($A:$A)=3"</formula>
    </cfRule>
  </conditionalFormatting>
  <conditionalFormatting sqref="G290">
    <cfRule type="expression" dxfId="0" priority="5670" stopIfTrue="1">
      <formula>"len($A:$A)=3"</formula>
    </cfRule>
  </conditionalFormatting>
  <conditionalFormatting sqref="F291">
    <cfRule type="expression" dxfId="0" priority="3051" stopIfTrue="1">
      <formula>"len($A:$A)=3"</formula>
    </cfRule>
  </conditionalFormatting>
  <conditionalFormatting sqref="G291">
    <cfRule type="expression" dxfId="0" priority="5669" stopIfTrue="1">
      <formula>"len($A:$A)=3"</formula>
    </cfRule>
  </conditionalFormatting>
  <conditionalFormatting sqref="C292:E292">
    <cfRule type="expression" dxfId="0" priority="7380" stopIfTrue="1">
      <formula>"len($A:$A)=3"</formula>
    </cfRule>
  </conditionalFormatting>
  <conditionalFormatting sqref="F292">
    <cfRule type="expression" dxfId="0" priority="3050" stopIfTrue="1">
      <formula>"len($A:$A)=3"</formula>
    </cfRule>
  </conditionalFormatting>
  <conditionalFormatting sqref="G292">
    <cfRule type="expression" dxfId="0" priority="5668" stopIfTrue="1">
      <formula>"len($A:$A)=3"</formula>
    </cfRule>
  </conditionalFormatting>
  <conditionalFormatting sqref="F293">
    <cfRule type="expression" dxfId="0" priority="3049" stopIfTrue="1">
      <formula>"len($A:$A)=3"</formula>
    </cfRule>
  </conditionalFormatting>
  <conditionalFormatting sqref="G293">
    <cfRule type="expression" dxfId="0" priority="5667" stopIfTrue="1">
      <formula>"len($A:$A)=3"</formula>
    </cfRule>
  </conditionalFormatting>
  <conditionalFormatting sqref="F294">
    <cfRule type="expression" dxfId="0" priority="3048" stopIfTrue="1">
      <formula>"len($A:$A)=3"</formula>
    </cfRule>
  </conditionalFormatting>
  <conditionalFormatting sqref="G294">
    <cfRule type="expression" dxfId="0" priority="5666" stopIfTrue="1">
      <formula>"len($A:$A)=3"</formula>
    </cfRule>
  </conditionalFormatting>
  <conditionalFormatting sqref="F295">
    <cfRule type="expression" dxfId="0" priority="3047" stopIfTrue="1">
      <formula>"len($A:$A)=3"</formula>
    </cfRule>
  </conditionalFormatting>
  <conditionalFormatting sqref="G295">
    <cfRule type="expression" dxfId="0" priority="5665" stopIfTrue="1">
      <formula>"len($A:$A)=3"</formula>
    </cfRule>
  </conditionalFormatting>
  <conditionalFormatting sqref="F296">
    <cfRule type="expression" dxfId="0" priority="3046" stopIfTrue="1">
      <formula>"len($A:$A)=3"</formula>
    </cfRule>
  </conditionalFormatting>
  <conditionalFormatting sqref="G296">
    <cfRule type="expression" dxfId="0" priority="5664" stopIfTrue="1">
      <formula>"len($A:$A)=3"</formula>
    </cfRule>
  </conditionalFormatting>
  <conditionalFormatting sqref="F297">
    <cfRule type="expression" dxfId="0" priority="3045" stopIfTrue="1">
      <formula>"len($A:$A)=3"</formula>
    </cfRule>
  </conditionalFormatting>
  <conditionalFormatting sqref="G297">
    <cfRule type="expression" dxfId="0" priority="5663" stopIfTrue="1">
      <formula>"len($A:$A)=3"</formula>
    </cfRule>
  </conditionalFormatting>
  <conditionalFormatting sqref="F298">
    <cfRule type="expression" dxfId="0" priority="3044" stopIfTrue="1">
      <formula>"len($A:$A)=3"</formula>
    </cfRule>
  </conditionalFormatting>
  <conditionalFormatting sqref="G298">
    <cfRule type="expression" dxfId="0" priority="5662" stopIfTrue="1">
      <formula>"len($A:$A)=3"</formula>
    </cfRule>
  </conditionalFormatting>
  <conditionalFormatting sqref="F299">
    <cfRule type="expression" dxfId="0" priority="3043" stopIfTrue="1">
      <formula>"len($A:$A)=3"</formula>
    </cfRule>
  </conditionalFormatting>
  <conditionalFormatting sqref="G299">
    <cfRule type="expression" dxfId="0" priority="5661" stopIfTrue="1">
      <formula>"len($A:$A)=3"</formula>
    </cfRule>
  </conditionalFormatting>
  <conditionalFormatting sqref="C300:E300">
    <cfRule type="expression" dxfId="0" priority="7378" stopIfTrue="1">
      <formula>"len($A:$A)=3"</formula>
    </cfRule>
  </conditionalFormatting>
  <conditionalFormatting sqref="F300">
    <cfRule type="expression" dxfId="0" priority="3042" stopIfTrue="1">
      <formula>"len($A:$A)=3"</formula>
    </cfRule>
  </conditionalFormatting>
  <conditionalFormatting sqref="G300">
    <cfRule type="expression" dxfId="0" priority="5660" stopIfTrue="1">
      <formula>"len($A:$A)=3"</formula>
    </cfRule>
  </conditionalFormatting>
  <conditionalFormatting sqref="F301">
    <cfRule type="expression" dxfId="0" priority="3041" stopIfTrue="1">
      <formula>"len($A:$A)=3"</formula>
    </cfRule>
  </conditionalFormatting>
  <conditionalFormatting sqref="G301">
    <cfRule type="expression" dxfId="0" priority="5659" stopIfTrue="1">
      <formula>"len($A:$A)=3"</formula>
    </cfRule>
  </conditionalFormatting>
  <conditionalFormatting sqref="F302">
    <cfRule type="expression" dxfId="0" priority="3040" stopIfTrue="1">
      <formula>"len($A:$A)=3"</formula>
    </cfRule>
  </conditionalFormatting>
  <conditionalFormatting sqref="G302">
    <cfRule type="expression" dxfId="0" priority="5658" stopIfTrue="1">
      <formula>"len($A:$A)=3"</formula>
    </cfRule>
  </conditionalFormatting>
  <conditionalFormatting sqref="F303">
    <cfRule type="expression" dxfId="0" priority="3039" stopIfTrue="1">
      <formula>"len($A:$A)=3"</formula>
    </cfRule>
  </conditionalFormatting>
  <conditionalFormatting sqref="G303">
    <cfRule type="expression" dxfId="0" priority="5657" stopIfTrue="1">
      <formula>"len($A:$A)=3"</formula>
    </cfRule>
  </conditionalFormatting>
  <conditionalFormatting sqref="F304">
    <cfRule type="expression" dxfId="0" priority="3038" stopIfTrue="1">
      <formula>"len($A:$A)=3"</formula>
    </cfRule>
  </conditionalFormatting>
  <conditionalFormatting sqref="G304">
    <cfRule type="expression" dxfId="0" priority="5656" stopIfTrue="1">
      <formula>"len($A:$A)=3"</formula>
    </cfRule>
  </conditionalFormatting>
  <conditionalFormatting sqref="F305">
    <cfRule type="expression" dxfId="0" priority="3037" stopIfTrue="1">
      <formula>"len($A:$A)=3"</formula>
    </cfRule>
  </conditionalFormatting>
  <conditionalFormatting sqref="G305">
    <cfRule type="expression" dxfId="0" priority="5655" stopIfTrue="1">
      <formula>"len($A:$A)=3"</formula>
    </cfRule>
  </conditionalFormatting>
  <conditionalFormatting sqref="F306">
    <cfRule type="expression" dxfId="0" priority="3036" stopIfTrue="1">
      <formula>"len($A:$A)=3"</formula>
    </cfRule>
  </conditionalFormatting>
  <conditionalFormatting sqref="G306">
    <cfRule type="expression" dxfId="0" priority="5654" stopIfTrue="1">
      <formula>"len($A:$A)=3"</formula>
    </cfRule>
  </conditionalFormatting>
  <conditionalFormatting sqref="F307">
    <cfRule type="expression" dxfId="0" priority="3035" stopIfTrue="1">
      <formula>"len($A:$A)=3"</formula>
    </cfRule>
  </conditionalFormatting>
  <conditionalFormatting sqref="G307">
    <cfRule type="expression" dxfId="0" priority="5653" stopIfTrue="1">
      <formula>"len($A:$A)=3"</formula>
    </cfRule>
  </conditionalFormatting>
  <conditionalFormatting sqref="F308">
    <cfRule type="expression" dxfId="0" priority="3034" stopIfTrue="1">
      <formula>"len($A:$A)=3"</formula>
    </cfRule>
  </conditionalFormatting>
  <conditionalFormatting sqref="G308">
    <cfRule type="expression" dxfId="0" priority="5652" stopIfTrue="1">
      <formula>"len($A:$A)=3"</formula>
    </cfRule>
  </conditionalFormatting>
  <conditionalFormatting sqref="C309:E309">
    <cfRule type="expression" dxfId="0" priority="7376" stopIfTrue="1">
      <formula>"len($A:$A)=3"</formula>
    </cfRule>
  </conditionalFormatting>
  <conditionalFormatting sqref="F309">
    <cfRule type="expression" dxfId="0" priority="3033" stopIfTrue="1">
      <formula>"len($A:$A)=3"</formula>
    </cfRule>
  </conditionalFormatting>
  <conditionalFormatting sqref="G309">
    <cfRule type="expression" dxfId="0" priority="5651" stopIfTrue="1">
      <formula>"len($A:$A)=3"</formula>
    </cfRule>
  </conditionalFormatting>
  <conditionalFormatting sqref="F310">
    <cfRule type="expression" dxfId="0" priority="3032" stopIfTrue="1">
      <formula>"len($A:$A)=3"</formula>
    </cfRule>
  </conditionalFormatting>
  <conditionalFormatting sqref="G310">
    <cfRule type="expression" dxfId="0" priority="5650" stopIfTrue="1">
      <formula>"len($A:$A)=3"</formula>
    </cfRule>
  </conditionalFormatting>
  <conditionalFormatting sqref="F311">
    <cfRule type="expression" dxfId="0" priority="3031" stopIfTrue="1">
      <formula>"len($A:$A)=3"</formula>
    </cfRule>
  </conditionalFormatting>
  <conditionalFormatting sqref="G311">
    <cfRule type="expression" dxfId="0" priority="5649" stopIfTrue="1">
      <formula>"len($A:$A)=3"</formula>
    </cfRule>
  </conditionalFormatting>
  <conditionalFormatting sqref="F312">
    <cfRule type="expression" dxfId="0" priority="3030" stopIfTrue="1">
      <formula>"len($A:$A)=3"</formula>
    </cfRule>
  </conditionalFormatting>
  <conditionalFormatting sqref="G312">
    <cfRule type="expression" dxfId="0" priority="5648" stopIfTrue="1">
      <formula>"len($A:$A)=3"</formula>
    </cfRule>
  </conditionalFormatting>
  <conditionalFormatting sqref="F313">
    <cfRule type="expression" dxfId="0" priority="3029" stopIfTrue="1">
      <formula>"len($A:$A)=3"</formula>
    </cfRule>
  </conditionalFormatting>
  <conditionalFormatting sqref="G313">
    <cfRule type="expression" dxfId="0" priority="5647" stopIfTrue="1">
      <formula>"len($A:$A)=3"</formula>
    </cfRule>
  </conditionalFormatting>
  <conditionalFormatting sqref="F314">
    <cfRule type="expression" dxfId="0" priority="3028" stopIfTrue="1">
      <formula>"len($A:$A)=3"</formula>
    </cfRule>
  </conditionalFormatting>
  <conditionalFormatting sqref="G314">
    <cfRule type="expression" dxfId="0" priority="5646" stopIfTrue="1">
      <formula>"len($A:$A)=3"</formula>
    </cfRule>
  </conditionalFormatting>
  <conditionalFormatting sqref="F315">
    <cfRule type="expression" dxfId="0" priority="3027" stopIfTrue="1">
      <formula>"len($A:$A)=3"</formula>
    </cfRule>
  </conditionalFormatting>
  <conditionalFormatting sqref="G315">
    <cfRule type="expression" dxfId="0" priority="5645" stopIfTrue="1">
      <formula>"len($A:$A)=3"</formula>
    </cfRule>
  </conditionalFormatting>
  <conditionalFormatting sqref="F316">
    <cfRule type="expression" dxfId="0" priority="3026" stopIfTrue="1">
      <formula>"len($A:$A)=3"</formula>
    </cfRule>
  </conditionalFormatting>
  <conditionalFormatting sqref="G316">
    <cfRule type="expression" dxfId="0" priority="5644" stopIfTrue="1">
      <formula>"len($A:$A)=3"</formula>
    </cfRule>
  </conditionalFormatting>
  <conditionalFormatting sqref="F317">
    <cfRule type="expression" dxfId="0" priority="3025" stopIfTrue="1">
      <formula>"len($A:$A)=3"</formula>
    </cfRule>
  </conditionalFormatting>
  <conditionalFormatting sqref="G317">
    <cfRule type="expression" dxfId="0" priority="5643" stopIfTrue="1">
      <formula>"len($A:$A)=3"</formula>
    </cfRule>
  </conditionalFormatting>
  <conditionalFormatting sqref="F318">
    <cfRule type="expression" dxfId="0" priority="3024" stopIfTrue="1">
      <formula>"len($A:$A)=3"</formula>
    </cfRule>
  </conditionalFormatting>
  <conditionalFormatting sqref="G318">
    <cfRule type="expression" dxfId="0" priority="5642" stopIfTrue="1">
      <formula>"len($A:$A)=3"</formula>
    </cfRule>
  </conditionalFormatting>
  <conditionalFormatting sqref="F319">
    <cfRule type="expression" dxfId="0" priority="3023" stopIfTrue="1">
      <formula>"len($A:$A)=3"</formula>
    </cfRule>
  </conditionalFormatting>
  <conditionalFormatting sqref="G319">
    <cfRule type="expression" dxfId="0" priority="5641" stopIfTrue="1">
      <formula>"len($A:$A)=3"</formula>
    </cfRule>
  </conditionalFormatting>
  <conditionalFormatting sqref="F320">
    <cfRule type="expression" dxfId="0" priority="3022" stopIfTrue="1">
      <formula>"len($A:$A)=3"</formula>
    </cfRule>
  </conditionalFormatting>
  <conditionalFormatting sqref="G320">
    <cfRule type="expression" dxfId="0" priority="5640" stopIfTrue="1">
      <formula>"len($A:$A)=3"</formula>
    </cfRule>
  </conditionalFormatting>
  <conditionalFormatting sqref="F321">
    <cfRule type="expression" dxfId="0" priority="3021" stopIfTrue="1">
      <formula>"len($A:$A)=3"</formula>
    </cfRule>
  </conditionalFormatting>
  <conditionalFormatting sqref="G321">
    <cfRule type="expression" dxfId="0" priority="5639" stopIfTrue="1">
      <formula>"len($A:$A)=3"</formula>
    </cfRule>
  </conditionalFormatting>
  <conditionalFormatting sqref="F322">
    <cfRule type="expression" dxfId="0" priority="3020" stopIfTrue="1">
      <formula>"len($A:$A)=3"</formula>
    </cfRule>
  </conditionalFormatting>
  <conditionalFormatting sqref="G322">
    <cfRule type="expression" dxfId="0" priority="5638" stopIfTrue="1">
      <formula>"len($A:$A)=3"</formula>
    </cfRule>
  </conditionalFormatting>
  <conditionalFormatting sqref="C323:E323">
    <cfRule type="expression" dxfId="0" priority="7374" stopIfTrue="1">
      <formula>"len($A:$A)=3"</formula>
    </cfRule>
  </conditionalFormatting>
  <conditionalFormatting sqref="F323">
    <cfRule type="expression" dxfId="0" priority="3019" stopIfTrue="1">
      <formula>"len($A:$A)=3"</formula>
    </cfRule>
  </conditionalFormatting>
  <conditionalFormatting sqref="G323">
    <cfRule type="expression" dxfId="0" priority="5637" stopIfTrue="1">
      <formula>"len($A:$A)=3"</formula>
    </cfRule>
  </conditionalFormatting>
  <conditionalFormatting sqref="F324">
    <cfRule type="expression" dxfId="0" priority="3018" stopIfTrue="1">
      <formula>"len($A:$A)=3"</formula>
    </cfRule>
  </conditionalFormatting>
  <conditionalFormatting sqref="G324">
    <cfRule type="expression" dxfId="0" priority="5636" stopIfTrue="1">
      <formula>"len($A:$A)=3"</formula>
    </cfRule>
  </conditionalFormatting>
  <conditionalFormatting sqref="F325">
    <cfRule type="expression" dxfId="0" priority="3017" stopIfTrue="1">
      <formula>"len($A:$A)=3"</formula>
    </cfRule>
  </conditionalFormatting>
  <conditionalFormatting sqref="G325">
    <cfRule type="expression" dxfId="0" priority="5635" stopIfTrue="1">
      <formula>"len($A:$A)=3"</formula>
    </cfRule>
  </conditionalFormatting>
  <conditionalFormatting sqref="F326">
    <cfRule type="expression" dxfId="0" priority="3016" stopIfTrue="1">
      <formula>"len($A:$A)=3"</formula>
    </cfRule>
  </conditionalFormatting>
  <conditionalFormatting sqref="G326">
    <cfRule type="expression" dxfId="0" priority="5634" stopIfTrue="1">
      <formula>"len($A:$A)=3"</formula>
    </cfRule>
  </conditionalFormatting>
  <conditionalFormatting sqref="F327">
    <cfRule type="expression" dxfId="0" priority="3015" stopIfTrue="1">
      <formula>"len($A:$A)=3"</formula>
    </cfRule>
  </conditionalFormatting>
  <conditionalFormatting sqref="G327">
    <cfRule type="expression" dxfId="0" priority="5633" stopIfTrue="1">
      <formula>"len($A:$A)=3"</formula>
    </cfRule>
  </conditionalFormatting>
  <conditionalFormatting sqref="F328">
    <cfRule type="expression" dxfId="0" priority="3014" stopIfTrue="1">
      <formula>"len($A:$A)=3"</formula>
    </cfRule>
  </conditionalFormatting>
  <conditionalFormatting sqref="G328">
    <cfRule type="expression" dxfId="0" priority="5632" stopIfTrue="1">
      <formula>"len($A:$A)=3"</formula>
    </cfRule>
  </conditionalFormatting>
  <conditionalFormatting sqref="F329">
    <cfRule type="expression" dxfId="0" priority="3013" stopIfTrue="1">
      <formula>"len($A:$A)=3"</formula>
    </cfRule>
  </conditionalFormatting>
  <conditionalFormatting sqref="G329">
    <cfRule type="expression" dxfId="0" priority="5631" stopIfTrue="1">
      <formula>"len($A:$A)=3"</formula>
    </cfRule>
  </conditionalFormatting>
  <conditionalFormatting sqref="F330">
    <cfRule type="expression" dxfId="0" priority="3012" stopIfTrue="1">
      <formula>"len($A:$A)=3"</formula>
    </cfRule>
  </conditionalFormatting>
  <conditionalFormatting sqref="G330">
    <cfRule type="expression" dxfId="0" priority="5630" stopIfTrue="1">
      <formula>"len($A:$A)=3"</formula>
    </cfRule>
  </conditionalFormatting>
  <conditionalFormatting sqref="F331">
    <cfRule type="expression" dxfId="0" priority="3011" stopIfTrue="1">
      <formula>"len($A:$A)=3"</formula>
    </cfRule>
  </conditionalFormatting>
  <conditionalFormatting sqref="G331">
    <cfRule type="expression" dxfId="0" priority="5629" stopIfTrue="1">
      <formula>"len($A:$A)=3"</formula>
    </cfRule>
  </conditionalFormatting>
  <conditionalFormatting sqref="F332">
    <cfRule type="expression" dxfId="0" priority="3010" stopIfTrue="1">
      <formula>"len($A:$A)=3"</formula>
    </cfRule>
  </conditionalFormatting>
  <conditionalFormatting sqref="G332">
    <cfRule type="expression" dxfId="0" priority="5628" stopIfTrue="1">
      <formula>"len($A:$A)=3"</formula>
    </cfRule>
  </conditionalFormatting>
  <conditionalFormatting sqref="C333:E333">
    <cfRule type="expression" dxfId="0" priority="7372" stopIfTrue="1">
      <formula>"len($A:$A)=3"</formula>
    </cfRule>
  </conditionalFormatting>
  <conditionalFormatting sqref="F333">
    <cfRule type="expression" dxfId="0" priority="3009" stopIfTrue="1">
      <formula>"len($A:$A)=3"</formula>
    </cfRule>
  </conditionalFormatting>
  <conditionalFormatting sqref="G333">
    <cfRule type="expression" dxfId="0" priority="5627" stopIfTrue="1">
      <formula>"len($A:$A)=3"</formula>
    </cfRule>
  </conditionalFormatting>
  <conditionalFormatting sqref="F334">
    <cfRule type="expression" dxfId="0" priority="3008" stopIfTrue="1">
      <formula>"len($A:$A)=3"</formula>
    </cfRule>
  </conditionalFormatting>
  <conditionalFormatting sqref="G334">
    <cfRule type="expression" dxfId="0" priority="5626" stopIfTrue="1">
      <formula>"len($A:$A)=3"</formula>
    </cfRule>
  </conditionalFormatting>
  <conditionalFormatting sqref="F335">
    <cfRule type="expression" dxfId="0" priority="3007" stopIfTrue="1">
      <formula>"len($A:$A)=3"</formula>
    </cfRule>
  </conditionalFormatting>
  <conditionalFormatting sqref="G335">
    <cfRule type="expression" dxfId="0" priority="5625" stopIfTrue="1">
      <formula>"len($A:$A)=3"</formula>
    </cfRule>
  </conditionalFormatting>
  <conditionalFormatting sqref="F336">
    <cfRule type="expression" dxfId="0" priority="3006" stopIfTrue="1">
      <formula>"len($A:$A)=3"</formula>
    </cfRule>
  </conditionalFormatting>
  <conditionalFormatting sqref="G336">
    <cfRule type="expression" dxfId="0" priority="5624" stopIfTrue="1">
      <formula>"len($A:$A)=3"</formula>
    </cfRule>
  </conditionalFormatting>
  <conditionalFormatting sqref="F337">
    <cfRule type="expression" dxfId="0" priority="3005" stopIfTrue="1">
      <formula>"len($A:$A)=3"</formula>
    </cfRule>
  </conditionalFormatting>
  <conditionalFormatting sqref="G337">
    <cfRule type="expression" dxfId="0" priority="5623" stopIfTrue="1">
      <formula>"len($A:$A)=3"</formula>
    </cfRule>
  </conditionalFormatting>
  <conditionalFormatting sqref="F338">
    <cfRule type="expression" dxfId="0" priority="3004" stopIfTrue="1">
      <formula>"len($A:$A)=3"</formula>
    </cfRule>
  </conditionalFormatting>
  <conditionalFormatting sqref="G338">
    <cfRule type="expression" dxfId="0" priority="5622" stopIfTrue="1">
      <formula>"len($A:$A)=3"</formula>
    </cfRule>
  </conditionalFormatting>
  <conditionalFormatting sqref="F339">
    <cfRule type="expression" dxfId="0" priority="3003" stopIfTrue="1">
      <formula>"len($A:$A)=3"</formula>
    </cfRule>
  </conditionalFormatting>
  <conditionalFormatting sqref="G339">
    <cfRule type="expression" dxfId="0" priority="5621" stopIfTrue="1">
      <formula>"len($A:$A)=3"</formula>
    </cfRule>
  </conditionalFormatting>
  <conditionalFormatting sqref="F340">
    <cfRule type="expression" dxfId="0" priority="3002" stopIfTrue="1">
      <formula>"len($A:$A)=3"</formula>
    </cfRule>
  </conditionalFormatting>
  <conditionalFormatting sqref="G340">
    <cfRule type="expression" dxfId="0" priority="5620" stopIfTrue="1">
      <formula>"len($A:$A)=3"</formula>
    </cfRule>
  </conditionalFormatting>
  <conditionalFormatting sqref="F341">
    <cfRule type="expression" dxfId="0" priority="3001" stopIfTrue="1">
      <formula>"len($A:$A)=3"</formula>
    </cfRule>
  </conditionalFormatting>
  <conditionalFormatting sqref="G341">
    <cfRule type="expression" dxfId="0" priority="5619" stopIfTrue="1">
      <formula>"len($A:$A)=3"</formula>
    </cfRule>
  </conditionalFormatting>
  <conditionalFormatting sqref="F342">
    <cfRule type="expression" dxfId="0" priority="3000" stopIfTrue="1">
      <formula>"len($A:$A)=3"</formula>
    </cfRule>
  </conditionalFormatting>
  <conditionalFormatting sqref="G342">
    <cfRule type="expression" dxfId="0" priority="5618" stopIfTrue="1">
      <formula>"len($A:$A)=3"</formula>
    </cfRule>
  </conditionalFormatting>
  <conditionalFormatting sqref="C343:E343">
    <cfRule type="expression" dxfId="0" priority="7370" stopIfTrue="1">
      <formula>"len($A:$A)=3"</formula>
    </cfRule>
  </conditionalFormatting>
  <conditionalFormatting sqref="F343">
    <cfRule type="expression" dxfId="0" priority="2999" stopIfTrue="1">
      <formula>"len($A:$A)=3"</formula>
    </cfRule>
  </conditionalFormatting>
  <conditionalFormatting sqref="G343">
    <cfRule type="expression" dxfId="0" priority="5617" stopIfTrue="1">
      <formula>"len($A:$A)=3"</formula>
    </cfRule>
  </conditionalFormatting>
  <conditionalFormatting sqref="F344">
    <cfRule type="expression" dxfId="0" priority="2998" stopIfTrue="1">
      <formula>"len($A:$A)=3"</formula>
    </cfRule>
  </conditionalFormatting>
  <conditionalFormatting sqref="G344">
    <cfRule type="expression" dxfId="0" priority="5616" stopIfTrue="1">
      <formula>"len($A:$A)=3"</formula>
    </cfRule>
  </conditionalFormatting>
  <conditionalFormatting sqref="F345">
    <cfRule type="expression" dxfId="0" priority="2997" stopIfTrue="1">
      <formula>"len($A:$A)=3"</formula>
    </cfRule>
  </conditionalFormatting>
  <conditionalFormatting sqref="G345">
    <cfRule type="expression" dxfId="0" priority="5615" stopIfTrue="1">
      <formula>"len($A:$A)=3"</formula>
    </cfRule>
  </conditionalFormatting>
  <conditionalFormatting sqref="F346">
    <cfRule type="expression" dxfId="0" priority="2996" stopIfTrue="1">
      <formula>"len($A:$A)=3"</formula>
    </cfRule>
  </conditionalFormatting>
  <conditionalFormatting sqref="G346">
    <cfRule type="expression" dxfId="0" priority="5614" stopIfTrue="1">
      <formula>"len($A:$A)=3"</formula>
    </cfRule>
  </conditionalFormatting>
  <conditionalFormatting sqref="F347">
    <cfRule type="expression" dxfId="0" priority="2995" stopIfTrue="1">
      <formula>"len($A:$A)=3"</formula>
    </cfRule>
  </conditionalFormatting>
  <conditionalFormatting sqref="G347">
    <cfRule type="expression" dxfId="0" priority="5613" stopIfTrue="1">
      <formula>"len($A:$A)=3"</formula>
    </cfRule>
  </conditionalFormatting>
  <conditionalFormatting sqref="F348">
    <cfRule type="expression" dxfId="0" priority="2994" stopIfTrue="1">
      <formula>"len($A:$A)=3"</formula>
    </cfRule>
  </conditionalFormatting>
  <conditionalFormatting sqref="G348">
    <cfRule type="expression" dxfId="0" priority="5612" stopIfTrue="1">
      <formula>"len($A:$A)=3"</formula>
    </cfRule>
  </conditionalFormatting>
  <conditionalFormatting sqref="F349">
    <cfRule type="expression" dxfId="0" priority="2993" stopIfTrue="1">
      <formula>"len($A:$A)=3"</formula>
    </cfRule>
  </conditionalFormatting>
  <conditionalFormatting sqref="G349">
    <cfRule type="expression" dxfId="0" priority="5611" stopIfTrue="1">
      <formula>"len($A:$A)=3"</formula>
    </cfRule>
  </conditionalFormatting>
  <conditionalFormatting sqref="F350">
    <cfRule type="expression" dxfId="0" priority="2992" stopIfTrue="1">
      <formula>"len($A:$A)=3"</formula>
    </cfRule>
  </conditionalFormatting>
  <conditionalFormatting sqref="G350">
    <cfRule type="expression" dxfId="0" priority="5610" stopIfTrue="1">
      <formula>"len($A:$A)=3"</formula>
    </cfRule>
  </conditionalFormatting>
  <conditionalFormatting sqref="C351:E351">
    <cfRule type="expression" dxfId="0" priority="7368" stopIfTrue="1">
      <formula>"len($A:$A)=3"</formula>
    </cfRule>
  </conditionalFormatting>
  <conditionalFormatting sqref="F351">
    <cfRule type="expression" dxfId="0" priority="2991" stopIfTrue="1">
      <formula>"len($A:$A)=3"</formula>
    </cfRule>
  </conditionalFormatting>
  <conditionalFormatting sqref="G351">
    <cfRule type="expression" dxfId="0" priority="5609" stopIfTrue="1">
      <formula>"len($A:$A)=3"</formula>
    </cfRule>
  </conditionalFormatting>
  <conditionalFormatting sqref="F352">
    <cfRule type="expression" dxfId="0" priority="2990" stopIfTrue="1">
      <formula>"len($A:$A)=3"</formula>
    </cfRule>
  </conditionalFormatting>
  <conditionalFormatting sqref="G352">
    <cfRule type="expression" dxfId="0" priority="5608" stopIfTrue="1">
      <formula>"len($A:$A)=3"</formula>
    </cfRule>
  </conditionalFormatting>
  <conditionalFormatting sqref="F353">
    <cfRule type="expression" dxfId="0" priority="2989" stopIfTrue="1">
      <formula>"len($A:$A)=3"</formula>
    </cfRule>
  </conditionalFormatting>
  <conditionalFormatting sqref="G353">
    <cfRule type="expression" dxfId="0" priority="5607" stopIfTrue="1">
      <formula>"len($A:$A)=3"</formula>
    </cfRule>
  </conditionalFormatting>
  <conditionalFormatting sqref="F354">
    <cfRule type="expression" dxfId="0" priority="2988" stopIfTrue="1">
      <formula>"len($A:$A)=3"</formula>
    </cfRule>
  </conditionalFormatting>
  <conditionalFormatting sqref="G354">
    <cfRule type="expression" dxfId="0" priority="5606" stopIfTrue="1">
      <formula>"len($A:$A)=3"</formula>
    </cfRule>
  </conditionalFormatting>
  <conditionalFormatting sqref="F355">
    <cfRule type="expression" dxfId="0" priority="2987" stopIfTrue="1">
      <formula>"len($A:$A)=3"</formula>
    </cfRule>
  </conditionalFormatting>
  <conditionalFormatting sqref="G355">
    <cfRule type="expression" dxfId="0" priority="5605" stopIfTrue="1">
      <formula>"len($A:$A)=3"</formula>
    </cfRule>
  </conditionalFormatting>
  <conditionalFormatting sqref="F356">
    <cfRule type="expression" dxfId="0" priority="2986" stopIfTrue="1">
      <formula>"len($A:$A)=3"</formula>
    </cfRule>
  </conditionalFormatting>
  <conditionalFormatting sqref="G356">
    <cfRule type="expression" dxfId="0" priority="5604" stopIfTrue="1">
      <formula>"len($A:$A)=3"</formula>
    </cfRule>
  </conditionalFormatting>
  <conditionalFormatting sqref="C357:E357">
    <cfRule type="expression" dxfId="0" priority="7366" stopIfTrue="1">
      <formula>"len($A:$A)=3"</formula>
    </cfRule>
  </conditionalFormatting>
  <conditionalFormatting sqref="F357">
    <cfRule type="expression" dxfId="0" priority="2985" stopIfTrue="1">
      <formula>"len($A:$A)=3"</formula>
    </cfRule>
  </conditionalFormatting>
  <conditionalFormatting sqref="G357">
    <cfRule type="expression" dxfId="0" priority="5603" stopIfTrue="1">
      <formula>"len($A:$A)=3"</formula>
    </cfRule>
  </conditionalFormatting>
  <conditionalFormatting sqref="F358">
    <cfRule type="expression" dxfId="0" priority="2984" stopIfTrue="1">
      <formula>"len($A:$A)=3"</formula>
    </cfRule>
  </conditionalFormatting>
  <conditionalFormatting sqref="G358">
    <cfRule type="expression" dxfId="0" priority="5602" stopIfTrue="1">
      <formula>"len($A:$A)=3"</formula>
    </cfRule>
  </conditionalFormatting>
  <conditionalFormatting sqref="F359">
    <cfRule type="expression" dxfId="0" priority="2983" stopIfTrue="1">
      <formula>"len($A:$A)=3"</formula>
    </cfRule>
  </conditionalFormatting>
  <conditionalFormatting sqref="G359">
    <cfRule type="expression" dxfId="0" priority="5601" stopIfTrue="1">
      <formula>"len($A:$A)=3"</formula>
    </cfRule>
  </conditionalFormatting>
  <conditionalFormatting sqref="C360:E360">
    <cfRule type="expression" dxfId="0" priority="7084" stopIfTrue="1">
      <formula>"len($A:$A)=3"</formula>
    </cfRule>
  </conditionalFormatting>
  <conditionalFormatting sqref="F360">
    <cfRule type="expression" dxfId="0" priority="2982" stopIfTrue="1">
      <formula>"len($A:$A)=3"</formula>
    </cfRule>
  </conditionalFormatting>
  <conditionalFormatting sqref="G360">
    <cfRule type="expression" dxfId="0" priority="5600" stopIfTrue="1">
      <formula>"len($A:$A)=3"</formula>
    </cfRule>
  </conditionalFormatting>
  <conditionalFormatting sqref="C361:E361">
    <cfRule type="expression" dxfId="0" priority="7364" stopIfTrue="1">
      <formula>"len($A:$A)=3"</formula>
    </cfRule>
  </conditionalFormatting>
  <conditionalFormatting sqref="F361">
    <cfRule type="expression" dxfId="0" priority="2981" stopIfTrue="1">
      <formula>"len($A:$A)=3"</formula>
    </cfRule>
  </conditionalFormatting>
  <conditionalFormatting sqref="G361">
    <cfRule type="expression" dxfId="0" priority="5599" stopIfTrue="1">
      <formula>"len($A:$A)=3"</formula>
    </cfRule>
  </conditionalFormatting>
  <conditionalFormatting sqref="F362">
    <cfRule type="expression" dxfId="0" priority="2980" stopIfTrue="1">
      <formula>"len($A:$A)=3"</formula>
    </cfRule>
  </conditionalFormatting>
  <conditionalFormatting sqref="G362">
    <cfRule type="expression" dxfId="0" priority="5598" stopIfTrue="1">
      <formula>"len($A:$A)=3"</formula>
    </cfRule>
  </conditionalFormatting>
  <conditionalFormatting sqref="F363">
    <cfRule type="expression" dxfId="0" priority="2979" stopIfTrue="1">
      <formula>"len($A:$A)=3"</formula>
    </cfRule>
  </conditionalFormatting>
  <conditionalFormatting sqref="G363">
    <cfRule type="expression" dxfId="0" priority="5597" stopIfTrue="1">
      <formula>"len($A:$A)=3"</formula>
    </cfRule>
  </conditionalFormatting>
  <conditionalFormatting sqref="F364">
    <cfRule type="expression" dxfId="0" priority="2978" stopIfTrue="1">
      <formula>"len($A:$A)=3"</formula>
    </cfRule>
  </conditionalFormatting>
  <conditionalFormatting sqref="G364">
    <cfRule type="expression" dxfId="0" priority="5596" stopIfTrue="1">
      <formula>"len($A:$A)=3"</formula>
    </cfRule>
  </conditionalFormatting>
  <conditionalFormatting sqref="F365">
    <cfRule type="expression" dxfId="0" priority="2977" stopIfTrue="1">
      <formula>"len($A:$A)=3"</formula>
    </cfRule>
  </conditionalFormatting>
  <conditionalFormatting sqref="G365">
    <cfRule type="expression" dxfId="0" priority="5595" stopIfTrue="1">
      <formula>"len($A:$A)=3"</formula>
    </cfRule>
  </conditionalFormatting>
  <conditionalFormatting sqref="C366:E366">
    <cfRule type="expression" dxfId="0" priority="7362" stopIfTrue="1">
      <formula>"len($A:$A)=3"</formula>
    </cfRule>
  </conditionalFormatting>
  <conditionalFormatting sqref="F366">
    <cfRule type="expression" dxfId="0" priority="2976" stopIfTrue="1">
      <formula>"len($A:$A)=3"</formula>
    </cfRule>
  </conditionalFormatting>
  <conditionalFormatting sqref="G366">
    <cfRule type="expression" dxfId="0" priority="5594" stopIfTrue="1">
      <formula>"len($A:$A)=3"</formula>
    </cfRule>
  </conditionalFormatting>
  <conditionalFormatting sqref="F367">
    <cfRule type="expression" dxfId="0" priority="2975" stopIfTrue="1">
      <formula>"len($A:$A)=3"</formula>
    </cfRule>
  </conditionalFormatting>
  <conditionalFormatting sqref="G367">
    <cfRule type="expression" dxfId="0" priority="5593" stopIfTrue="1">
      <formula>"len($A:$A)=3"</formula>
    </cfRule>
  </conditionalFormatting>
  <conditionalFormatting sqref="F368">
    <cfRule type="expression" dxfId="0" priority="2974" stopIfTrue="1">
      <formula>"len($A:$A)=3"</formula>
    </cfRule>
  </conditionalFormatting>
  <conditionalFormatting sqref="G368">
    <cfRule type="expression" dxfId="0" priority="5592" stopIfTrue="1">
      <formula>"len($A:$A)=3"</formula>
    </cfRule>
  </conditionalFormatting>
  <conditionalFormatting sqref="F369">
    <cfRule type="expression" dxfId="0" priority="2973" stopIfTrue="1">
      <formula>"len($A:$A)=3"</formula>
    </cfRule>
  </conditionalFormatting>
  <conditionalFormatting sqref="G369">
    <cfRule type="expression" dxfId="0" priority="5591" stopIfTrue="1">
      <formula>"len($A:$A)=3"</formula>
    </cfRule>
  </conditionalFormatting>
  <conditionalFormatting sqref="F370">
    <cfRule type="expression" dxfId="0" priority="2972" stopIfTrue="1">
      <formula>"len($A:$A)=3"</formula>
    </cfRule>
  </conditionalFormatting>
  <conditionalFormatting sqref="G370">
    <cfRule type="expression" dxfId="0" priority="5590" stopIfTrue="1">
      <formula>"len($A:$A)=3"</formula>
    </cfRule>
  </conditionalFormatting>
  <conditionalFormatting sqref="F371">
    <cfRule type="expression" dxfId="0" priority="2971" stopIfTrue="1">
      <formula>"len($A:$A)=3"</formula>
    </cfRule>
  </conditionalFormatting>
  <conditionalFormatting sqref="G371">
    <cfRule type="expression" dxfId="0" priority="5589" stopIfTrue="1">
      <formula>"len($A:$A)=3"</formula>
    </cfRule>
  </conditionalFormatting>
  <conditionalFormatting sqref="F372">
    <cfRule type="expression" dxfId="0" priority="2970" stopIfTrue="1">
      <formula>"len($A:$A)=3"</formula>
    </cfRule>
  </conditionalFormatting>
  <conditionalFormatting sqref="G372">
    <cfRule type="expression" dxfId="0" priority="5588" stopIfTrue="1">
      <formula>"len($A:$A)=3"</formula>
    </cfRule>
  </conditionalFormatting>
  <conditionalFormatting sqref="C373:E373">
    <cfRule type="expression" dxfId="0" priority="7360" stopIfTrue="1">
      <formula>"len($A:$A)=3"</formula>
    </cfRule>
  </conditionalFormatting>
  <conditionalFormatting sqref="F373">
    <cfRule type="expression" dxfId="0" priority="2969" stopIfTrue="1">
      <formula>"len($A:$A)=3"</formula>
    </cfRule>
  </conditionalFormatting>
  <conditionalFormatting sqref="G373">
    <cfRule type="expression" dxfId="0" priority="5587" stopIfTrue="1">
      <formula>"len($A:$A)=3"</formula>
    </cfRule>
  </conditionalFormatting>
  <conditionalFormatting sqref="F374">
    <cfRule type="expression" dxfId="0" priority="2968" stopIfTrue="1">
      <formula>"len($A:$A)=3"</formula>
    </cfRule>
  </conditionalFormatting>
  <conditionalFormatting sqref="G374">
    <cfRule type="expression" dxfId="0" priority="5586" stopIfTrue="1">
      <formula>"len($A:$A)=3"</formula>
    </cfRule>
  </conditionalFormatting>
  <conditionalFormatting sqref="F375">
    <cfRule type="expression" dxfId="0" priority="2967" stopIfTrue="1">
      <formula>"len($A:$A)=3"</formula>
    </cfRule>
  </conditionalFormatting>
  <conditionalFormatting sqref="G375">
    <cfRule type="expression" dxfId="0" priority="5585" stopIfTrue="1">
      <formula>"len($A:$A)=3"</formula>
    </cfRule>
  </conditionalFormatting>
  <conditionalFormatting sqref="F376">
    <cfRule type="expression" dxfId="0" priority="2966" stopIfTrue="1">
      <formula>"len($A:$A)=3"</formula>
    </cfRule>
  </conditionalFormatting>
  <conditionalFormatting sqref="G376">
    <cfRule type="expression" dxfId="0" priority="5584" stopIfTrue="1">
      <formula>"len($A:$A)=3"</formula>
    </cfRule>
  </conditionalFormatting>
  <conditionalFormatting sqref="F377">
    <cfRule type="expression" dxfId="0" priority="2965" stopIfTrue="1">
      <formula>"len($A:$A)=3"</formula>
    </cfRule>
  </conditionalFormatting>
  <conditionalFormatting sqref="G377">
    <cfRule type="expression" dxfId="0" priority="5583" stopIfTrue="1">
      <formula>"len($A:$A)=3"</formula>
    </cfRule>
  </conditionalFormatting>
  <conditionalFormatting sqref="F378">
    <cfRule type="expression" dxfId="0" priority="2964" stopIfTrue="1">
      <formula>"len($A:$A)=3"</formula>
    </cfRule>
  </conditionalFormatting>
  <conditionalFormatting sqref="G378">
    <cfRule type="expression" dxfId="0" priority="5582" stopIfTrue="1">
      <formula>"len($A:$A)=3"</formula>
    </cfRule>
  </conditionalFormatting>
  <conditionalFormatting sqref="C379:E379">
    <cfRule type="expression" dxfId="0" priority="7358" stopIfTrue="1">
      <formula>"len($A:$A)=3"</formula>
    </cfRule>
  </conditionalFormatting>
  <conditionalFormatting sqref="F379">
    <cfRule type="expression" dxfId="0" priority="2963" stopIfTrue="1">
      <formula>"len($A:$A)=3"</formula>
    </cfRule>
  </conditionalFormatting>
  <conditionalFormatting sqref="G379">
    <cfRule type="expression" dxfId="0" priority="5581" stopIfTrue="1">
      <formula>"len($A:$A)=3"</formula>
    </cfRule>
  </conditionalFormatting>
  <conditionalFormatting sqref="F380">
    <cfRule type="expression" dxfId="0" priority="2962" stopIfTrue="1">
      <formula>"len($A:$A)=3"</formula>
    </cfRule>
  </conditionalFormatting>
  <conditionalFormatting sqref="G380">
    <cfRule type="expression" dxfId="0" priority="5580" stopIfTrue="1">
      <formula>"len($A:$A)=3"</formula>
    </cfRule>
  </conditionalFormatting>
  <conditionalFormatting sqref="F381">
    <cfRule type="expression" dxfId="0" priority="2961" stopIfTrue="1">
      <formula>"len($A:$A)=3"</formula>
    </cfRule>
  </conditionalFormatting>
  <conditionalFormatting sqref="G381">
    <cfRule type="expression" dxfId="0" priority="5579" stopIfTrue="1">
      <formula>"len($A:$A)=3"</formula>
    </cfRule>
  </conditionalFormatting>
  <conditionalFormatting sqref="F382">
    <cfRule type="expression" dxfId="0" priority="2960" stopIfTrue="1">
      <formula>"len($A:$A)=3"</formula>
    </cfRule>
  </conditionalFormatting>
  <conditionalFormatting sqref="G382">
    <cfRule type="expression" dxfId="0" priority="5578" stopIfTrue="1">
      <formula>"len($A:$A)=3"</formula>
    </cfRule>
  </conditionalFormatting>
  <conditionalFormatting sqref="F383">
    <cfRule type="expression" dxfId="0" priority="2959" stopIfTrue="1">
      <formula>"len($A:$A)=3"</formula>
    </cfRule>
  </conditionalFormatting>
  <conditionalFormatting sqref="G383">
    <cfRule type="expression" dxfId="0" priority="5577" stopIfTrue="1">
      <formula>"len($A:$A)=3"</formula>
    </cfRule>
  </conditionalFormatting>
  <conditionalFormatting sqref="F384">
    <cfRule type="expression" dxfId="0" priority="2958" stopIfTrue="1">
      <formula>"len($A:$A)=3"</formula>
    </cfRule>
  </conditionalFormatting>
  <conditionalFormatting sqref="G384">
    <cfRule type="expression" dxfId="0" priority="5576" stopIfTrue="1">
      <formula>"len($A:$A)=3"</formula>
    </cfRule>
  </conditionalFormatting>
  <conditionalFormatting sqref="C385:E385">
    <cfRule type="expression" dxfId="0" priority="7356" stopIfTrue="1">
      <formula>"len($A:$A)=3"</formula>
    </cfRule>
  </conditionalFormatting>
  <conditionalFormatting sqref="F385">
    <cfRule type="expression" dxfId="0" priority="2957" stopIfTrue="1">
      <formula>"len($A:$A)=3"</formula>
    </cfRule>
  </conditionalFormatting>
  <conditionalFormatting sqref="G385">
    <cfRule type="expression" dxfId="0" priority="5575" stopIfTrue="1">
      <formula>"len($A:$A)=3"</formula>
    </cfRule>
  </conditionalFormatting>
  <conditionalFormatting sqref="F386">
    <cfRule type="expression" dxfId="0" priority="2956" stopIfTrue="1">
      <formula>"len($A:$A)=3"</formula>
    </cfRule>
  </conditionalFormatting>
  <conditionalFormatting sqref="G386">
    <cfRule type="expression" dxfId="0" priority="5574" stopIfTrue="1">
      <formula>"len($A:$A)=3"</formula>
    </cfRule>
  </conditionalFormatting>
  <conditionalFormatting sqref="F387">
    <cfRule type="expression" dxfId="0" priority="2955" stopIfTrue="1">
      <formula>"len($A:$A)=3"</formula>
    </cfRule>
  </conditionalFormatting>
  <conditionalFormatting sqref="G387">
    <cfRule type="expression" dxfId="0" priority="5573" stopIfTrue="1">
      <formula>"len($A:$A)=3"</formula>
    </cfRule>
  </conditionalFormatting>
  <conditionalFormatting sqref="F388">
    <cfRule type="expression" dxfId="0" priority="2954" stopIfTrue="1">
      <formula>"len($A:$A)=3"</formula>
    </cfRule>
  </conditionalFormatting>
  <conditionalFormatting sqref="G388">
    <cfRule type="expression" dxfId="0" priority="5572" stopIfTrue="1">
      <formula>"len($A:$A)=3"</formula>
    </cfRule>
  </conditionalFormatting>
  <conditionalFormatting sqref="C389:E389">
    <cfRule type="expression" dxfId="0" priority="7354" stopIfTrue="1">
      <formula>"len($A:$A)=3"</formula>
    </cfRule>
  </conditionalFormatting>
  <conditionalFormatting sqref="F389">
    <cfRule type="expression" dxfId="0" priority="2953" stopIfTrue="1">
      <formula>"len($A:$A)=3"</formula>
    </cfRule>
  </conditionalFormatting>
  <conditionalFormatting sqref="G389">
    <cfRule type="expression" dxfId="0" priority="5571" stopIfTrue="1">
      <formula>"len($A:$A)=3"</formula>
    </cfRule>
  </conditionalFormatting>
  <conditionalFormatting sqref="F390">
    <cfRule type="expression" dxfId="0" priority="2952" stopIfTrue="1">
      <formula>"len($A:$A)=3"</formula>
    </cfRule>
  </conditionalFormatting>
  <conditionalFormatting sqref="G390">
    <cfRule type="expression" dxfId="0" priority="5570" stopIfTrue="1">
      <formula>"len($A:$A)=3"</formula>
    </cfRule>
  </conditionalFormatting>
  <conditionalFormatting sqref="F391">
    <cfRule type="expression" dxfId="0" priority="2951" stopIfTrue="1">
      <formula>"len($A:$A)=3"</formula>
    </cfRule>
  </conditionalFormatting>
  <conditionalFormatting sqref="G391">
    <cfRule type="expression" dxfId="0" priority="5569" stopIfTrue="1">
      <formula>"len($A:$A)=3"</formula>
    </cfRule>
  </conditionalFormatting>
  <conditionalFormatting sqref="F392">
    <cfRule type="expression" dxfId="0" priority="2950" stopIfTrue="1">
      <formula>"len($A:$A)=3"</formula>
    </cfRule>
  </conditionalFormatting>
  <conditionalFormatting sqref="G392">
    <cfRule type="expression" dxfId="0" priority="5568" stopIfTrue="1">
      <formula>"len($A:$A)=3"</formula>
    </cfRule>
  </conditionalFormatting>
  <conditionalFormatting sqref="C393:E393">
    <cfRule type="expression" dxfId="0" priority="7352" stopIfTrue="1">
      <formula>"len($A:$A)=3"</formula>
    </cfRule>
  </conditionalFormatting>
  <conditionalFormatting sqref="F393">
    <cfRule type="expression" dxfId="0" priority="2949" stopIfTrue="1">
      <formula>"len($A:$A)=3"</formula>
    </cfRule>
  </conditionalFormatting>
  <conditionalFormatting sqref="G393">
    <cfRule type="expression" dxfId="0" priority="5567" stopIfTrue="1">
      <formula>"len($A:$A)=3"</formula>
    </cfRule>
  </conditionalFormatting>
  <conditionalFormatting sqref="F394">
    <cfRule type="expression" dxfId="0" priority="2948" stopIfTrue="1">
      <formula>"len($A:$A)=3"</formula>
    </cfRule>
  </conditionalFormatting>
  <conditionalFormatting sqref="G394">
    <cfRule type="expression" dxfId="0" priority="5566" stopIfTrue="1">
      <formula>"len($A:$A)=3"</formula>
    </cfRule>
  </conditionalFormatting>
  <conditionalFormatting sqref="F395">
    <cfRule type="expression" dxfId="0" priority="2947" stopIfTrue="1">
      <formula>"len($A:$A)=3"</formula>
    </cfRule>
  </conditionalFormatting>
  <conditionalFormatting sqref="G395">
    <cfRule type="expression" dxfId="0" priority="5565" stopIfTrue="1">
      <formula>"len($A:$A)=3"</formula>
    </cfRule>
  </conditionalFormatting>
  <conditionalFormatting sqref="F396">
    <cfRule type="expression" dxfId="0" priority="2946" stopIfTrue="1">
      <formula>"len($A:$A)=3"</formula>
    </cfRule>
  </conditionalFormatting>
  <conditionalFormatting sqref="G396">
    <cfRule type="expression" dxfId="0" priority="5564" stopIfTrue="1">
      <formula>"len($A:$A)=3"</formula>
    </cfRule>
  </conditionalFormatting>
  <conditionalFormatting sqref="C397:E397">
    <cfRule type="expression" dxfId="0" priority="7350" stopIfTrue="1">
      <formula>"len($A:$A)=3"</formula>
    </cfRule>
  </conditionalFormatting>
  <conditionalFormatting sqref="F397">
    <cfRule type="expression" dxfId="0" priority="2945" stopIfTrue="1">
      <formula>"len($A:$A)=3"</formula>
    </cfRule>
  </conditionalFormatting>
  <conditionalFormatting sqref="G397">
    <cfRule type="expression" dxfId="0" priority="5563" stopIfTrue="1">
      <formula>"len($A:$A)=3"</formula>
    </cfRule>
  </conditionalFormatting>
  <conditionalFormatting sqref="F398">
    <cfRule type="expression" dxfId="0" priority="2944" stopIfTrue="1">
      <formula>"len($A:$A)=3"</formula>
    </cfRule>
  </conditionalFormatting>
  <conditionalFormatting sqref="G398">
    <cfRule type="expression" dxfId="0" priority="5562" stopIfTrue="1">
      <formula>"len($A:$A)=3"</formula>
    </cfRule>
  </conditionalFormatting>
  <conditionalFormatting sqref="F399">
    <cfRule type="expression" dxfId="0" priority="2943" stopIfTrue="1">
      <formula>"len($A:$A)=3"</formula>
    </cfRule>
  </conditionalFormatting>
  <conditionalFormatting sqref="G399">
    <cfRule type="expression" dxfId="0" priority="5561" stopIfTrue="1">
      <formula>"len($A:$A)=3"</formula>
    </cfRule>
  </conditionalFormatting>
  <conditionalFormatting sqref="F400">
    <cfRule type="expression" dxfId="0" priority="2942" stopIfTrue="1">
      <formula>"len($A:$A)=3"</formula>
    </cfRule>
  </conditionalFormatting>
  <conditionalFormatting sqref="G400">
    <cfRule type="expression" dxfId="0" priority="5560" stopIfTrue="1">
      <formula>"len($A:$A)=3"</formula>
    </cfRule>
  </conditionalFormatting>
  <conditionalFormatting sqref="F401">
    <cfRule type="expression" dxfId="0" priority="2941" stopIfTrue="1">
      <formula>"len($A:$A)=3"</formula>
    </cfRule>
  </conditionalFormatting>
  <conditionalFormatting sqref="G401">
    <cfRule type="expression" dxfId="0" priority="5559" stopIfTrue="1">
      <formula>"len($A:$A)=3"</formula>
    </cfRule>
  </conditionalFormatting>
  <conditionalFormatting sqref="F402">
    <cfRule type="expression" dxfId="0" priority="2940" stopIfTrue="1">
      <formula>"len($A:$A)=3"</formula>
    </cfRule>
  </conditionalFormatting>
  <conditionalFormatting sqref="G402">
    <cfRule type="expression" dxfId="0" priority="5558" stopIfTrue="1">
      <formula>"len($A:$A)=3"</formula>
    </cfRule>
  </conditionalFormatting>
  <conditionalFormatting sqref="C403:E403">
    <cfRule type="expression" dxfId="0" priority="7348" stopIfTrue="1">
      <formula>"len($A:$A)=3"</formula>
    </cfRule>
  </conditionalFormatting>
  <conditionalFormatting sqref="F403">
    <cfRule type="expression" dxfId="0" priority="2939" stopIfTrue="1">
      <formula>"len($A:$A)=3"</formula>
    </cfRule>
  </conditionalFormatting>
  <conditionalFormatting sqref="G403">
    <cfRule type="expression" dxfId="0" priority="5557" stopIfTrue="1">
      <formula>"len($A:$A)=3"</formula>
    </cfRule>
  </conditionalFormatting>
  <conditionalFormatting sqref="F404">
    <cfRule type="expression" dxfId="0" priority="2938" stopIfTrue="1">
      <formula>"len($A:$A)=3"</formula>
    </cfRule>
  </conditionalFormatting>
  <conditionalFormatting sqref="G404">
    <cfRule type="expression" dxfId="0" priority="5556" stopIfTrue="1">
      <formula>"len($A:$A)=3"</formula>
    </cfRule>
  </conditionalFormatting>
  <conditionalFormatting sqref="F405">
    <cfRule type="expression" dxfId="0" priority="2937" stopIfTrue="1">
      <formula>"len($A:$A)=3"</formula>
    </cfRule>
  </conditionalFormatting>
  <conditionalFormatting sqref="G405">
    <cfRule type="expression" dxfId="0" priority="5555" stopIfTrue="1">
      <formula>"len($A:$A)=3"</formula>
    </cfRule>
  </conditionalFormatting>
  <conditionalFormatting sqref="F406">
    <cfRule type="expression" dxfId="0" priority="2936" stopIfTrue="1">
      <formula>"len($A:$A)=3"</formula>
    </cfRule>
  </conditionalFormatting>
  <conditionalFormatting sqref="G406">
    <cfRule type="expression" dxfId="0" priority="5554" stopIfTrue="1">
      <formula>"len($A:$A)=3"</formula>
    </cfRule>
  </conditionalFormatting>
  <conditionalFormatting sqref="F407">
    <cfRule type="expression" dxfId="0" priority="2935" stopIfTrue="1">
      <formula>"len($A:$A)=3"</formula>
    </cfRule>
  </conditionalFormatting>
  <conditionalFormatting sqref="G407">
    <cfRule type="expression" dxfId="0" priority="5553" stopIfTrue="1">
      <formula>"len($A:$A)=3"</formula>
    </cfRule>
  </conditionalFormatting>
  <conditionalFormatting sqref="F408">
    <cfRule type="expression" dxfId="0" priority="2934" stopIfTrue="1">
      <formula>"len($A:$A)=3"</formula>
    </cfRule>
  </conditionalFormatting>
  <conditionalFormatting sqref="G408">
    <cfRule type="expression" dxfId="0" priority="5552" stopIfTrue="1">
      <formula>"len($A:$A)=3"</formula>
    </cfRule>
  </conditionalFormatting>
  <conditionalFormatting sqref="F409">
    <cfRule type="expression" dxfId="0" priority="2933" stopIfTrue="1">
      <formula>"len($A:$A)=3"</formula>
    </cfRule>
  </conditionalFormatting>
  <conditionalFormatting sqref="G409">
    <cfRule type="expression" dxfId="0" priority="5551" stopIfTrue="1">
      <formula>"len($A:$A)=3"</formula>
    </cfRule>
  </conditionalFormatting>
  <conditionalFormatting sqref="C410:E410">
    <cfRule type="expression" dxfId="0" priority="7346" stopIfTrue="1">
      <formula>"len($A:$A)=3"</formula>
    </cfRule>
  </conditionalFormatting>
  <conditionalFormatting sqref="F410">
    <cfRule type="expression" dxfId="0" priority="2932" stopIfTrue="1">
      <formula>"len($A:$A)=3"</formula>
    </cfRule>
  </conditionalFormatting>
  <conditionalFormatting sqref="G410">
    <cfRule type="expression" dxfId="0" priority="5550" stopIfTrue="1">
      <formula>"len($A:$A)=3"</formula>
    </cfRule>
  </conditionalFormatting>
  <conditionalFormatting sqref="C411">
    <cfRule type="expression" dxfId="0" priority="252" stopIfTrue="1">
      <formula>"len($A:$A)=3"</formula>
    </cfRule>
  </conditionalFormatting>
  <conditionalFormatting sqref="D411">
    <cfRule type="expression" dxfId="0" priority="6928" stopIfTrue="1">
      <formula>"len($A:$A)=3"</formula>
    </cfRule>
  </conditionalFormatting>
  <conditionalFormatting sqref="E411">
    <cfRule type="expression" dxfId="0" priority="6208" stopIfTrue="1">
      <formula>"len($A:$A)=3"</formula>
    </cfRule>
  </conditionalFormatting>
  <conditionalFormatting sqref="F411">
    <cfRule type="expression" dxfId="0" priority="2931" stopIfTrue="1">
      <formula>"len($A:$A)=3"</formula>
    </cfRule>
  </conditionalFormatting>
  <conditionalFormatting sqref="G411">
    <cfRule type="expression" dxfId="0" priority="5549" stopIfTrue="1">
      <formula>"len($A:$A)=3"</formula>
    </cfRule>
  </conditionalFormatting>
  <conditionalFormatting sqref="C412:E412">
    <cfRule type="expression" dxfId="0" priority="7082" stopIfTrue="1">
      <formula>"len($A:$A)=3"</formula>
    </cfRule>
  </conditionalFormatting>
  <conditionalFormatting sqref="F412">
    <cfRule type="expression" dxfId="0" priority="2930" stopIfTrue="1">
      <formula>"len($A:$A)=3"</formula>
    </cfRule>
  </conditionalFormatting>
  <conditionalFormatting sqref="G412">
    <cfRule type="expression" dxfId="0" priority="5548" stopIfTrue="1">
      <formula>"len($A:$A)=3"</formula>
    </cfRule>
  </conditionalFormatting>
  <conditionalFormatting sqref="C413:E413">
    <cfRule type="expression" dxfId="0" priority="7344" stopIfTrue="1">
      <formula>"len($A:$A)=3"</formula>
    </cfRule>
  </conditionalFormatting>
  <conditionalFormatting sqref="F413">
    <cfRule type="expression" dxfId="0" priority="2929" stopIfTrue="1">
      <formula>"len($A:$A)=3"</formula>
    </cfRule>
  </conditionalFormatting>
  <conditionalFormatting sqref="G413">
    <cfRule type="expression" dxfId="0" priority="5547" stopIfTrue="1">
      <formula>"len($A:$A)=3"</formula>
    </cfRule>
  </conditionalFormatting>
  <conditionalFormatting sqref="F414">
    <cfRule type="expression" dxfId="0" priority="2928" stopIfTrue="1">
      <formula>"len($A:$A)=3"</formula>
    </cfRule>
  </conditionalFormatting>
  <conditionalFormatting sqref="G414">
    <cfRule type="expression" dxfId="0" priority="5546" stopIfTrue="1">
      <formula>"len($A:$A)=3"</formula>
    </cfRule>
  </conditionalFormatting>
  <conditionalFormatting sqref="F415">
    <cfRule type="expression" dxfId="0" priority="2927" stopIfTrue="1">
      <formula>"len($A:$A)=3"</formula>
    </cfRule>
  </conditionalFormatting>
  <conditionalFormatting sqref="G415">
    <cfRule type="expression" dxfId="0" priority="5545" stopIfTrue="1">
      <formula>"len($A:$A)=3"</formula>
    </cfRule>
  </conditionalFormatting>
  <conditionalFormatting sqref="F416">
    <cfRule type="expression" dxfId="0" priority="2926" stopIfTrue="1">
      <formula>"len($A:$A)=3"</formula>
    </cfRule>
  </conditionalFormatting>
  <conditionalFormatting sqref="G416">
    <cfRule type="expression" dxfId="0" priority="5544" stopIfTrue="1">
      <formula>"len($A:$A)=3"</formula>
    </cfRule>
  </conditionalFormatting>
  <conditionalFormatting sqref="F417">
    <cfRule type="expression" dxfId="0" priority="2925" stopIfTrue="1">
      <formula>"len($A:$A)=3"</formula>
    </cfRule>
  </conditionalFormatting>
  <conditionalFormatting sqref="G417">
    <cfRule type="expression" dxfId="0" priority="5543" stopIfTrue="1">
      <formula>"len($A:$A)=3"</formula>
    </cfRule>
  </conditionalFormatting>
  <conditionalFormatting sqref="C418:E418">
    <cfRule type="expression" dxfId="0" priority="7342" stopIfTrue="1">
      <formula>"len($A:$A)=3"</formula>
    </cfRule>
  </conditionalFormatting>
  <conditionalFormatting sqref="F418">
    <cfRule type="expression" dxfId="0" priority="2924" stopIfTrue="1">
      <formula>"len($A:$A)=3"</formula>
    </cfRule>
  </conditionalFormatting>
  <conditionalFormatting sqref="G418">
    <cfRule type="expression" dxfId="0" priority="5542" stopIfTrue="1">
      <formula>"len($A:$A)=3"</formula>
    </cfRule>
  </conditionalFormatting>
  <conditionalFormatting sqref="F419">
    <cfRule type="expression" dxfId="0" priority="2923" stopIfTrue="1">
      <formula>"len($A:$A)=3"</formula>
    </cfRule>
  </conditionalFormatting>
  <conditionalFormatting sqref="G419">
    <cfRule type="expression" dxfId="0" priority="5541" stopIfTrue="1">
      <formula>"len($A:$A)=3"</formula>
    </cfRule>
  </conditionalFormatting>
  <conditionalFormatting sqref="F420">
    <cfRule type="expression" dxfId="0" priority="2922" stopIfTrue="1">
      <formula>"len($A:$A)=3"</formula>
    </cfRule>
  </conditionalFormatting>
  <conditionalFormatting sqref="G420">
    <cfRule type="expression" dxfId="0" priority="5540" stopIfTrue="1">
      <formula>"len($A:$A)=3"</formula>
    </cfRule>
  </conditionalFormatting>
  <conditionalFormatting sqref="F421">
    <cfRule type="expression" dxfId="0" priority="2921" stopIfTrue="1">
      <formula>"len($A:$A)=3"</formula>
    </cfRule>
  </conditionalFormatting>
  <conditionalFormatting sqref="G421">
    <cfRule type="expression" dxfId="0" priority="5539" stopIfTrue="1">
      <formula>"len($A:$A)=3"</formula>
    </cfRule>
  </conditionalFormatting>
  <conditionalFormatting sqref="F422">
    <cfRule type="expression" dxfId="0" priority="2920" stopIfTrue="1">
      <formula>"len($A:$A)=3"</formula>
    </cfRule>
  </conditionalFormatting>
  <conditionalFormatting sqref="G422">
    <cfRule type="expression" dxfId="0" priority="5538" stopIfTrue="1">
      <formula>"len($A:$A)=3"</formula>
    </cfRule>
  </conditionalFormatting>
  <conditionalFormatting sqref="F423">
    <cfRule type="expression" dxfId="0" priority="2919" stopIfTrue="1">
      <formula>"len($A:$A)=3"</formula>
    </cfRule>
  </conditionalFormatting>
  <conditionalFormatting sqref="G423">
    <cfRule type="expression" dxfId="0" priority="5537" stopIfTrue="1">
      <formula>"len($A:$A)=3"</formula>
    </cfRule>
  </conditionalFormatting>
  <conditionalFormatting sqref="F424">
    <cfRule type="expression" dxfId="0" priority="2918" stopIfTrue="1">
      <formula>"len($A:$A)=3"</formula>
    </cfRule>
  </conditionalFormatting>
  <conditionalFormatting sqref="G424">
    <cfRule type="expression" dxfId="0" priority="5536" stopIfTrue="1">
      <formula>"len($A:$A)=3"</formula>
    </cfRule>
  </conditionalFormatting>
  <conditionalFormatting sqref="F425">
    <cfRule type="expression" dxfId="0" priority="2917" stopIfTrue="1">
      <formula>"len($A:$A)=3"</formula>
    </cfRule>
  </conditionalFormatting>
  <conditionalFormatting sqref="G425">
    <cfRule type="expression" dxfId="0" priority="5535" stopIfTrue="1">
      <formula>"len($A:$A)=3"</formula>
    </cfRule>
  </conditionalFormatting>
  <conditionalFormatting sqref="F426">
    <cfRule type="expression" dxfId="0" priority="2916" stopIfTrue="1">
      <formula>"len($A:$A)=3"</formula>
    </cfRule>
  </conditionalFormatting>
  <conditionalFormatting sqref="G426">
    <cfRule type="expression" dxfId="0" priority="5534" stopIfTrue="1">
      <formula>"len($A:$A)=3"</formula>
    </cfRule>
  </conditionalFormatting>
  <conditionalFormatting sqref="C427:E427">
    <cfRule type="expression" dxfId="0" priority="7340" stopIfTrue="1">
      <formula>"len($A:$A)=3"</formula>
    </cfRule>
  </conditionalFormatting>
  <conditionalFormatting sqref="F427">
    <cfRule type="expression" dxfId="0" priority="2915" stopIfTrue="1">
      <formula>"len($A:$A)=3"</formula>
    </cfRule>
  </conditionalFormatting>
  <conditionalFormatting sqref="G427">
    <cfRule type="expression" dxfId="0" priority="5533" stopIfTrue="1">
      <formula>"len($A:$A)=3"</formula>
    </cfRule>
  </conditionalFormatting>
  <conditionalFormatting sqref="F428">
    <cfRule type="expression" dxfId="0" priority="2914" stopIfTrue="1">
      <formula>"len($A:$A)=3"</formula>
    </cfRule>
  </conditionalFormatting>
  <conditionalFormatting sqref="G428">
    <cfRule type="expression" dxfId="0" priority="5532" stopIfTrue="1">
      <formula>"len($A:$A)=3"</formula>
    </cfRule>
  </conditionalFormatting>
  <conditionalFormatting sqref="F429">
    <cfRule type="expression" dxfId="0" priority="2913" stopIfTrue="1">
      <formula>"len($A:$A)=3"</formula>
    </cfRule>
  </conditionalFormatting>
  <conditionalFormatting sqref="G429">
    <cfRule type="expression" dxfId="0" priority="5531" stopIfTrue="1">
      <formula>"len($A:$A)=3"</formula>
    </cfRule>
  </conditionalFormatting>
  <conditionalFormatting sqref="F430">
    <cfRule type="expression" dxfId="0" priority="2912" stopIfTrue="1">
      <formula>"len($A:$A)=3"</formula>
    </cfRule>
  </conditionalFormatting>
  <conditionalFormatting sqref="G430">
    <cfRule type="expression" dxfId="0" priority="5530" stopIfTrue="1">
      <formula>"len($A:$A)=3"</formula>
    </cfRule>
  </conditionalFormatting>
  <conditionalFormatting sqref="F431">
    <cfRule type="expression" dxfId="0" priority="2911" stopIfTrue="1">
      <formula>"len($A:$A)=3"</formula>
    </cfRule>
  </conditionalFormatting>
  <conditionalFormatting sqref="G431">
    <cfRule type="expression" dxfId="0" priority="5529" stopIfTrue="1">
      <formula>"len($A:$A)=3"</formula>
    </cfRule>
  </conditionalFormatting>
  <conditionalFormatting sqref="F432">
    <cfRule type="expression" dxfId="0" priority="2910" stopIfTrue="1">
      <formula>"len($A:$A)=3"</formula>
    </cfRule>
  </conditionalFormatting>
  <conditionalFormatting sqref="G432">
    <cfRule type="expression" dxfId="0" priority="5528" stopIfTrue="1">
      <formula>"len($A:$A)=3"</formula>
    </cfRule>
  </conditionalFormatting>
  <conditionalFormatting sqref="C433:E433">
    <cfRule type="expression" dxfId="0" priority="7338" stopIfTrue="1">
      <formula>"len($A:$A)=3"</formula>
    </cfRule>
  </conditionalFormatting>
  <conditionalFormatting sqref="F433">
    <cfRule type="expression" dxfId="0" priority="2909" stopIfTrue="1">
      <formula>"len($A:$A)=3"</formula>
    </cfRule>
  </conditionalFormatting>
  <conditionalFormatting sqref="G433">
    <cfRule type="expression" dxfId="0" priority="5527" stopIfTrue="1">
      <formula>"len($A:$A)=3"</formula>
    </cfRule>
  </conditionalFormatting>
  <conditionalFormatting sqref="F434">
    <cfRule type="expression" dxfId="0" priority="2908" stopIfTrue="1">
      <formula>"len($A:$A)=3"</formula>
    </cfRule>
  </conditionalFormatting>
  <conditionalFormatting sqref="G434">
    <cfRule type="expression" dxfId="0" priority="5526" stopIfTrue="1">
      <formula>"len($A:$A)=3"</formula>
    </cfRule>
  </conditionalFormatting>
  <conditionalFormatting sqref="F435">
    <cfRule type="expression" dxfId="0" priority="2907" stopIfTrue="1">
      <formula>"len($A:$A)=3"</formula>
    </cfRule>
  </conditionalFormatting>
  <conditionalFormatting sqref="G435">
    <cfRule type="expression" dxfId="0" priority="5525" stopIfTrue="1">
      <formula>"len($A:$A)=3"</formula>
    </cfRule>
  </conditionalFormatting>
  <conditionalFormatting sqref="F436">
    <cfRule type="expression" dxfId="0" priority="2906" stopIfTrue="1">
      <formula>"len($A:$A)=3"</formula>
    </cfRule>
  </conditionalFormatting>
  <conditionalFormatting sqref="G436">
    <cfRule type="expression" dxfId="0" priority="5524" stopIfTrue="1">
      <formula>"len($A:$A)=3"</formula>
    </cfRule>
  </conditionalFormatting>
  <conditionalFormatting sqref="F437">
    <cfRule type="expression" dxfId="0" priority="2905" stopIfTrue="1">
      <formula>"len($A:$A)=3"</formula>
    </cfRule>
  </conditionalFormatting>
  <conditionalFormatting sqref="G437">
    <cfRule type="expression" dxfId="0" priority="5523" stopIfTrue="1">
      <formula>"len($A:$A)=3"</formula>
    </cfRule>
  </conditionalFormatting>
  <conditionalFormatting sqref="C438:E438">
    <cfRule type="expression" dxfId="0" priority="7336" stopIfTrue="1">
      <formula>"len($A:$A)=3"</formula>
    </cfRule>
  </conditionalFormatting>
  <conditionalFormatting sqref="F438">
    <cfRule type="expression" dxfId="0" priority="2904" stopIfTrue="1">
      <formula>"len($A:$A)=3"</formula>
    </cfRule>
  </conditionalFormatting>
  <conditionalFormatting sqref="G438">
    <cfRule type="expression" dxfId="0" priority="5522" stopIfTrue="1">
      <formula>"len($A:$A)=3"</formula>
    </cfRule>
  </conditionalFormatting>
  <conditionalFormatting sqref="F439">
    <cfRule type="expression" dxfId="0" priority="2903" stopIfTrue="1">
      <formula>"len($A:$A)=3"</formula>
    </cfRule>
  </conditionalFormatting>
  <conditionalFormatting sqref="G439">
    <cfRule type="expression" dxfId="0" priority="5521" stopIfTrue="1">
      <formula>"len($A:$A)=3"</formula>
    </cfRule>
  </conditionalFormatting>
  <conditionalFormatting sqref="F440">
    <cfRule type="expression" dxfId="0" priority="2902" stopIfTrue="1">
      <formula>"len($A:$A)=3"</formula>
    </cfRule>
  </conditionalFormatting>
  <conditionalFormatting sqref="G440">
    <cfRule type="expression" dxfId="0" priority="5520" stopIfTrue="1">
      <formula>"len($A:$A)=3"</formula>
    </cfRule>
  </conditionalFormatting>
  <conditionalFormatting sqref="F441">
    <cfRule type="expression" dxfId="0" priority="2901" stopIfTrue="1">
      <formula>"len($A:$A)=3"</formula>
    </cfRule>
  </conditionalFormatting>
  <conditionalFormatting sqref="G441">
    <cfRule type="expression" dxfId="0" priority="5519" stopIfTrue="1">
      <formula>"len($A:$A)=3"</formula>
    </cfRule>
  </conditionalFormatting>
  <conditionalFormatting sqref="F442">
    <cfRule type="expression" dxfId="0" priority="2900" stopIfTrue="1">
      <formula>"len($A:$A)=3"</formula>
    </cfRule>
  </conditionalFormatting>
  <conditionalFormatting sqref="G442">
    <cfRule type="expression" dxfId="0" priority="5518" stopIfTrue="1">
      <formula>"len($A:$A)=3"</formula>
    </cfRule>
  </conditionalFormatting>
  <conditionalFormatting sqref="C443:E443">
    <cfRule type="expression" dxfId="0" priority="7334" stopIfTrue="1">
      <formula>"len($A:$A)=3"</formula>
    </cfRule>
  </conditionalFormatting>
  <conditionalFormatting sqref="F443">
    <cfRule type="expression" dxfId="0" priority="2899" stopIfTrue="1">
      <formula>"len($A:$A)=3"</formula>
    </cfRule>
  </conditionalFormatting>
  <conditionalFormatting sqref="G443">
    <cfRule type="expression" dxfId="0" priority="5517" stopIfTrue="1">
      <formula>"len($A:$A)=3"</formula>
    </cfRule>
  </conditionalFormatting>
  <conditionalFormatting sqref="F444">
    <cfRule type="expression" dxfId="0" priority="2898" stopIfTrue="1">
      <formula>"len($A:$A)=3"</formula>
    </cfRule>
  </conditionalFormatting>
  <conditionalFormatting sqref="G444">
    <cfRule type="expression" dxfId="0" priority="5516" stopIfTrue="1">
      <formula>"len($A:$A)=3"</formula>
    </cfRule>
  </conditionalFormatting>
  <conditionalFormatting sqref="F445">
    <cfRule type="expression" dxfId="0" priority="2897" stopIfTrue="1">
      <formula>"len($A:$A)=3"</formula>
    </cfRule>
  </conditionalFormatting>
  <conditionalFormatting sqref="G445">
    <cfRule type="expression" dxfId="0" priority="5515" stopIfTrue="1">
      <formula>"len($A:$A)=3"</formula>
    </cfRule>
  </conditionalFormatting>
  <conditionalFormatting sqref="F446">
    <cfRule type="expression" dxfId="0" priority="2896" stopIfTrue="1">
      <formula>"len($A:$A)=3"</formula>
    </cfRule>
  </conditionalFormatting>
  <conditionalFormatting sqref="G446">
    <cfRule type="expression" dxfId="0" priority="5514" stopIfTrue="1">
      <formula>"len($A:$A)=3"</formula>
    </cfRule>
  </conditionalFormatting>
  <conditionalFormatting sqref="F447">
    <cfRule type="expression" dxfId="0" priority="2895" stopIfTrue="1">
      <formula>"len($A:$A)=3"</formula>
    </cfRule>
  </conditionalFormatting>
  <conditionalFormatting sqref="G447">
    <cfRule type="expression" dxfId="0" priority="5513" stopIfTrue="1">
      <formula>"len($A:$A)=3"</formula>
    </cfRule>
  </conditionalFormatting>
  <conditionalFormatting sqref="C448:E448">
    <cfRule type="expression" dxfId="0" priority="7332" stopIfTrue="1">
      <formula>"len($A:$A)=3"</formula>
    </cfRule>
  </conditionalFormatting>
  <conditionalFormatting sqref="F448">
    <cfRule type="expression" dxfId="0" priority="2894" stopIfTrue="1">
      <formula>"len($A:$A)=3"</formula>
    </cfRule>
  </conditionalFormatting>
  <conditionalFormatting sqref="G448">
    <cfRule type="expression" dxfId="0" priority="5512" stopIfTrue="1">
      <formula>"len($A:$A)=3"</formula>
    </cfRule>
  </conditionalFormatting>
  <conditionalFormatting sqref="F449">
    <cfRule type="expression" dxfId="0" priority="2893" stopIfTrue="1">
      <formula>"len($A:$A)=3"</formula>
    </cfRule>
  </conditionalFormatting>
  <conditionalFormatting sqref="G449">
    <cfRule type="expression" dxfId="0" priority="5511" stopIfTrue="1">
      <formula>"len($A:$A)=3"</formula>
    </cfRule>
  </conditionalFormatting>
  <conditionalFormatting sqref="F450">
    <cfRule type="expression" dxfId="0" priority="2892" stopIfTrue="1">
      <formula>"len($A:$A)=3"</formula>
    </cfRule>
  </conditionalFormatting>
  <conditionalFormatting sqref="G450">
    <cfRule type="expression" dxfId="0" priority="5510" stopIfTrue="1">
      <formula>"len($A:$A)=3"</formula>
    </cfRule>
  </conditionalFormatting>
  <conditionalFormatting sqref="F451">
    <cfRule type="expression" dxfId="0" priority="2891" stopIfTrue="1">
      <formula>"len($A:$A)=3"</formula>
    </cfRule>
  </conditionalFormatting>
  <conditionalFormatting sqref="G451">
    <cfRule type="expression" dxfId="0" priority="5509" stopIfTrue="1">
      <formula>"len($A:$A)=3"</formula>
    </cfRule>
  </conditionalFormatting>
  <conditionalFormatting sqref="F452">
    <cfRule type="expression" dxfId="0" priority="2890" stopIfTrue="1">
      <formula>"len($A:$A)=3"</formula>
    </cfRule>
  </conditionalFormatting>
  <conditionalFormatting sqref="G452">
    <cfRule type="expression" dxfId="0" priority="5508" stopIfTrue="1">
      <formula>"len($A:$A)=3"</formula>
    </cfRule>
  </conditionalFormatting>
  <conditionalFormatting sqref="F453">
    <cfRule type="expression" dxfId="0" priority="2889" stopIfTrue="1">
      <formula>"len($A:$A)=3"</formula>
    </cfRule>
  </conditionalFormatting>
  <conditionalFormatting sqref="G453">
    <cfRule type="expression" dxfId="0" priority="5507" stopIfTrue="1">
      <formula>"len($A:$A)=3"</formula>
    </cfRule>
  </conditionalFormatting>
  <conditionalFormatting sqref="F454">
    <cfRule type="expression" dxfId="0" priority="2888" stopIfTrue="1">
      <formula>"len($A:$A)=3"</formula>
    </cfRule>
  </conditionalFormatting>
  <conditionalFormatting sqref="G454">
    <cfRule type="expression" dxfId="0" priority="5506" stopIfTrue="1">
      <formula>"len($A:$A)=3"</formula>
    </cfRule>
  </conditionalFormatting>
  <conditionalFormatting sqref="C455:E455">
    <cfRule type="expression" dxfId="0" priority="7330" stopIfTrue="1">
      <formula>"len($A:$A)=3"</formula>
    </cfRule>
  </conditionalFormatting>
  <conditionalFormatting sqref="F455">
    <cfRule type="expression" dxfId="0" priority="2887" stopIfTrue="1">
      <formula>"len($A:$A)=3"</formula>
    </cfRule>
  </conditionalFormatting>
  <conditionalFormatting sqref="G455">
    <cfRule type="expression" dxfId="0" priority="5505" stopIfTrue="1">
      <formula>"len($A:$A)=3"</formula>
    </cfRule>
  </conditionalFormatting>
  <conditionalFormatting sqref="F456">
    <cfRule type="expression" dxfId="0" priority="2886" stopIfTrue="1">
      <formula>"len($A:$A)=3"</formula>
    </cfRule>
  </conditionalFormatting>
  <conditionalFormatting sqref="G456">
    <cfRule type="expression" dxfId="0" priority="5504" stopIfTrue="1">
      <formula>"len($A:$A)=3"</formula>
    </cfRule>
  </conditionalFormatting>
  <conditionalFormatting sqref="F457">
    <cfRule type="expression" dxfId="0" priority="2885" stopIfTrue="1">
      <formula>"len($A:$A)=3"</formula>
    </cfRule>
  </conditionalFormatting>
  <conditionalFormatting sqref="G457">
    <cfRule type="expression" dxfId="0" priority="5503" stopIfTrue="1">
      <formula>"len($A:$A)=3"</formula>
    </cfRule>
  </conditionalFormatting>
  <conditionalFormatting sqref="F458">
    <cfRule type="expression" dxfId="0" priority="2884" stopIfTrue="1">
      <formula>"len($A:$A)=3"</formula>
    </cfRule>
  </conditionalFormatting>
  <conditionalFormatting sqref="G458">
    <cfRule type="expression" dxfId="0" priority="5502" stopIfTrue="1">
      <formula>"len($A:$A)=3"</formula>
    </cfRule>
  </conditionalFormatting>
  <conditionalFormatting sqref="C459:E459">
    <cfRule type="expression" dxfId="0" priority="7328" stopIfTrue="1">
      <formula>"len($A:$A)=3"</formula>
    </cfRule>
  </conditionalFormatting>
  <conditionalFormatting sqref="F459">
    <cfRule type="expression" dxfId="0" priority="2883" stopIfTrue="1">
      <formula>"len($A:$A)=3"</formula>
    </cfRule>
  </conditionalFormatting>
  <conditionalFormatting sqref="G459">
    <cfRule type="expression" dxfId="0" priority="5501" stopIfTrue="1">
      <formula>"len($A:$A)=3"</formula>
    </cfRule>
  </conditionalFormatting>
  <conditionalFormatting sqref="F460">
    <cfRule type="expression" dxfId="0" priority="2882" stopIfTrue="1">
      <formula>"len($A:$A)=3"</formula>
    </cfRule>
  </conditionalFormatting>
  <conditionalFormatting sqref="G460">
    <cfRule type="expression" dxfId="0" priority="5500" stopIfTrue="1">
      <formula>"len($A:$A)=3"</formula>
    </cfRule>
  </conditionalFormatting>
  <conditionalFormatting sqref="F461">
    <cfRule type="expression" dxfId="0" priority="2881" stopIfTrue="1">
      <formula>"len($A:$A)=3"</formula>
    </cfRule>
  </conditionalFormatting>
  <conditionalFormatting sqref="G461">
    <cfRule type="expression" dxfId="0" priority="5499" stopIfTrue="1">
      <formula>"len($A:$A)=3"</formula>
    </cfRule>
  </conditionalFormatting>
  <conditionalFormatting sqref="F462">
    <cfRule type="expression" dxfId="0" priority="2880" stopIfTrue="1">
      <formula>"len($A:$A)=3"</formula>
    </cfRule>
  </conditionalFormatting>
  <conditionalFormatting sqref="G462">
    <cfRule type="expression" dxfId="0" priority="5498" stopIfTrue="1">
      <formula>"len($A:$A)=3"</formula>
    </cfRule>
  </conditionalFormatting>
  <conditionalFormatting sqref="C463:E463">
    <cfRule type="expression" dxfId="0" priority="7326" stopIfTrue="1">
      <formula>"len($A:$A)=3"</formula>
    </cfRule>
  </conditionalFormatting>
  <conditionalFormatting sqref="F463">
    <cfRule type="expression" dxfId="0" priority="2879" stopIfTrue="1">
      <formula>"len($A:$A)=3"</formula>
    </cfRule>
  </conditionalFormatting>
  <conditionalFormatting sqref="G463">
    <cfRule type="expression" dxfId="0" priority="5497" stopIfTrue="1">
      <formula>"len($A:$A)=3"</formula>
    </cfRule>
  </conditionalFormatting>
  <conditionalFormatting sqref="F464">
    <cfRule type="expression" dxfId="0" priority="2878" stopIfTrue="1">
      <formula>"len($A:$A)=3"</formula>
    </cfRule>
  </conditionalFormatting>
  <conditionalFormatting sqref="G464">
    <cfRule type="expression" dxfId="0" priority="5496" stopIfTrue="1">
      <formula>"len($A:$A)=3"</formula>
    </cfRule>
  </conditionalFormatting>
  <conditionalFormatting sqref="F465">
    <cfRule type="expression" dxfId="0" priority="2877" stopIfTrue="1">
      <formula>"len($A:$A)=3"</formula>
    </cfRule>
  </conditionalFormatting>
  <conditionalFormatting sqref="G465">
    <cfRule type="expression" dxfId="0" priority="5495" stopIfTrue="1">
      <formula>"len($A:$A)=3"</formula>
    </cfRule>
  </conditionalFormatting>
  <conditionalFormatting sqref="F466">
    <cfRule type="expression" dxfId="0" priority="2876" stopIfTrue="1">
      <formula>"len($A:$A)=3"</formula>
    </cfRule>
  </conditionalFormatting>
  <conditionalFormatting sqref="G466">
    <cfRule type="expression" dxfId="0" priority="5494" stopIfTrue="1">
      <formula>"len($A:$A)=3"</formula>
    </cfRule>
  </conditionalFormatting>
  <conditionalFormatting sqref="F467">
    <cfRule type="expression" dxfId="0" priority="2875" stopIfTrue="1">
      <formula>"len($A:$A)=3"</formula>
    </cfRule>
  </conditionalFormatting>
  <conditionalFormatting sqref="G467">
    <cfRule type="expression" dxfId="0" priority="5493" stopIfTrue="1">
      <formula>"len($A:$A)=3"</formula>
    </cfRule>
  </conditionalFormatting>
  <conditionalFormatting sqref="C468:E468">
    <cfRule type="expression" dxfId="0" priority="7080" stopIfTrue="1">
      <formula>"len($A:$A)=3"</formula>
    </cfRule>
  </conditionalFormatting>
  <conditionalFormatting sqref="F468">
    <cfRule type="expression" dxfId="0" priority="2874" stopIfTrue="1">
      <formula>"len($A:$A)=3"</formula>
    </cfRule>
  </conditionalFormatting>
  <conditionalFormatting sqref="G468">
    <cfRule type="expression" dxfId="0" priority="5492" stopIfTrue="1">
      <formula>"len($A:$A)=3"</formula>
    </cfRule>
  </conditionalFormatting>
  <conditionalFormatting sqref="C469:E469">
    <cfRule type="expression" dxfId="0" priority="7324" stopIfTrue="1">
      <formula>"len($A:$A)=3"</formula>
    </cfRule>
  </conditionalFormatting>
  <conditionalFormatting sqref="F469">
    <cfRule type="expression" dxfId="0" priority="2873" stopIfTrue="1">
      <formula>"len($A:$A)=3"</formula>
    </cfRule>
  </conditionalFormatting>
  <conditionalFormatting sqref="G469">
    <cfRule type="expression" dxfId="0" priority="5491" stopIfTrue="1">
      <formula>"len($A:$A)=3"</formula>
    </cfRule>
  </conditionalFormatting>
  <conditionalFormatting sqref="F470">
    <cfRule type="expression" dxfId="0" priority="2872" stopIfTrue="1">
      <formula>"len($A:$A)=3"</formula>
    </cfRule>
  </conditionalFormatting>
  <conditionalFormatting sqref="G470">
    <cfRule type="expression" dxfId="0" priority="5490" stopIfTrue="1">
      <formula>"len($A:$A)=3"</formula>
    </cfRule>
  </conditionalFormatting>
  <conditionalFormatting sqref="F471">
    <cfRule type="expression" dxfId="0" priority="2871" stopIfTrue="1">
      <formula>"len($A:$A)=3"</formula>
    </cfRule>
  </conditionalFormatting>
  <conditionalFormatting sqref="G471">
    <cfRule type="expression" dxfId="0" priority="5489" stopIfTrue="1">
      <formula>"len($A:$A)=3"</formula>
    </cfRule>
  </conditionalFormatting>
  <conditionalFormatting sqref="F472">
    <cfRule type="expression" dxfId="0" priority="2870" stopIfTrue="1">
      <formula>"len($A:$A)=3"</formula>
    </cfRule>
  </conditionalFormatting>
  <conditionalFormatting sqref="G472">
    <cfRule type="expression" dxfId="0" priority="5488" stopIfTrue="1">
      <formula>"len($A:$A)=3"</formula>
    </cfRule>
  </conditionalFormatting>
  <conditionalFormatting sqref="F473">
    <cfRule type="expression" dxfId="0" priority="2869" stopIfTrue="1">
      <formula>"len($A:$A)=3"</formula>
    </cfRule>
  </conditionalFormatting>
  <conditionalFormatting sqref="G473">
    <cfRule type="expression" dxfId="0" priority="5487" stopIfTrue="1">
      <formula>"len($A:$A)=3"</formula>
    </cfRule>
  </conditionalFormatting>
  <conditionalFormatting sqref="F474">
    <cfRule type="expression" dxfId="0" priority="2868" stopIfTrue="1">
      <formula>"len($A:$A)=3"</formula>
    </cfRule>
  </conditionalFormatting>
  <conditionalFormatting sqref="G474">
    <cfRule type="expression" dxfId="0" priority="5486" stopIfTrue="1">
      <formula>"len($A:$A)=3"</formula>
    </cfRule>
  </conditionalFormatting>
  <conditionalFormatting sqref="F475">
    <cfRule type="expression" dxfId="0" priority="2867" stopIfTrue="1">
      <formula>"len($A:$A)=3"</formula>
    </cfRule>
  </conditionalFormatting>
  <conditionalFormatting sqref="G475">
    <cfRule type="expression" dxfId="0" priority="5485" stopIfTrue="1">
      <formula>"len($A:$A)=3"</formula>
    </cfRule>
  </conditionalFormatting>
  <conditionalFormatting sqref="F476">
    <cfRule type="expression" dxfId="0" priority="2866" stopIfTrue="1">
      <formula>"len($A:$A)=3"</formula>
    </cfRule>
  </conditionalFormatting>
  <conditionalFormatting sqref="G476">
    <cfRule type="expression" dxfId="0" priority="5484" stopIfTrue="1">
      <formula>"len($A:$A)=3"</formula>
    </cfRule>
  </conditionalFormatting>
  <conditionalFormatting sqref="F477">
    <cfRule type="expression" dxfId="0" priority="2865" stopIfTrue="1">
      <formula>"len($A:$A)=3"</formula>
    </cfRule>
  </conditionalFormatting>
  <conditionalFormatting sqref="G477">
    <cfRule type="expression" dxfId="0" priority="5483" stopIfTrue="1">
      <formula>"len($A:$A)=3"</formula>
    </cfRule>
  </conditionalFormatting>
  <conditionalFormatting sqref="F478">
    <cfRule type="expression" dxfId="0" priority="2864" stopIfTrue="1">
      <formula>"len($A:$A)=3"</formula>
    </cfRule>
  </conditionalFormatting>
  <conditionalFormatting sqref="G478">
    <cfRule type="expression" dxfId="0" priority="5482" stopIfTrue="1">
      <formula>"len($A:$A)=3"</formula>
    </cfRule>
  </conditionalFormatting>
  <conditionalFormatting sqref="F479">
    <cfRule type="expression" dxfId="0" priority="2863" stopIfTrue="1">
      <formula>"len($A:$A)=3"</formula>
    </cfRule>
  </conditionalFormatting>
  <conditionalFormatting sqref="G479">
    <cfRule type="expression" dxfId="0" priority="5481" stopIfTrue="1">
      <formula>"len($A:$A)=3"</formula>
    </cfRule>
  </conditionalFormatting>
  <conditionalFormatting sqref="F480">
    <cfRule type="expression" dxfId="0" priority="2862" stopIfTrue="1">
      <formula>"len($A:$A)=3"</formula>
    </cfRule>
  </conditionalFormatting>
  <conditionalFormatting sqref="G480">
    <cfRule type="expression" dxfId="0" priority="5480" stopIfTrue="1">
      <formula>"len($A:$A)=3"</formula>
    </cfRule>
  </conditionalFormatting>
  <conditionalFormatting sqref="F481">
    <cfRule type="expression" dxfId="0" priority="2861" stopIfTrue="1">
      <formula>"len($A:$A)=3"</formula>
    </cfRule>
  </conditionalFormatting>
  <conditionalFormatting sqref="G481">
    <cfRule type="expression" dxfId="0" priority="5479" stopIfTrue="1">
      <formula>"len($A:$A)=3"</formula>
    </cfRule>
  </conditionalFormatting>
  <conditionalFormatting sqref="F482">
    <cfRule type="expression" dxfId="0" priority="2860" stopIfTrue="1">
      <formula>"len($A:$A)=3"</formula>
    </cfRule>
  </conditionalFormatting>
  <conditionalFormatting sqref="G482">
    <cfRule type="expression" dxfId="0" priority="5478" stopIfTrue="1">
      <formula>"len($A:$A)=3"</formula>
    </cfRule>
  </conditionalFormatting>
  <conditionalFormatting sqref="F483">
    <cfRule type="expression" dxfId="0" priority="2859" stopIfTrue="1">
      <formula>"len($A:$A)=3"</formula>
    </cfRule>
  </conditionalFormatting>
  <conditionalFormatting sqref="G483">
    <cfRule type="expression" dxfId="0" priority="5477" stopIfTrue="1">
      <formula>"len($A:$A)=3"</formula>
    </cfRule>
  </conditionalFormatting>
  <conditionalFormatting sqref="F484">
    <cfRule type="expression" dxfId="0" priority="2858" stopIfTrue="1">
      <formula>"len($A:$A)=3"</formula>
    </cfRule>
  </conditionalFormatting>
  <conditionalFormatting sqref="G484">
    <cfRule type="expression" dxfId="0" priority="5476" stopIfTrue="1">
      <formula>"len($A:$A)=3"</formula>
    </cfRule>
  </conditionalFormatting>
  <conditionalFormatting sqref="C485:E485">
    <cfRule type="expression" dxfId="0" priority="7322" stopIfTrue="1">
      <formula>"len($A:$A)=3"</formula>
    </cfRule>
  </conditionalFormatting>
  <conditionalFormatting sqref="F485">
    <cfRule type="expression" dxfId="0" priority="2857" stopIfTrue="1">
      <formula>"len($A:$A)=3"</formula>
    </cfRule>
  </conditionalFormatting>
  <conditionalFormatting sqref="G485">
    <cfRule type="expression" dxfId="0" priority="5475" stopIfTrue="1">
      <formula>"len($A:$A)=3"</formula>
    </cfRule>
  </conditionalFormatting>
  <conditionalFormatting sqref="F486">
    <cfRule type="expression" dxfId="0" priority="2856" stopIfTrue="1">
      <formula>"len($A:$A)=3"</formula>
    </cfRule>
  </conditionalFormatting>
  <conditionalFormatting sqref="G486">
    <cfRule type="expression" dxfId="0" priority="5474" stopIfTrue="1">
      <formula>"len($A:$A)=3"</formula>
    </cfRule>
  </conditionalFormatting>
  <conditionalFormatting sqref="F487">
    <cfRule type="expression" dxfId="0" priority="2855" stopIfTrue="1">
      <formula>"len($A:$A)=3"</formula>
    </cfRule>
  </conditionalFormatting>
  <conditionalFormatting sqref="G487">
    <cfRule type="expression" dxfId="0" priority="5473" stopIfTrue="1">
      <formula>"len($A:$A)=3"</formula>
    </cfRule>
  </conditionalFormatting>
  <conditionalFormatting sqref="F488">
    <cfRule type="expression" dxfId="0" priority="2854" stopIfTrue="1">
      <formula>"len($A:$A)=3"</formula>
    </cfRule>
  </conditionalFormatting>
  <conditionalFormatting sqref="G488">
    <cfRule type="expression" dxfId="0" priority="5472" stopIfTrue="1">
      <formula>"len($A:$A)=3"</formula>
    </cfRule>
  </conditionalFormatting>
  <conditionalFormatting sqref="F489">
    <cfRule type="expression" dxfId="0" priority="2853" stopIfTrue="1">
      <formula>"len($A:$A)=3"</formula>
    </cfRule>
  </conditionalFormatting>
  <conditionalFormatting sqref="G489">
    <cfRule type="expression" dxfId="0" priority="5471" stopIfTrue="1">
      <formula>"len($A:$A)=3"</formula>
    </cfRule>
  </conditionalFormatting>
  <conditionalFormatting sqref="F490">
    <cfRule type="expression" dxfId="0" priority="2852" stopIfTrue="1">
      <formula>"len($A:$A)=3"</formula>
    </cfRule>
  </conditionalFormatting>
  <conditionalFormatting sqref="G490">
    <cfRule type="expression" dxfId="0" priority="5470" stopIfTrue="1">
      <formula>"len($A:$A)=3"</formula>
    </cfRule>
  </conditionalFormatting>
  <conditionalFormatting sqref="F491">
    <cfRule type="expression" dxfId="0" priority="2851" stopIfTrue="1">
      <formula>"len($A:$A)=3"</formula>
    </cfRule>
  </conditionalFormatting>
  <conditionalFormatting sqref="G491">
    <cfRule type="expression" dxfId="0" priority="5469" stopIfTrue="1">
      <formula>"len($A:$A)=3"</formula>
    </cfRule>
  </conditionalFormatting>
  <conditionalFormatting sqref="F492">
    <cfRule type="expression" dxfId="0" priority="2850" stopIfTrue="1">
      <formula>"len($A:$A)=3"</formula>
    </cfRule>
  </conditionalFormatting>
  <conditionalFormatting sqref="G492">
    <cfRule type="expression" dxfId="0" priority="5468" stopIfTrue="1">
      <formula>"len($A:$A)=3"</formula>
    </cfRule>
  </conditionalFormatting>
  <conditionalFormatting sqref="C493:E493">
    <cfRule type="expression" dxfId="0" priority="7320" stopIfTrue="1">
      <formula>"len($A:$A)=3"</formula>
    </cfRule>
  </conditionalFormatting>
  <conditionalFormatting sqref="F493">
    <cfRule type="expression" dxfId="0" priority="2849" stopIfTrue="1">
      <formula>"len($A:$A)=3"</formula>
    </cfRule>
  </conditionalFormatting>
  <conditionalFormatting sqref="G493">
    <cfRule type="expression" dxfId="0" priority="5467" stopIfTrue="1">
      <formula>"len($A:$A)=3"</formula>
    </cfRule>
  </conditionalFormatting>
  <conditionalFormatting sqref="F494">
    <cfRule type="expression" dxfId="0" priority="2848" stopIfTrue="1">
      <formula>"len($A:$A)=3"</formula>
    </cfRule>
  </conditionalFormatting>
  <conditionalFormatting sqref="G494">
    <cfRule type="expression" dxfId="0" priority="5466" stopIfTrue="1">
      <formula>"len($A:$A)=3"</formula>
    </cfRule>
  </conditionalFormatting>
  <conditionalFormatting sqref="F495">
    <cfRule type="expression" dxfId="0" priority="2847" stopIfTrue="1">
      <formula>"len($A:$A)=3"</formula>
    </cfRule>
  </conditionalFormatting>
  <conditionalFormatting sqref="G495">
    <cfRule type="expression" dxfId="0" priority="5465" stopIfTrue="1">
      <formula>"len($A:$A)=3"</formula>
    </cfRule>
  </conditionalFormatting>
  <conditionalFormatting sqref="F496">
    <cfRule type="expression" dxfId="0" priority="2846" stopIfTrue="1">
      <formula>"len($A:$A)=3"</formula>
    </cfRule>
  </conditionalFormatting>
  <conditionalFormatting sqref="G496">
    <cfRule type="expression" dxfId="0" priority="5464" stopIfTrue="1">
      <formula>"len($A:$A)=3"</formula>
    </cfRule>
  </conditionalFormatting>
  <conditionalFormatting sqref="F497">
    <cfRule type="expression" dxfId="0" priority="2845" stopIfTrue="1">
      <formula>"len($A:$A)=3"</formula>
    </cfRule>
  </conditionalFormatting>
  <conditionalFormatting sqref="G497">
    <cfRule type="expression" dxfId="0" priority="5463" stopIfTrue="1">
      <formula>"len($A:$A)=3"</formula>
    </cfRule>
  </conditionalFormatting>
  <conditionalFormatting sqref="F498">
    <cfRule type="expression" dxfId="0" priority="2844" stopIfTrue="1">
      <formula>"len($A:$A)=3"</formula>
    </cfRule>
  </conditionalFormatting>
  <conditionalFormatting sqref="G498">
    <cfRule type="expression" dxfId="0" priority="5462" stopIfTrue="1">
      <formula>"len($A:$A)=3"</formula>
    </cfRule>
  </conditionalFormatting>
  <conditionalFormatting sqref="F499">
    <cfRule type="expression" dxfId="0" priority="2843" stopIfTrue="1">
      <formula>"len($A:$A)=3"</formula>
    </cfRule>
  </conditionalFormatting>
  <conditionalFormatting sqref="G499">
    <cfRule type="expression" dxfId="0" priority="5461" stopIfTrue="1">
      <formula>"len($A:$A)=3"</formula>
    </cfRule>
  </conditionalFormatting>
  <conditionalFormatting sqref="F500">
    <cfRule type="expression" dxfId="0" priority="2842" stopIfTrue="1">
      <formula>"len($A:$A)=3"</formula>
    </cfRule>
  </conditionalFormatting>
  <conditionalFormatting sqref="G500">
    <cfRule type="expression" dxfId="0" priority="5460" stopIfTrue="1">
      <formula>"len($A:$A)=3"</formula>
    </cfRule>
  </conditionalFormatting>
  <conditionalFormatting sqref="F501">
    <cfRule type="expression" dxfId="0" priority="2841" stopIfTrue="1">
      <formula>"len($A:$A)=3"</formula>
    </cfRule>
  </conditionalFormatting>
  <conditionalFormatting sqref="G501">
    <cfRule type="expression" dxfId="0" priority="5459" stopIfTrue="1">
      <formula>"len($A:$A)=3"</formula>
    </cfRule>
  </conditionalFormatting>
  <conditionalFormatting sqref="F502">
    <cfRule type="expression" dxfId="0" priority="2840" stopIfTrue="1">
      <formula>"len($A:$A)=3"</formula>
    </cfRule>
  </conditionalFormatting>
  <conditionalFormatting sqref="G502">
    <cfRule type="expression" dxfId="0" priority="5458" stopIfTrue="1">
      <formula>"len($A:$A)=3"</formula>
    </cfRule>
  </conditionalFormatting>
  <conditionalFormatting sqref="F503">
    <cfRule type="expression" dxfId="0" priority="2839" stopIfTrue="1">
      <formula>"len($A:$A)=3"</formula>
    </cfRule>
  </conditionalFormatting>
  <conditionalFormatting sqref="G503">
    <cfRule type="expression" dxfId="0" priority="5457" stopIfTrue="1">
      <formula>"len($A:$A)=3"</formula>
    </cfRule>
  </conditionalFormatting>
  <conditionalFormatting sqref="C504:E504">
    <cfRule type="expression" dxfId="0" priority="7318" stopIfTrue="1">
      <formula>"len($A:$A)=3"</formula>
    </cfRule>
  </conditionalFormatting>
  <conditionalFormatting sqref="F504">
    <cfRule type="expression" dxfId="0" priority="2838" stopIfTrue="1">
      <formula>"len($A:$A)=3"</formula>
    </cfRule>
  </conditionalFormatting>
  <conditionalFormatting sqref="G504">
    <cfRule type="expression" dxfId="0" priority="5456" stopIfTrue="1">
      <formula>"len($A:$A)=3"</formula>
    </cfRule>
  </conditionalFormatting>
  <conditionalFormatting sqref="F505">
    <cfRule type="expression" dxfId="0" priority="2837" stopIfTrue="1">
      <formula>"len($A:$A)=3"</formula>
    </cfRule>
  </conditionalFormatting>
  <conditionalFormatting sqref="G505">
    <cfRule type="expression" dxfId="0" priority="5455" stopIfTrue="1">
      <formula>"len($A:$A)=3"</formula>
    </cfRule>
  </conditionalFormatting>
  <conditionalFormatting sqref="F506">
    <cfRule type="expression" dxfId="0" priority="2836" stopIfTrue="1">
      <formula>"len($A:$A)=3"</formula>
    </cfRule>
  </conditionalFormatting>
  <conditionalFormatting sqref="G506">
    <cfRule type="expression" dxfId="0" priority="5454" stopIfTrue="1">
      <formula>"len($A:$A)=3"</formula>
    </cfRule>
  </conditionalFormatting>
  <conditionalFormatting sqref="F507">
    <cfRule type="expression" dxfId="0" priority="2835" stopIfTrue="1">
      <formula>"len($A:$A)=3"</formula>
    </cfRule>
  </conditionalFormatting>
  <conditionalFormatting sqref="G507">
    <cfRule type="expression" dxfId="0" priority="5453" stopIfTrue="1">
      <formula>"len($A:$A)=3"</formula>
    </cfRule>
  </conditionalFormatting>
  <conditionalFormatting sqref="F508">
    <cfRule type="expression" dxfId="0" priority="2834" stopIfTrue="1">
      <formula>"len($A:$A)=3"</formula>
    </cfRule>
  </conditionalFormatting>
  <conditionalFormatting sqref="G508">
    <cfRule type="expression" dxfId="0" priority="5452" stopIfTrue="1">
      <formula>"len($A:$A)=3"</formula>
    </cfRule>
  </conditionalFormatting>
  <conditionalFormatting sqref="F509">
    <cfRule type="expression" dxfId="0" priority="2833" stopIfTrue="1">
      <formula>"len($A:$A)=3"</formula>
    </cfRule>
  </conditionalFormatting>
  <conditionalFormatting sqref="G509">
    <cfRule type="expression" dxfId="0" priority="5451" stopIfTrue="1">
      <formula>"len($A:$A)=3"</formula>
    </cfRule>
  </conditionalFormatting>
  <conditionalFormatting sqref="F510">
    <cfRule type="expression" dxfId="0" priority="2832" stopIfTrue="1">
      <formula>"len($A:$A)=3"</formula>
    </cfRule>
  </conditionalFormatting>
  <conditionalFormatting sqref="G510">
    <cfRule type="expression" dxfId="0" priority="5450" stopIfTrue="1">
      <formula>"len($A:$A)=3"</formula>
    </cfRule>
  </conditionalFormatting>
  <conditionalFormatting sqref="F511">
    <cfRule type="expression" dxfId="0" priority="2831" stopIfTrue="1">
      <formula>"len($A:$A)=3"</formula>
    </cfRule>
  </conditionalFormatting>
  <conditionalFormatting sqref="G511">
    <cfRule type="expression" dxfId="0" priority="5449" stopIfTrue="1">
      <formula>"len($A:$A)=3"</formula>
    </cfRule>
  </conditionalFormatting>
  <conditionalFormatting sqref="F512">
    <cfRule type="expression" dxfId="0" priority="2830" stopIfTrue="1">
      <formula>"len($A:$A)=3"</formula>
    </cfRule>
  </conditionalFormatting>
  <conditionalFormatting sqref="G512">
    <cfRule type="expression" dxfId="0" priority="5448" stopIfTrue="1">
      <formula>"len($A:$A)=3"</formula>
    </cfRule>
  </conditionalFormatting>
  <conditionalFormatting sqref="C513:E513">
    <cfRule type="expression" dxfId="0" priority="7316" stopIfTrue="1">
      <formula>"len($A:$A)=3"</formula>
    </cfRule>
  </conditionalFormatting>
  <conditionalFormatting sqref="F513">
    <cfRule type="expression" dxfId="0" priority="2829" stopIfTrue="1">
      <formula>"len($A:$A)=3"</formula>
    </cfRule>
  </conditionalFormatting>
  <conditionalFormatting sqref="G513">
    <cfRule type="expression" dxfId="0" priority="5447" stopIfTrue="1">
      <formula>"len($A:$A)=3"</formula>
    </cfRule>
  </conditionalFormatting>
  <conditionalFormatting sqref="F514">
    <cfRule type="expression" dxfId="0" priority="2828" stopIfTrue="1">
      <formula>"len($A:$A)=3"</formula>
    </cfRule>
  </conditionalFormatting>
  <conditionalFormatting sqref="G514">
    <cfRule type="expression" dxfId="0" priority="5446" stopIfTrue="1">
      <formula>"len($A:$A)=3"</formula>
    </cfRule>
  </conditionalFormatting>
  <conditionalFormatting sqref="F515">
    <cfRule type="expression" dxfId="0" priority="2827" stopIfTrue="1">
      <formula>"len($A:$A)=3"</formula>
    </cfRule>
  </conditionalFormatting>
  <conditionalFormatting sqref="G515">
    <cfRule type="expression" dxfId="0" priority="5445" stopIfTrue="1">
      <formula>"len($A:$A)=3"</formula>
    </cfRule>
  </conditionalFormatting>
  <conditionalFormatting sqref="F516">
    <cfRule type="expression" dxfId="0" priority="2826" stopIfTrue="1">
      <formula>"len($A:$A)=3"</formula>
    </cfRule>
  </conditionalFormatting>
  <conditionalFormatting sqref="G516">
    <cfRule type="expression" dxfId="0" priority="5444" stopIfTrue="1">
      <formula>"len($A:$A)=3"</formula>
    </cfRule>
  </conditionalFormatting>
  <conditionalFormatting sqref="F517">
    <cfRule type="expression" dxfId="0" priority="2825" stopIfTrue="1">
      <formula>"len($A:$A)=3"</formula>
    </cfRule>
  </conditionalFormatting>
  <conditionalFormatting sqref="G517">
    <cfRule type="expression" dxfId="0" priority="5443" stopIfTrue="1">
      <formula>"len($A:$A)=3"</formula>
    </cfRule>
  </conditionalFormatting>
  <conditionalFormatting sqref="F518">
    <cfRule type="expression" dxfId="0" priority="2824" stopIfTrue="1">
      <formula>"len($A:$A)=3"</formula>
    </cfRule>
  </conditionalFormatting>
  <conditionalFormatting sqref="G518">
    <cfRule type="expression" dxfId="0" priority="5442" stopIfTrue="1">
      <formula>"len($A:$A)=3"</formula>
    </cfRule>
  </conditionalFormatting>
  <conditionalFormatting sqref="F519">
    <cfRule type="expression" dxfId="0" priority="2823" stopIfTrue="1">
      <formula>"len($A:$A)=3"</formula>
    </cfRule>
  </conditionalFormatting>
  <conditionalFormatting sqref="G519">
    <cfRule type="expression" dxfId="0" priority="5441" stopIfTrue="1">
      <formula>"len($A:$A)=3"</formula>
    </cfRule>
  </conditionalFormatting>
  <conditionalFormatting sqref="F520">
    <cfRule type="expression" dxfId="0" priority="2822" stopIfTrue="1">
      <formula>"len($A:$A)=3"</formula>
    </cfRule>
  </conditionalFormatting>
  <conditionalFormatting sqref="G520">
    <cfRule type="expression" dxfId="0" priority="5440" stopIfTrue="1">
      <formula>"len($A:$A)=3"</formula>
    </cfRule>
  </conditionalFormatting>
  <conditionalFormatting sqref="C521:E521">
    <cfRule type="expression" dxfId="0" priority="7314" stopIfTrue="1">
      <formula>"len($A:$A)=3"</formula>
    </cfRule>
  </conditionalFormatting>
  <conditionalFormatting sqref="F521">
    <cfRule type="expression" dxfId="0" priority="2821" stopIfTrue="1">
      <formula>"len($A:$A)=3"</formula>
    </cfRule>
  </conditionalFormatting>
  <conditionalFormatting sqref="G521">
    <cfRule type="expression" dxfId="0" priority="5439" stopIfTrue="1">
      <formula>"len($A:$A)=3"</formula>
    </cfRule>
  </conditionalFormatting>
  <conditionalFormatting sqref="F522">
    <cfRule type="expression" dxfId="0" priority="2820" stopIfTrue="1">
      <formula>"len($A:$A)=3"</formula>
    </cfRule>
  </conditionalFormatting>
  <conditionalFormatting sqref="G522">
    <cfRule type="expression" dxfId="0" priority="5438" stopIfTrue="1">
      <formula>"len($A:$A)=3"</formula>
    </cfRule>
  </conditionalFormatting>
  <conditionalFormatting sqref="F523">
    <cfRule type="expression" dxfId="0" priority="2819" stopIfTrue="1">
      <formula>"len($A:$A)=3"</formula>
    </cfRule>
  </conditionalFormatting>
  <conditionalFormatting sqref="G523">
    <cfRule type="expression" dxfId="0" priority="5437" stopIfTrue="1">
      <formula>"len($A:$A)=3"</formula>
    </cfRule>
  </conditionalFormatting>
  <conditionalFormatting sqref="F524">
    <cfRule type="expression" dxfId="0" priority="2818" stopIfTrue="1">
      <formula>"len($A:$A)=3"</formula>
    </cfRule>
  </conditionalFormatting>
  <conditionalFormatting sqref="G524">
    <cfRule type="expression" dxfId="0" priority="5436" stopIfTrue="1">
      <formula>"len($A:$A)=3"</formula>
    </cfRule>
  </conditionalFormatting>
  <conditionalFormatting sqref="C525:E525">
    <cfRule type="expression" dxfId="0" priority="7078" stopIfTrue="1">
      <formula>"len($A:$A)=3"</formula>
    </cfRule>
  </conditionalFormatting>
  <conditionalFormatting sqref="F525">
    <cfRule type="expression" dxfId="0" priority="2817" stopIfTrue="1">
      <formula>"len($A:$A)=3"</formula>
    </cfRule>
  </conditionalFormatting>
  <conditionalFormatting sqref="G525">
    <cfRule type="expression" dxfId="0" priority="5435" stopIfTrue="1">
      <formula>"len($A:$A)=3"</formula>
    </cfRule>
  </conditionalFormatting>
  <conditionalFormatting sqref="C526:E526">
    <cfRule type="expression" dxfId="0" priority="7312" stopIfTrue="1">
      <formula>"len($A:$A)=3"</formula>
    </cfRule>
  </conditionalFormatting>
  <conditionalFormatting sqref="F526">
    <cfRule type="expression" dxfId="0" priority="2816" stopIfTrue="1">
      <formula>"len($A:$A)=3"</formula>
    </cfRule>
  </conditionalFormatting>
  <conditionalFormatting sqref="G526">
    <cfRule type="expression" dxfId="0" priority="5434" stopIfTrue="1">
      <formula>"len($A:$A)=3"</formula>
    </cfRule>
  </conditionalFormatting>
  <conditionalFormatting sqref="F527">
    <cfRule type="expression" dxfId="0" priority="2815" stopIfTrue="1">
      <formula>"len($A:$A)=3"</formula>
    </cfRule>
  </conditionalFormatting>
  <conditionalFormatting sqref="G527">
    <cfRule type="expression" dxfId="0" priority="5433" stopIfTrue="1">
      <formula>"len($A:$A)=3"</formula>
    </cfRule>
  </conditionalFormatting>
  <conditionalFormatting sqref="F528">
    <cfRule type="expression" dxfId="0" priority="2814" stopIfTrue="1">
      <formula>"len($A:$A)=3"</formula>
    </cfRule>
  </conditionalFormatting>
  <conditionalFormatting sqref="G528">
    <cfRule type="expression" dxfId="0" priority="5432" stopIfTrue="1">
      <formula>"len($A:$A)=3"</formula>
    </cfRule>
  </conditionalFormatting>
  <conditionalFormatting sqref="F529">
    <cfRule type="expression" dxfId="0" priority="2813" stopIfTrue="1">
      <formula>"len($A:$A)=3"</formula>
    </cfRule>
  </conditionalFormatting>
  <conditionalFormatting sqref="G529">
    <cfRule type="expression" dxfId="0" priority="5431" stopIfTrue="1">
      <formula>"len($A:$A)=3"</formula>
    </cfRule>
  </conditionalFormatting>
  <conditionalFormatting sqref="F530">
    <cfRule type="expression" dxfId="0" priority="2812" stopIfTrue="1">
      <formula>"len($A:$A)=3"</formula>
    </cfRule>
  </conditionalFormatting>
  <conditionalFormatting sqref="G530">
    <cfRule type="expression" dxfId="0" priority="5430" stopIfTrue="1">
      <formula>"len($A:$A)=3"</formula>
    </cfRule>
  </conditionalFormatting>
  <conditionalFormatting sqref="F531">
    <cfRule type="expression" dxfId="0" priority="2811" stopIfTrue="1">
      <formula>"len($A:$A)=3"</formula>
    </cfRule>
  </conditionalFormatting>
  <conditionalFormatting sqref="G531">
    <cfRule type="expression" dxfId="0" priority="5429" stopIfTrue="1">
      <formula>"len($A:$A)=3"</formula>
    </cfRule>
  </conditionalFormatting>
  <conditionalFormatting sqref="F532">
    <cfRule type="expression" dxfId="0" priority="2810" stopIfTrue="1">
      <formula>"len($A:$A)=3"</formula>
    </cfRule>
  </conditionalFormatting>
  <conditionalFormatting sqref="G532">
    <cfRule type="expression" dxfId="0" priority="5428" stopIfTrue="1">
      <formula>"len($A:$A)=3"</formula>
    </cfRule>
  </conditionalFormatting>
  <conditionalFormatting sqref="F533">
    <cfRule type="expression" dxfId="0" priority="2809" stopIfTrue="1">
      <formula>"len($A:$A)=3"</formula>
    </cfRule>
  </conditionalFormatting>
  <conditionalFormatting sqref="G533">
    <cfRule type="expression" dxfId="0" priority="5427" stopIfTrue="1">
      <formula>"len($A:$A)=3"</formula>
    </cfRule>
  </conditionalFormatting>
  <conditionalFormatting sqref="F534">
    <cfRule type="expression" dxfId="0" priority="2808" stopIfTrue="1">
      <formula>"len($A:$A)=3"</formula>
    </cfRule>
  </conditionalFormatting>
  <conditionalFormatting sqref="G534">
    <cfRule type="expression" dxfId="0" priority="5426" stopIfTrue="1">
      <formula>"len($A:$A)=3"</formula>
    </cfRule>
  </conditionalFormatting>
  <conditionalFormatting sqref="F535">
    <cfRule type="expression" dxfId="0" priority="2807" stopIfTrue="1">
      <formula>"len($A:$A)=3"</formula>
    </cfRule>
  </conditionalFormatting>
  <conditionalFormatting sqref="G535">
    <cfRule type="expression" dxfId="0" priority="5425" stopIfTrue="1">
      <formula>"len($A:$A)=3"</formula>
    </cfRule>
  </conditionalFormatting>
  <conditionalFormatting sqref="F536">
    <cfRule type="expression" dxfId="0" priority="2806" stopIfTrue="1">
      <formula>"len($A:$A)=3"</formula>
    </cfRule>
  </conditionalFormatting>
  <conditionalFormatting sqref="G536">
    <cfRule type="expression" dxfId="0" priority="5424" stopIfTrue="1">
      <formula>"len($A:$A)=3"</formula>
    </cfRule>
  </conditionalFormatting>
  <conditionalFormatting sqref="F537">
    <cfRule type="expression" dxfId="0" priority="2805" stopIfTrue="1">
      <formula>"len($A:$A)=3"</formula>
    </cfRule>
  </conditionalFormatting>
  <conditionalFormatting sqref="G537">
    <cfRule type="expression" dxfId="0" priority="5423" stopIfTrue="1">
      <formula>"len($A:$A)=3"</formula>
    </cfRule>
  </conditionalFormatting>
  <conditionalFormatting sqref="F538">
    <cfRule type="expression" dxfId="0" priority="2804" stopIfTrue="1">
      <formula>"len($A:$A)=3"</formula>
    </cfRule>
  </conditionalFormatting>
  <conditionalFormatting sqref="G538">
    <cfRule type="expression" dxfId="0" priority="5422" stopIfTrue="1">
      <formula>"len($A:$A)=3"</formula>
    </cfRule>
  </conditionalFormatting>
  <conditionalFormatting sqref="F539">
    <cfRule type="expression" dxfId="0" priority="2803" stopIfTrue="1">
      <formula>"len($A:$A)=3"</formula>
    </cfRule>
  </conditionalFormatting>
  <conditionalFormatting sqref="G539">
    <cfRule type="expression" dxfId="0" priority="5421" stopIfTrue="1">
      <formula>"len($A:$A)=3"</formula>
    </cfRule>
  </conditionalFormatting>
  <conditionalFormatting sqref="F540">
    <cfRule type="expression" dxfId="0" priority="2802" stopIfTrue="1">
      <formula>"len($A:$A)=3"</formula>
    </cfRule>
  </conditionalFormatting>
  <conditionalFormatting sqref="G540">
    <cfRule type="expression" dxfId="0" priority="5420" stopIfTrue="1">
      <formula>"len($A:$A)=3"</formula>
    </cfRule>
  </conditionalFormatting>
  <conditionalFormatting sqref="F541">
    <cfRule type="expression" dxfId="0" priority="2801" stopIfTrue="1">
      <formula>"len($A:$A)=3"</formula>
    </cfRule>
  </conditionalFormatting>
  <conditionalFormatting sqref="G541">
    <cfRule type="expression" dxfId="0" priority="5419" stopIfTrue="1">
      <formula>"len($A:$A)=3"</formula>
    </cfRule>
  </conditionalFormatting>
  <conditionalFormatting sqref="F542">
    <cfRule type="expression" dxfId="0" priority="2800" stopIfTrue="1">
      <formula>"len($A:$A)=3"</formula>
    </cfRule>
  </conditionalFormatting>
  <conditionalFormatting sqref="G542">
    <cfRule type="expression" dxfId="0" priority="5418" stopIfTrue="1">
      <formula>"len($A:$A)=3"</formula>
    </cfRule>
  </conditionalFormatting>
  <conditionalFormatting sqref="F543">
    <cfRule type="expression" dxfId="0" priority="2799" stopIfTrue="1">
      <formula>"len($A:$A)=3"</formula>
    </cfRule>
  </conditionalFormatting>
  <conditionalFormatting sqref="G543">
    <cfRule type="expression" dxfId="0" priority="5417" stopIfTrue="1">
      <formula>"len($A:$A)=3"</formula>
    </cfRule>
  </conditionalFormatting>
  <conditionalFormatting sqref="F544">
    <cfRule type="expression" dxfId="0" priority="2798" stopIfTrue="1">
      <formula>"len($A:$A)=3"</formula>
    </cfRule>
  </conditionalFormatting>
  <conditionalFormatting sqref="G544">
    <cfRule type="expression" dxfId="0" priority="5416" stopIfTrue="1">
      <formula>"len($A:$A)=3"</formula>
    </cfRule>
  </conditionalFormatting>
  <conditionalFormatting sqref="C545:E545">
    <cfRule type="expression" dxfId="0" priority="7310" stopIfTrue="1">
      <formula>"len($A:$A)=3"</formula>
    </cfRule>
  </conditionalFormatting>
  <conditionalFormatting sqref="F545">
    <cfRule type="expression" dxfId="0" priority="2797" stopIfTrue="1">
      <formula>"len($A:$A)=3"</formula>
    </cfRule>
  </conditionalFormatting>
  <conditionalFormatting sqref="G545">
    <cfRule type="expression" dxfId="0" priority="5415" stopIfTrue="1">
      <formula>"len($A:$A)=3"</formula>
    </cfRule>
  </conditionalFormatting>
  <conditionalFormatting sqref="F546">
    <cfRule type="expression" dxfId="0" priority="2796" stopIfTrue="1">
      <formula>"len($A:$A)=3"</formula>
    </cfRule>
  </conditionalFormatting>
  <conditionalFormatting sqref="G546">
    <cfRule type="expression" dxfId="0" priority="5414" stopIfTrue="1">
      <formula>"len($A:$A)=3"</formula>
    </cfRule>
  </conditionalFormatting>
  <conditionalFormatting sqref="F547">
    <cfRule type="expression" dxfId="0" priority="2795" stopIfTrue="1">
      <formula>"len($A:$A)=3"</formula>
    </cfRule>
  </conditionalFormatting>
  <conditionalFormatting sqref="G547">
    <cfRule type="expression" dxfId="0" priority="5413" stopIfTrue="1">
      <formula>"len($A:$A)=3"</formula>
    </cfRule>
  </conditionalFormatting>
  <conditionalFormatting sqref="F548">
    <cfRule type="expression" dxfId="0" priority="2794" stopIfTrue="1">
      <formula>"len($A:$A)=3"</formula>
    </cfRule>
  </conditionalFormatting>
  <conditionalFormatting sqref="G548">
    <cfRule type="expression" dxfId="0" priority="5412" stopIfTrue="1">
      <formula>"len($A:$A)=3"</formula>
    </cfRule>
  </conditionalFormatting>
  <conditionalFormatting sqref="F549">
    <cfRule type="expression" dxfId="0" priority="2793" stopIfTrue="1">
      <formula>"len($A:$A)=3"</formula>
    </cfRule>
  </conditionalFormatting>
  <conditionalFormatting sqref="G549">
    <cfRule type="expression" dxfId="0" priority="5411" stopIfTrue="1">
      <formula>"len($A:$A)=3"</formula>
    </cfRule>
  </conditionalFormatting>
  <conditionalFormatting sqref="F550">
    <cfRule type="expression" dxfId="0" priority="2792" stopIfTrue="1">
      <formula>"len($A:$A)=3"</formula>
    </cfRule>
  </conditionalFormatting>
  <conditionalFormatting sqref="G550">
    <cfRule type="expression" dxfId="0" priority="5410" stopIfTrue="1">
      <formula>"len($A:$A)=3"</formula>
    </cfRule>
  </conditionalFormatting>
  <conditionalFormatting sqref="F551">
    <cfRule type="expression" dxfId="0" priority="2791" stopIfTrue="1">
      <formula>"len($A:$A)=3"</formula>
    </cfRule>
  </conditionalFormatting>
  <conditionalFormatting sqref="G551">
    <cfRule type="expression" dxfId="0" priority="5409" stopIfTrue="1">
      <formula>"len($A:$A)=3"</formula>
    </cfRule>
  </conditionalFormatting>
  <conditionalFormatting sqref="F552">
    <cfRule type="expression" dxfId="0" priority="2790" stopIfTrue="1">
      <formula>"len($A:$A)=3"</formula>
    </cfRule>
  </conditionalFormatting>
  <conditionalFormatting sqref="G552">
    <cfRule type="expression" dxfId="0" priority="5408" stopIfTrue="1">
      <formula>"len($A:$A)=3"</formula>
    </cfRule>
  </conditionalFormatting>
  <conditionalFormatting sqref="C553:E553">
    <cfRule type="expression" dxfId="0" priority="7308" stopIfTrue="1">
      <formula>"len($A:$A)=3"</formula>
    </cfRule>
  </conditionalFormatting>
  <conditionalFormatting sqref="F553">
    <cfRule type="expression" dxfId="0" priority="2789" stopIfTrue="1">
      <formula>"len($A:$A)=3"</formula>
    </cfRule>
  </conditionalFormatting>
  <conditionalFormatting sqref="G553">
    <cfRule type="expression" dxfId="0" priority="5407" stopIfTrue="1">
      <formula>"len($A:$A)=3"</formula>
    </cfRule>
  </conditionalFormatting>
  <conditionalFormatting sqref="C554">
    <cfRule type="expression" dxfId="0" priority="214" stopIfTrue="1">
      <formula>"len($A:$A)=3"</formula>
    </cfRule>
  </conditionalFormatting>
  <conditionalFormatting sqref="D554">
    <cfRule type="expression" dxfId="0" priority="6890" stopIfTrue="1">
      <formula>"len($A:$A)=3"</formula>
    </cfRule>
  </conditionalFormatting>
  <conditionalFormatting sqref="E554">
    <cfRule type="expression" dxfId="0" priority="6170" stopIfTrue="1">
      <formula>"len($A:$A)=3"</formula>
    </cfRule>
  </conditionalFormatting>
  <conditionalFormatting sqref="F554">
    <cfRule type="expression" dxfId="0" priority="2788" stopIfTrue="1">
      <formula>"len($A:$A)=3"</formula>
    </cfRule>
  </conditionalFormatting>
  <conditionalFormatting sqref="G554">
    <cfRule type="expression" dxfId="0" priority="5406" stopIfTrue="1">
      <formula>"len($A:$A)=3"</formula>
    </cfRule>
  </conditionalFormatting>
  <conditionalFormatting sqref="C555:E555">
    <cfRule type="expression" dxfId="0" priority="7306" stopIfTrue="1">
      <formula>"len($A:$A)=3"</formula>
    </cfRule>
  </conditionalFormatting>
  <conditionalFormatting sqref="F555">
    <cfRule type="expression" dxfId="0" priority="2787" stopIfTrue="1">
      <formula>"len($A:$A)=3"</formula>
    </cfRule>
  </conditionalFormatting>
  <conditionalFormatting sqref="G555">
    <cfRule type="expression" dxfId="0" priority="5405" stopIfTrue="1">
      <formula>"len($A:$A)=3"</formula>
    </cfRule>
  </conditionalFormatting>
  <conditionalFormatting sqref="F556">
    <cfRule type="expression" dxfId="0" priority="2786" stopIfTrue="1">
      <formula>"len($A:$A)=3"</formula>
    </cfRule>
  </conditionalFormatting>
  <conditionalFormatting sqref="G556">
    <cfRule type="expression" dxfId="0" priority="5404" stopIfTrue="1">
      <formula>"len($A:$A)=3"</formula>
    </cfRule>
  </conditionalFormatting>
  <conditionalFormatting sqref="F557">
    <cfRule type="expression" dxfId="0" priority="2785" stopIfTrue="1">
      <formula>"len($A:$A)=3"</formula>
    </cfRule>
  </conditionalFormatting>
  <conditionalFormatting sqref="G557">
    <cfRule type="expression" dxfId="0" priority="5403" stopIfTrue="1">
      <formula>"len($A:$A)=3"</formula>
    </cfRule>
  </conditionalFormatting>
  <conditionalFormatting sqref="F558">
    <cfRule type="expression" dxfId="0" priority="2784" stopIfTrue="1">
      <formula>"len($A:$A)=3"</formula>
    </cfRule>
  </conditionalFormatting>
  <conditionalFormatting sqref="G558">
    <cfRule type="expression" dxfId="0" priority="5402" stopIfTrue="1">
      <formula>"len($A:$A)=3"</formula>
    </cfRule>
  </conditionalFormatting>
  <conditionalFormatting sqref="F559">
    <cfRule type="expression" dxfId="0" priority="2783" stopIfTrue="1">
      <formula>"len($A:$A)=3"</formula>
    </cfRule>
  </conditionalFormatting>
  <conditionalFormatting sqref="G559">
    <cfRule type="expression" dxfId="0" priority="5401" stopIfTrue="1">
      <formula>"len($A:$A)=3"</formula>
    </cfRule>
  </conditionalFormatting>
  <conditionalFormatting sqref="F560">
    <cfRule type="expression" dxfId="0" priority="2782" stopIfTrue="1">
      <formula>"len($A:$A)=3"</formula>
    </cfRule>
  </conditionalFormatting>
  <conditionalFormatting sqref="G560">
    <cfRule type="expression" dxfId="0" priority="5400" stopIfTrue="1">
      <formula>"len($A:$A)=3"</formula>
    </cfRule>
  </conditionalFormatting>
  <conditionalFormatting sqref="F561">
    <cfRule type="expression" dxfId="0" priority="2781" stopIfTrue="1">
      <formula>"len($A:$A)=3"</formula>
    </cfRule>
  </conditionalFormatting>
  <conditionalFormatting sqref="G561">
    <cfRule type="expression" dxfId="0" priority="5399" stopIfTrue="1">
      <formula>"len($A:$A)=3"</formula>
    </cfRule>
  </conditionalFormatting>
  <conditionalFormatting sqref="F562">
    <cfRule type="expression" dxfId="0" priority="2780" stopIfTrue="1">
      <formula>"len($A:$A)=3"</formula>
    </cfRule>
  </conditionalFormatting>
  <conditionalFormatting sqref="G562">
    <cfRule type="expression" dxfId="0" priority="5398" stopIfTrue="1">
      <formula>"len($A:$A)=3"</formula>
    </cfRule>
  </conditionalFormatting>
  <conditionalFormatting sqref="F563">
    <cfRule type="expression" dxfId="0" priority="2779" stopIfTrue="1">
      <formula>"len($A:$A)=3"</formula>
    </cfRule>
  </conditionalFormatting>
  <conditionalFormatting sqref="G563">
    <cfRule type="expression" dxfId="0" priority="5397" stopIfTrue="1">
      <formula>"len($A:$A)=3"</formula>
    </cfRule>
  </conditionalFormatting>
  <conditionalFormatting sqref="C564:E564">
    <cfRule type="expression" dxfId="0" priority="7304" stopIfTrue="1">
      <formula>"len($A:$A)=3"</formula>
    </cfRule>
  </conditionalFormatting>
  <conditionalFormatting sqref="F564">
    <cfRule type="expression" dxfId="0" priority="2778" stopIfTrue="1">
      <formula>"len($A:$A)=3"</formula>
    </cfRule>
  </conditionalFormatting>
  <conditionalFormatting sqref="G564">
    <cfRule type="expression" dxfId="0" priority="5396" stopIfTrue="1">
      <formula>"len($A:$A)=3"</formula>
    </cfRule>
  </conditionalFormatting>
  <conditionalFormatting sqref="F565">
    <cfRule type="expression" dxfId="0" priority="2777" stopIfTrue="1">
      <formula>"len($A:$A)=3"</formula>
    </cfRule>
  </conditionalFormatting>
  <conditionalFormatting sqref="G565">
    <cfRule type="expression" dxfId="0" priority="5395" stopIfTrue="1">
      <formula>"len($A:$A)=3"</formula>
    </cfRule>
  </conditionalFormatting>
  <conditionalFormatting sqref="F566">
    <cfRule type="expression" dxfId="0" priority="2776" stopIfTrue="1">
      <formula>"len($A:$A)=3"</formula>
    </cfRule>
  </conditionalFormatting>
  <conditionalFormatting sqref="G566">
    <cfRule type="expression" dxfId="0" priority="5394" stopIfTrue="1">
      <formula>"len($A:$A)=3"</formula>
    </cfRule>
  </conditionalFormatting>
  <conditionalFormatting sqref="F567">
    <cfRule type="expression" dxfId="0" priority="2775" stopIfTrue="1">
      <formula>"len($A:$A)=3"</formula>
    </cfRule>
  </conditionalFormatting>
  <conditionalFormatting sqref="G567">
    <cfRule type="expression" dxfId="0" priority="5393" stopIfTrue="1">
      <formula>"len($A:$A)=3"</formula>
    </cfRule>
  </conditionalFormatting>
  <conditionalFormatting sqref="C568:E568">
    <cfRule type="expression" dxfId="0" priority="7302" stopIfTrue="1">
      <formula>"len($A:$A)=3"</formula>
    </cfRule>
  </conditionalFormatting>
  <conditionalFormatting sqref="F568">
    <cfRule type="expression" dxfId="0" priority="2774" stopIfTrue="1">
      <formula>"len($A:$A)=3"</formula>
    </cfRule>
  </conditionalFormatting>
  <conditionalFormatting sqref="G568">
    <cfRule type="expression" dxfId="0" priority="5392" stopIfTrue="1">
      <formula>"len($A:$A)=3"</formula>
    </cfRule>
  </conditionalFormatting>
  <conditionalFormatting sqref="F569">
    <cfRule type="expression" dxfId="0" priority="2773" stopIfTrue="1">
      <formula>"len($A:$A)=3"</formula>
    </cfRule>
  </conditionalFormatting>
  <conditionalFormatting sqref="G569">
    <cfRule type="expression" dxfId="0" priority="5391" stopIfTrue="1">
      <formula>"len($A:$A)=3"</formula>
    </cfRule>
  </conditionalFormatting>
  <conditionalFormatting sqref="F570">
    <cfRule type="expression" dxfId="0" priority="2772" stopIfTrue="1">
      <formula>"len($A:$A)=3"</formula>
    </cfRule>
  </conditionalFormatting>
  <conditionalFormatting sqref="G570">
    <cfRule type="expression" dxfId="0" priority="5390" stopIfTrue="1">
      <formula>"len($A:$A)=3"</formula>
    </cfRule>
  </conditionalFormatting>
  <conditionalFormatting sqref="F571">
    <cfRule type="expression" dxfId="0" priority="2771" stopIfTrue="1">
      <formula>"len($A:$A)=3"</formula>
    </cfRule>
  </conditionalFormatting>
  <conditionalFormatting sqref="G571">
    <cfRule type="expression" dxfId="0" priority="5389" stopIfTrue="1">
      <formula>"len($A:$A)=3"</formula>
    </cfRule>
  </conditionalFormatting>
  <conditionalFormatting sqref="F572">
    <cfRule type="expression" dxfId="0" priority="2770" stopIfTrue="1">
      <formula>"len($A:$A)=3"</formula>
    </cfRule>
  </conditionalFormatting>
  <conditionalFormatting sqref="G572">
    <cfRule type="expression" dxfId="0" priority="5388" stopIfTrue="1">
      <formula>"len($A:$A)=3"</formula>
    </cfRule>
  </conditionalFormatting>
  <conditionalFormatting sqref="F573">
    <cfRule type="expression" dxfId="0" priority="2769" stopIfTrue="1">
      <formula>"len($A:$A)=3"</formula>
    </cfRule>
  </conditionalFormatting>
  <conditionalFormatting sqref="G573">
    <cfRule type="expression" dxfId="0" priority="5387" stopIfTrue="1">
      <formula>"len($A:$A)=3"</formula>
    </cfRule>
  </conditionalFormatting>
  <conditionalFormatting sqref="F574">
    <cfRule type="expression" dxfId="0" priority="2768" stopIfTrue="1">
      <formula>"len($A:$A)=3"</formula>
    </cfRule>
  </conditionalFormatting>
  <conditionalFormatting sqref="G574">
    <cfRule type="expression" dxfId="0" priority="5386" stopIfTrue="1">
      <formula>"len($A:$A)=3"</formula>
    </cfRule>
  </conditionalFormatting>
  <conditionalFormatting sqref="F575">
    <cfRule type="expression" dxfId="0" priority="2767" stopIfTrue="1">
      <formula>"len($A:$A)=3"</formula>
    </cfRule>
  </conditionalFormatting>
  <conditionalFormatting sqref="G575">
    <cfRule type="expression" dxfId="0" priority="5385" stopIfTrue="1">
      <formula>"len($A:$A)=3"</formula>
    </cfRule>
  </conditionalFormatting>
  <conditionalFormatting sqref="F576">
    <cfRule type="expression" dxfId="0" priority="2766" stopIfTrue="1">
      <formula>"len($A:$A)=3"</formula>
    </cfRule>
  </conditionalFormatting>
  <conditionalFormatting sqref="G576">
    <cfRule type="expression" dxfId="0" priority="5384" stopIfTrue="1">
      <formula>"len($A:$A)=3"</formula>
    </cfRule>
  </conditionalFormatting>
  <conditionalFormatting sqref="F577">
    <cfRule type="expression" dxfId="0" priority="2765" stopIfTrue="1">
      <formula>"len($A:$A)=3"</formula>
    </cfRule>
  </conditionalFormatting>
  <conditionalFormatting sqref="G577">
    <cfRule type="expression" dxfId="0" priority="5383" stopIfTrue="1">
      <formula>"len($A:$A)=3"</formula>
    </cfRule>
  </conditionalFormatting>
  <conditionalFormatting sqref="C578:E578">
    <cfRule type="expression" dxfId="0" priority="7300" stopIfTrue="1">
      <formula>"len($A:$A)=3"</formula>
    </cfRule>
  </conditionalFormatting>
  <conditionalFormatting sqref="F578">
    <cfRule type="expression" dxfId="0" priority="2764" stopIfTrue="1">
      <formula>"len($A:$A)=3"</formula>
    </cfRule>
  </conditionalFormatting>
  <conditionalFormatting sqref="G578">
    <cfRule type="expression" dxfId="0" priority="5382" stopIfTrue="1">
      <formula>"len($A:$A)=3"</formula>
    </cfRule>
  </conditionalFormatting>
  <conditionalFormatting sqref="F579">
    <cfRule type="expression" dxfId="0" priority="2763" stopIfTrue="1">
      <formula>"len($A:$A)=3"</formula>
    </cfRule>
  </conditionalFormatting>
  <conditionalFormatting sqref="G579">
    <cfRule type="expression" dxfId="0" priority="5381" stopIfTrue="1">
      <formula>"len($A:$A)=3"</formula>
    </cfRule>
  </conditionalFormatting>
  <conditionalFormatting sqref="F580">
    <cfRule type="expression" dxfId="0" priority="2762" stopIfTrue="1">
      <formula>"len($A:$A)=3"</formula>
    </cfRule>
  </conditionalFormatting>
  <conditionalFormatting sqref="G580">
    <cfRule type="expression" dxfId="0" priority="5380" stopIfTrue="1">
      <formula>"len($A:$A)=3"</formula>
    </cfRule>
  </conditionalFormatting>
  <conditionalFormatting sqref="F581">
    <cfRule type="expression" dxfId="0" priority="2761" stopIfTrue="1">
      <formula>"len($A:$A)=3"</formula>
    </cfRule>
  </conditionalFormatting>
  <conditionalFormatting sqref="G581">
    <cfRule type="expression" dxfId="0" priority="5379" stopIfTrue="1">
      <formula>"len($A:$A)=3"</formula>
    </cfRule>
  </conditionalFormatting>
  <conditionalFormatting sqref="F582">
    <cfRule type="expression" dxfId="0" priority="2760" stopIfTrue="1">
      <formula>"len($A:$A)=3"</formula>
    </cfRule>
  </conditionalFormatting>
  <conditionalFormatting sqref="G582">
    <cfRule type="expression" dxfId="0" priority="5378" stopIfTrue="1">
      <formula>"len($A:$A)=3"</formula>
    </cfRule>
  </conditionalFormatting>
  <conditionalFormatting sqref="F583">
    <cfRule type="expression" dxfId="0" priority="2759" stopIfTrue="1">
      <formula>"len($A:$A)=3"</formula>
    </cfRule>
  </conditionalFormatting>
  <conditionalFormatting sqref="G583">
    <cfRule type="expression" dxfId="0" priority="5377" stopIfTrue="1">
      <formula>"len($A:$A)=3"</formula>
    </cfRule>
  </conditionalFormatting>
  <conditionalFormatting sqref="F584">
    <cfRule type="expression" dxfId="0" priority="2758" stopIfTrue="1">
      <formula>"len($A:$A)=3"</formula>
    </cfRule>
  </conditionalFormatting>
  <conditionalFormatting sqref="G584">
    <cfRule type="expression" dxfId="0" priority="5376" stopIfTrue="1">
      <formula>"len($A:$A)=3"</formula>
    </cfRule>
  </conditionalFormatting>
  <conditionalFormatting sqref="F585">
    <cfRule type="expression" dxfId="0" priority="2757" stopIfTrue="1">
      <formula>"len($A:$A)=3"</formula>
    </cfRule>
  </conditionalFormatting>
  <conditionalFormatting sqref="G585">
    <cfRule type="expression" dxfId="0" priority="5375" stopIfTrue="1">
      <formula>"len($A:$A)=3"</formula>
    </cfRule>
  </conditionalFormatting>
  <conditionalFormatting sqref="F586">
    <cfRule type="expression" dxfId="0" priority="2756" stopIfTrue="1">
      <formula>"len($A:$A)=3"</formula>
    </cfRule>
  </conditionalFormatting>
  <conditionalFormatting sqref="G586">
    <cfRule type="expression" dxfId="0" priority="5374" stopIfTrue="1">
      <formula>"len($A:$A)=3"</formula>
    </cfRule>
  </conditionalFormatting>
  <conditionalFormatting sqref="F587">
    <cfRule type="expression" dxfId="0" priority="2755" stopIfTrue="1">
      <formula>"len($A:$A)=3"</formula>
    </cfRule>
  </conditionalFormatting>
  <conditionalFormatting sqref="G587">
    <cfRule type="expression" dxfId="0" priority="5373" stopIfTrue="1">
      <formula>"len($A:$A)=3"</formula>
    </cfRule>
  </conditionalFormatting>
  <conditionalFormatting sqref="C588:E588">
    <cfRule type="expression" dxfId="0" priority="7298" stopIfTrue="1">
      <formula>"len($A:$A)=3"</formula>
    </cfRule>
  </conditionalFormatting>
  <conditionalFormatting sqref="F588">
    <cfRule type="expression" dxfId="0" priority="2754" stopIfTrue="1">
      <formula>"len($A:$A)=3"</formula>
    </cfRule>
  </conditionalFormatting>
  <conditionalFormatting sqref="G588">
    <cfRule type="expression" dxfId="0" priority="5372" stopIfTrue="1">
      <formula>"len($A:$A)=3"</formula>
    </cfRule>
  </conditionalFormatting>
  <conditionalFormatting sqref="F589">
    <cfRule type="expression" dxfId="0" priority="2753" stopIfTrue="1">
      <formula>"len($A:$A)=3"</formula>
    </cfRule>
  </conditionalFormatting>
  <conditionalFormatting sqref="G589">
    <cfRule type="expression" dxfId="0" priority="5371" stopIfTrue="1">
      <formula>"len($A:$A)=3"</formula>
    </cfRule>
  </conditionalFormatting>
  <conditionalFormatting sqref="F590">
    <cfRule type="expression" dxfId="0" priority="2752" stopIfTrue="1">
      <formula>"len($A:$A)=3"</formula>
    </cfRule>
  </conditionalFormatting>
  <conditionalFormatting sqref="G590">
    <cfRule type="expression" dxfId="0" priority="5370" stopIfTrue="1">
      <formula>"len($A:$A)=3"</formula>
    </cfRule>
  </conditionalFormatting>
  <conditionalFormatting sqref="F591">
    <cfRule type="expression" dxfId="0" priority="2751" stopIfTrue="1">
      <formula>"len($A:$A)=3"</formula>
    </cfRule>
  </conditionalFormatting>
  <conditionalFormatting sqref="G591">
    <cfRule type="expression" dxfId="0" priority="5369" stopIfTrue="1">
      <formula>"len($A:$A)=3"</formula>
    </cfRule>
  </conditionalFormatting>
  <conditionalFormatting sqref="F592">
    <cfRule type="expression" dxfId="0" priority="2750" stopIfTrue="1">
      <formula>"len($A:$A)=3"</formula>
    </cfRule>
  </conditionalFormatting>
  <conditionalFormatting sqref="G592">
    <cfRule type="expression" dxfId="0" priority="5368" stopIfTrue="1">
      <formula>"len($A:$A)=3"</formula>
    </cfRule>
  </conditionalFormatting>
  <conditionalFormatting sqref="F593">
    <cfRule type="expression" dxfId="0" priority="2749" stopIfTrue="1">
      <formula>"len($A:$A)=3"</formula>
    </cfRule>
  </conditionalFormatting>
  <conditionalFormatting sqref="G593">
    <cfRule type="expression" dxfId="0" priority="5367" stopIfTrue="1">
      <formula>"len($A:$A)=3"</formula>
    </cfRule>
  </conditionalFormatting>
  <conditionalFormatting sqref="F594">
    <cfRule type="expression" dxfId="0" priority="2748" stopIfTrue="1">
      <formula>"len($A:$A)=3"</formula>
    </cfRule>
  </conditionalFormatting>
  <conditionalFormatting sqref="G594">
    <cfRule type="expression" dxfId="0" priority="5366" stopIfTrue="1">
      <formula>"len($A:$A)=3"</formula>
    </cfRule>
  </conditionalFormatting>
  <conditionalFormatting sqref="C595:E595">
    <cfRule type="expression" dxfId="0" priority="7296" stopIfTrue="1">
      <formula>"len($A:$A)=3"</formula>
    </cfRule>
  </conditionalFormatting>
  <conditionalFormatting sqref="F595">
    <cfRule type="expression" dxfId="0" priority="2747" stopIfTrue="1">
      <formula>"len($A:$A)=3"</formula>
    </cfRule>
  </conditionalFormatting>
  <conditionalFormatting sqref="G595">
    <cfRule type="expression" dxfId="0" priority="5365" stopIfTrue="1">
      <formula>"len($A:$A)=3"</formula>
    </cfRule>
  </conditionalFormatting>
  <conditionalFormatting sqref="F596">
    <cfRule type="expression" dxfId="0" priority="2746" stopIfTrue="1">
      <formula>"len($A:$A)=3"</formula>
    </cfRule>
  </conditionalFormatting>
  <conditionalFormatting sqref="G596">
    <cfRule type="expression" dxfId="0" priority="5364" stopIfTrue="1">
      <formula>"len($A:$A)=3"</formula>
    </cfRule>
  </conditionalFormatting>
  <conditionalFormatting sqref="F597">
    <cfRule type="expression" dxfId="0" priority="2745" stopIfTrue="1">
      <formula>"len($A:$A)=3"</formula>
    </cfRule>
  </conditionalFormatting>
  <conditionalFormatting sqref="G597">
    <cfRule type="expression" dxfId="0" priority="5363" stopIfTrue="1">
      <formula>"len($A:$A)=3"</formula>
    </cfRule>
  </conditionalFormatting>
  <conditionalFormatting sqref="F598">
    <cfRule type="expression" dxfId="0" priority="2744" stopIfTrue="1">
      <formula>"len($A:$A)=3"</formula>
    </cfRule>
  </conditionalFormatting>
  <conditionalFormatting sqref="G598">
    <cfRule type="expression" dxfId="0" priority="5362" stopIfTrue="1">
      <formula>"len($A:$A)=3"</formula>
    </cfRule>
  </conditionalFormatting>
  <conditionalFormatting sqref="F599">
    <cfRule type="expression" dxfId="0" priority="2743" stopIfTrue="1">
      <formula>"len($A:$A)=3"</formula>
    </cfRule>
  </conditionalFormatting>
  <conditionalFormatting sqref="G599">
    <cfRule type="expression" dxfId="0" priority="5361" stopIfTrue="1">
      <formula>"len($A:$A)=3"</formula>
    </cfRule>
  </conditionalFormatting>
  <conditionalFormatting sqref="F600">
    <cfRule type="expression" dxfId="0" priority="2742" stopIfTrue="1">
      <formula>"len($A:$A)=3"</formula>
    </cfRule>
  </conditionalFormatting>
  <conditionalFormatting sqref="G600">
    <cfRule type="expression" dxfId="0" priority="5360" stopIfTrue="1">
      <formula>"len($A:$A)=3"</formula>
    </cfRule>
  </conditionalFormatting>
  <conditionalFormatting sqref="F601">
    <cfRule type="expression" dxfId="0" priority="2741" stopIfTrue="1">
      <formula>"len($A:$A)=3"</formula>
    </cfRule>
  </conditionalFormatting>
  <conditionalFormatting sqref="G601">
    <cfRule type="expression" dxfId="0" priority="5359" stopIfTrue="1">
      <formula>"len($A:$A)=3"</formula>
    </cfRule>
  </conditionalFormatting>
  <conditionalFormatting sqref="F602">
    <cfRule type="expression" dxfId="0" priority="2740" stopIfTrue="1">
      <formula>"len($A:$A)=3"</formula>
    </cfRule>
  </conditionalFormatting>
  <conditionalFormatting sqref="G602">
    <cfRule type="expression" dxfId="0" priority="5358" stopIfTrue="1">
      <formula>"len($A:$A)=3"</formula>
    </cfRule>
  </conditionalFormatting>
  <conditionalFormatting sqref="C603:E603">
    <cfRule type="expression" dxfId="0" priority="7294" stopIfTrue="1">
      <formula>"len($A:$A)=3"</formula>
    </cfRule>
  </conditionalFormatting>
  <conditionalFormatting sqref="F603">
    <cfRule type="expression" dxfId="0" priority="2739" stopIfTrue="1">
      <formula>"len($A:$A)=3"</formula>
    </cfRule>
  </conditionalFormatting>
  <conditionalFormatting sqref="G603">
    <cfRule type="expression" dxfId="0" priority="5357" stopIfTrue="1">
      <formula>"len($A:$A)=3"</formula>
    </cfRule>
  </conditionalFormatting>
  <conditionalFormatting sqref="F604">
    <cfRule type="expression" dxfId="0" priority="2738" stopIfTrue="1">
      <formula>"len($A:$A)=3"</formula>
    </cfRule>
  </conditionalFormatting>
  <conditionalFormatting sqref="G604">
    <cfRule type="expression" dxfId="0" priority="5356" stopIfTrue="1">
      <formula>"len($A:$A)=3"</formula>
    </cfRule>
  </conditionalFormatting>
  <conditionalFormatting sqref="F605">
    <cfRule type="expression" dxfId="0" priority="2737" stopIfTrue="1">
      <formula>"len($A:$A)=3"</formula>
    </cfRule>
  </conditionalFormatting>
  <conditionalFormatting sqref="G605">
    <cfRule type="expression" dxfId="0" priority="5355" stopIfTrue="1">
      <formula>"len($A:$A)=3"</formula>
    </cfRule>
  </conditionalFormatting>
  <conditionalFormatting sqref="F606">
    <cfRule type="expression" dxfId="0" priority="2736" stopIfTrue="1">
      <formula>"len($A:$A)=3"</formula>
    </cfRule>
  </conditionalFormatting>
  <conditionalFormatting sqref="G606">
    <cfRule type="expression" dxfId="0" priority="5354" stopIfTrue="1">
      <formula>"len($A:$A)=3"</formula>
    </cfRule>
  </conditionalFormatting>
  <conditionalFormatting sqref="F607">
    <cfRule type="expression" dxfId="0" priority="2735" stopIfTrue="1">
      <formula>"len($A:$A)=3"</formula>
    </cfRule>
  </conditionalFormatting>
  <conditionalFormatting sqref="G607">
    <cfRule type="expression" dxfId="0" priority="5353" stopIfTrue="1">
      <formula>"len($A:$A)=3"</formula>
    </cfRule>
  </conditionalFormatting>
  <conditionalFormatting sqref="F608">
    <cfRule type="expression" dxfId="0" priority="2734" stopIfTrue="1">
      <formula>"len($A:$A)=3"</formula>
    </cfRule>
  </conditionalFormatting>
  <conditionalFormatting sqref="G608">
    <cfRule type="expression" dxfId="0" priority="5352" stopIfTrue="1">
      <formula>"len($A:$A)=3"</formula>
    </cfRule>
  </conditionalFormatting>
  <conditionalFormatting sqref="F609">
    <cfRule type="expression" dxfId="0" priority="2733" stopIfTrue="1">
      <formula>"len($A:$A)=3"</formula>
    </cfRule>
  </conditionalFormatting>
  <conditionalFormatting sqref="G609">
    <cfRule type="expression" dxfId="0" priority="5351" stopIfTrue="1">
      <formula>"len($A:$A)=3"</formula>
    </cfRule>
  </conditionalFormatting>
  <conditionalFormatting sqref="F610">
    <cfRule type="expression" dxfId="0" priority="2732" stopIfTrue="1">
      <formula>"len($A:$A)=3"</formula>
    </cfRule>
  </conditionalFormatting>
  <conditionalFormatting sqref="G610">
    <cfRule type="expression" dxfId="0" priority="5350" stopIfTrue="1">
      <formula>"len($A:$A)=3"</formula>
    </cfRule>
  </conditionalFormatting>
  <conditionalFormatting sqref="F611">
    <cfRule type="expression" dxfId="0" priority="2731" stopIfTrue="1">
      <formula>"len($A:$A)=3"</formula>
    </cfRule>
  </conditionalFormatting>
  <conditionalFormatting sqref="G611">
    <cfRule type="expression" dxfId="0" priority="5349" stopIfTrue="1">
      <formula>"len($A:$A)=3"</formula>
    </cfRule>
  </conditionalFormatting>
  <conditionalFormatting sqref="C612:E612">
    <cfRule type="expression" dxfId="0" priority="7292" stopIfTrue="1">
      <formula>"len($A:$A)=3"</formula>
    </cfRule>
  </conditionalFormatting>
  <conditionalFormatting sqref="F612">
    <cfRule type="expression" dxfId="0" priority="2730" stopIfTrue="1">
      <formula>"len($A:$A)=3"</formula>
    </cfRule>
  </conditionalFormatting>
  <conditionalFormatting sqref="G612">
    <cfRule type="expression" dxfId="0" priority="5348" stopIfTrue="1">
      <formula>"len($A:$A)=3"</formula>
    </cfRule>
  </conditionalFormatting>
  <conditionalFormatting sqref="F613">
    <cfRule type="expression" dxfId="0" priority="2729" stopIfTrue="1">
      <formula>"len($A:$A)=3"</formula>
    </cfRule>
  </conditionalFormatting>
  <conditionalFormatting sqref="G613">
    <cfRule type="expression" dxfId="0" priority="5347" stopIfTrue="1">
      <formula>"len($A:$A)=3"</formula>
    </cfRule>
  </conditionalFormatting>
  <conditionalFormatting sqref="F614">
    <cfRule type="expression" dxfId="0" priority="2728" stopIfTrue="1">
      <formula>"len($A:$A)=3"</formula>
    </cfRule>
  </conditionalFormatting>
  <conditionalFormatting sqref="G614">
    <cfRule type="expression" dxfId="0" priority="5346" stopIfTrue="1">
      <formula>"len($A:$A)=3"</formula>
    </cfRule>
  </conditionalFormatting>
  <conditionalFormatting sqref="F615">
    <cfRule type="expression" dxfId="0" priority="2727" stopIfTrue="1">
      <formula>"len($A:$A)=3"</formula>
    </cfRule>
  </conditionalFormatting>
  <conditionalFormatting sqref="G615">
    <cfRule type="expression" dxfId="0" priority="5345" stopIfTrue="1">
      <formula>"len($A:$A)=3"</formula>
    </cfRule>
  </conditionalFormatting>
  <conditionalFormatting sqref="F616">
    <cfRule type="expression" dxfId="0" priority="2726" stopIfTrue="1">
      <formula>"len($A:$A)=3"</formula>
    </cfRule>
  </conditionalFormatting>
  <conditionalFormatting sqref="G616">
    <cfRule type="expression" dxfId="0" priority="5344" stopIfTrue="1">
      <formula>"len($A:$A)=3"</formula>
    </cfRule>
  </conditionalFormatting>
  <conditionalFormatting sqref="C617:E617">
    <cfRule type="expression" dxfId="0" priority="7290" stopIfTrue="1">
      <formula>"len($A:$A)=3"</formula>
    </cfRule>
  </conditionalFormatting>
  <conditionalFormatting sqref="F617">
    <cfRule type="expression" dxfId="0" priority="2725" stopIfTrue="1">
      <formula>"len($A:$A)=3"</formula>
    </cfRule>
  </conditionalFormatting>
  <conditionalFormatting sqref="G617">
    <cfRule type="expression" dxfId="0" priority="5343" stopIfTrue="1">
      <formula>"len($A:$A)=3"</formula>
    </cfRule>
  </conditionalFormatting>
  <conditionalFormatting sqref="F618">
    <cfRule type="expression" dxfId="0" priority="2724" stopIfTrue="1">
      <formula>"len($A:$A)=3"</formula>
    </cfRule>
  </conditionalFormatting>
  <conditionalFormatting sqref="G618">
    <cfRule type="expression" dxfId="0" priority="5342" stopIfTrue="1">
      <formula>"len($A:$A)=3"</formula>
    </cfRule>
  </conditionalFormatting>
  <conditionalFormatting sqref="F619">
    <cfRule type="expression" dxfId="0" priority="2723" stopIfTrue="1">
      <formula>"len($A:$A)=3"</formula>
    </cfRule>
  </conditionalFormatting>
  <conditionalFormatting sqref="G619">
    <cfRule type="expression" dxfId="0" priority="5341" stopIfTrue="1">
      <formula>"len($A:$A)=3"</formula>
    </cfRule>
  </conditionalFormatting>
  <conditionalFormatting sqref="C620:E620">
    <cfRule type="expression" dxfId="0" priority="7288" stopIfTrue="1">
      <formula>"len($A:$A)=3"</formula>
    </cfRule>
  </conditionalFormatting>
  <conditionalFormatting sqref="F620">
    <cfRule type="expression" dxfId="0" priority="2722" stopIfTrue="1">
      <formula>"len($A:$A)=3"</formula>
    </cfRule>
  </conditionalFormatting>
  <conditionalFormatting sqref="G620">
    <cfRule type="expression" dxfId="0" priority="5340" stopIfTrue="1">
      <formula>"len($A:$A)=3"</formula>
    </cfRule>
  </conditionalFormatting>
  <conditionalFormatting sqref="F621">
    <cfRule type="expression" dxfId="0" priority="2721" stopIfTrue="1">
      <formula>"len($A:$A)=3"</formula>
    </cfRule>
  </conditionalFormatting>
  <conditionalFormatting sqref="G621">
    <cfRule type="expression" dxfId="0" priority="5339" stopIfTrue="1">
      <formula>"len($A:$A)=3"</formula>
    </cfRule>
  </conditionalFormatting>
  <conditionalFormatting sqref="F622">
    <cfRule type="expression" dxfId="0" priority="2720" stopIfTrue="1">
      <formula>"len($A:$A)=3"</formula>
    </cfRule>
  </conditionalFormatting>
  <conditionalFormatting sqref="G622">
    <cfRule type="expression" dxfId="0" priority="5338" stopIfTrue="1">
      <formula>"len($A:$A)=3"</formula>
    </cfRule>
  </conditionalFormatting>
  <conditionalFormatting sqref="C623:E623">
    <cfRule type="expression" dxfId="0" priority="7286" stopIfTrue="1">
      <formula>"len($A:$A)=3"</formula>
    </cfRule>
  </conditionalFormatting>
  <conditionalFormatting sqref="F623">
    <cfRule type="expression" dxfId="0" priority="2719" stopIfTrue="1">
      <formula>"len($A:$A)=3"</formula>
    </cfRule>
  </conditionalFormatting>
  <conditionalFormatting sqref="G623">
    <cfRule type="expression" dxfId="0" priority="5337" stopIfTrue="1">
      <formula>"len($A:$A)=3"</formula>
    </cfRule>
  </conditionalFormatting>
  <conditionalFormatting sqref="F624">
    <cfRule type="expression" dxfId="0" priority="2718" stopIfTrue="1">
      <formula>"len($A:$A)=3"</formula>
    </cfRule>
  </conditionalFormatting>
  <conditionalFormatting sqref="G624">
    <cfRule type="expression" dxfId="0" priority="5336" stopIfTrue="1">
      <formula>"len($A:$A)=3"</formula>
    </cfRule>
  </conditionalFormatting>
  <conditionalFormatting sqref="F625">
    <cfRule type="expression" dxfId="0" priority="2717" stopIfTrue="1">
      <formula>"len($A:$A)=3"</formula>
    </cfRule>
  </conditionalFormatting>
  <conditionalFormatting sqref="G625">
    <cfRule type="expression" dxfId="0" priority="5335" stopIfTrue="1">
      <formula>"len($A:$A)=3"</formula>
    </cfRule>
  </conditionalFormatting>
  <conditionalFormatting sqref="C626:E626">
    <cfRule type="expression" dxfId="0" priority="7284" stopIfTrue="1">
      <formula>"len($A:$A)=3"</formula>
    </cfRule>
  </conditionalFormatting>
  <conditionalFormatting sqref="F626">
    <cfRule type="expression" dxfId="0" priority="2716" stopIfTrue="1">
      <formula>"len($A:$A)=3"</formula>
    </cfRule>
  </conditionalFormatting>
  <conditionalFormatting sqref="G626">
    <cfRule type="expression" dxfId="0" priority="5334" stopIfTrue="1">
      <formula>"len($A:$A)=3"</formula>
    </cfRule>
  </conditionalFormatting>
  <conditionalFormatting sqref="F627">
    <cfRule type="expression" dxfId="0" priority="2715" stopIfTrue="1">
      <formula>"len($A:$A)=3"</formula>
    </cfRule>
  </conditionalFormatting>
  <conditionalFormatting sqref="G627">
    <cfRule type="expression" dxfId="0" priority="5333" stopIfTrue="1">
      <formula>"len($A:$A)=3"</formula>
    </cfRule>
  </conditionalFormatting>
  <conditionalFormatting sqref="F628">
    <cfRule type="expression" dxfId="0" priority="2714" stopIfTrue="1">
      <formula>"len($A:$A)=3"</formula>
    </cfRule>
  </conditionalFormatting>
  <conditionalFormatting sqref="G628">
    <cfRule type="expression" dxfId="0" priority="5332" stopIfTrue="1">
      <formula>"len($A:$A)=3"</formula>
    </cfRule>
  </conditionalFormatting>
  <conditionalFormatting sqref="C629:E629">
    <cfRule type="expression" dxfId="0" priority="7282" stopIfTrue="1">
      <formula>"len($A:$A)=3"</formula>
    </cfRule>
  </conditionalFormatting>
  <conditionalFormatting sqref="F629">
    <cfRule type="expression" dxfId="0" priority="2713" stopIfTrue="1">
      <formula>"len($A:$A)=3"</formula>
    </cfRule>
  </conditionalFormatting>
  <conditionalFormatting sqref="G629">
    <cfRule type="expression" dxfId="0" priority="5331" stopIfTrue="1">
      <formula>"len($A:$A)=3"</formula>
    </cfRule>
  </conditionalFormatting>
  <conditionalFormatting sqref="F630">
    <cfRule type="expression" dxfId="0" priority="2712" stopIfTrue="1">
      <formula>"len($A:$A)=3"</formula>
    </cfRule>
  </conditionalFormatting>
  <conditionalFormatting sqref="G630">
    <cfRule type="expression" dxfId="0" priority="5330" stopIfTrue="1">
      <formula>"len($A:$A)=3"</formula>
    </cfRule>
  </conditionalFormatting>
  <conditionalFormatting sqref="F631">
    <cfRule type="expression" dxfId="0" priority="2711" stopIfTrue="1">
      <formula>"len($A:$A)=3"</formula>
    </cfRule>
  </conditionalFormatting>
  <conditionalFormatting sqref="G631">
    <cfRule type="expression" dxfId="0" priority="5329" stopIfTrue="1">
      <formula>"len($A:$A)=3"</formula>
    </cfRule>
  </conditionalFormatting>
  <conditionalFormatting sqref="C632:E632">
    <cfRule type="expression" dxfId="0" priority="7280" stopIfTrue="1">
      <formula>"len($A:$A)=3"</formula>
    </cfRule>
  </conditionalFormatting>
  <conditionalFormatting sqref="F632">
    <cfRule type="expression" dxfId="0" priority="2710" stopIfTrue="1">
      <formula>"len($A:$A)=3"</formula>
    </cfRule>
  </conditionalFormatting>
  <conditionalFormatting sqref="G632">
    <cfRule type="expression" dxfId="0" priority="5328" stopIfTrue="1">
      <formula>"len($A:$A)=3"</formula>
    </cfRule>
  </conditionalFormatting>
  <conditionalFormatting sqref="F633">
    <cfRule type="expression" dxfId="0" priority="2709" stopIfTrue="1">
      <formula>"len($A:$A)=3"</formula>
    </cfRule>
  </conditionalFormatting>
  <conditionalFormatting sqref="G633">
    <cfRule type="expression" dxfId="0" priority="5327" stopIfTrue="1">
      <formula>"len($A:$A)=3"</formula>
    </cfRule>
  </conditionalFormatting>
  <conditionalFormatting sqref="F634">
    <cfRule type="expression" dxfId="0" priority="2708" stopIfTrue="1">
      <formula>"len($A:$A)=3"</formula>
    </cfRule>
  </conditionalFormatting>
  <conditionalFormatting sqref="G634">
    <cfRule type="expression" dxfId="0" priority="5326" stopIfTrue="1">
      <formula>"len($A:$A)=3"</formula>
    </cfRule>
  </conditionalFormatting>
  <conditionalFormatting sqref="F635">
    <cfRule type="expression" dxfId="0" priority="2707" stopIfTrue="1">
      <formula>"len($A:$A)=3"</formula>
    </cfRule>
  </conditionalFormatting>
  <conditionalFormatting sqref="G635">
    <cfRule type="expression" dxfId="0" priority="5325" stopIfTrue="1">
      <formula>"len($A:$A)=3"</formula>
    </cfRule>
  </conditionalFormatting>
  <conditionalFormatting sqref="C636:E636">
    <cfRule type="expression" dxfId="0" priority="7278" stopIfTrue="1">
      <formula>"len($A:$A)=3"</formula>
    </cfRule>
  </conditionalFormatting>
  <conditionalFormatting sqref="F636">
    <cfRule type="expression" dxfId="0" priority="2706" stopIfTrue="1">
      <formula>"len($A:$A)=3"</formula>
    </cfRule>
  </conditionalFormatting>
  <conditionalFormatting sqref="G636">
    <cfRule type="expression" dxfId="0" priority="5324" stopIfTrue="1">
      <formula>"len($A:$A)=3"</formula>
    </cfRule>
  </conditionalFormatting>
  <conditionalFormatting sqref="F637">
    <cfRule type="expression" dxfId="0" priority="2705" stopIfTrue="1">
      <formula>"len($A:$A)=3"</formula>
    </cfRule>
  </conditionalFormatting>
  <conditionalFormatting sqref="G637">
    <cfRule type="expression" dxfId="0" priority="5323" stopIfTrue="1">
      <formula>"len($A:$A)=3"</formula>
    </cfRule>
  </conditionalFormatting>
  <conditionalFormatting sqref="F638">
    <cfRule type="expression" dxfId="0" priority="2704" stopIfTrue="1">
      <formula>"len($A:$A)=3"</formula>
    </cfRule>
  </conditionalFormatting>
  <conditionalFormatting sqref="G638">
    <cfRule type="expression" dxfId="0" priority="5322" stopIfTrue="1">
      <formula>"len($A:$A)=3"</formula>
    </cfRule>
  </conditionalFormatting>
  <conditionalFormatting sqref="F639">
    <cfRule type="expression" dxfId="0" priority="2703" stopIfTrue="1">
      <formula>"len($A:$A)=3"</formula>
    </cfRule>
  </conditionalFormatting>
  <conditionalFormatting sqref="G639">
    <cfRule type="expression" dxfId="0" priority="5321" stopIfTrue="1">
      <formula>"len($A:$A)=3"</formula>
    </cfRule>
  </conditionalFormatting>
  <conditionalFormatting sqref="C640:E640">
    <cfRule type="expression" dxfId="0" priority="7276" stopIfTrue="1">
      <formula>"len($A:$A)=3"</formula>
    </cfRule>
  </conditionalFormatting>
  <conditionalFormatting sqref="F640">
    <cfRule type="expression" dxfId="0" priority="2702" stopIfTrue="1">
      <formula>"len($A:$A)=3"</formula>
    </cfRule>
  </conditionalFormatting>
  <conditionalFormatting sqref="G640">
    <cfRule type="expression" dxfId="0" priority="5320" stopIfTrue="1">
      <formula>"len($A:$A)=3"</formula>
    </cfRule>
  </conditionalFormatting>
  <conditionalFormatting sqref="F641">
    <cfRule type="expression" dxfId="0" priority="2701" stopIfTrue="1">
      <formula>"len($A:$A)=3"</formula>
    </cfRule>
  </conditionalFormatting>
  <conditionalFormatting sqref="G641">
    <cfRule type="expression" dxfId="0" priority="5319" stopIfTrue="1">
      <formula>"len($A:$A)=3"</formula>
    </cfRule>
  </conditionalFormatting>
  <conditionalFormatting sqref="F642">
    <cfRule type="expression" dxfId="0" priority="2700" stopIfTrue="1">
      <formula>"len($A:$A)=3"</formula>
    </cfRule>
  </conditionalFormatting>
  <conditionalFormatting sqref="G642">
    <cfRule type="expression" dxfId="0" priority="5318" stopIfTrue="1">
      <formula>"len($A:$A)=3"</formula>
    </cfRule>
  </conditionalFormatting>
  <conditionalFormatting sqref="F643">
    <cfRule type="expression" dxfId="0" priority="2699" stopIfTrue="1">
      <formula>"len($A:$A)=3"</formula>
    </cfRule>
  </conditionalFormatting>
  <conditionalFormatting sqref="G643">
    <cfRule type="expression" dxfId="0" priority="5317" stopIfTrue="1">
      <formula>"len($A:$A)=3"</formula>
    </cfRule>
  </conditionalFormatting>
  <conditionalFormatting sqref="F644">
    <cfRule type="expression" dxfId="0" priority="2698" stopIfTrue="1">
      <formula>"len($A:$A)=3"</formula>
    </cfRule>
  </conditionalFormatting>
  <conditionalFormatting sqref="G644">
    <cfRule type="expression" dxfId="0" priority="5316" stopIfTrue="1">
      <formula>"len($A:$A)=3"</formula>
    </cfRule>
  </conditionalFormatting>
  <conditionalFormatting sqref="F645">
    <cfRule type="expression" dxfId="0" priority="2697" stopIfTrue="1">
      <formula>"len($A:$A)=3"</formula>
    </cfRule>
  </conditionalFormatting>
  <conditionalFormatting sqref="G645">
    <cfRule type="expression" dxfId="0" priority="5315" stopIfTrue="1">
      <formula>"len($A:$A)=3"</formula>
    </cfRule>
  </conditionalFormatting>
  <conditionalFormatting sqref="F646">
    <cfRule type="expression" dxfId="0" priority="2696" stopIfTrue="1">
      <formula>"len($A:$A)=3"</formula>
    </cfRule>
  </conditionalFormatting>
  <conditionalFormatting sqref="G646">
    <cfRule type="expression" dxfId="0" priority="5314" stopIfTrue="1">
      <formula>"len($A:$A)=3"</formula>
    </cfRule>
  </conditionalFormatting>
  <conditionalFormatting sqref="F647">
    <cfRule type="expression" dxfId="0" priority="2695" stopIfTrue="1">
      <formula>"len($A:$A)=3"</formula>
    </cfRule>
  </conditionalFormatting>
  <conditionalFormatting sqref="G647">
    <cfRule type="expression" dxfId="0" priority="5313" stopIfTrue="1">
      <formula>"len($A:$A)=3"</formula>
    </cfRule>
  </conditionalFormatting>
  <conditionalFormatting sqref="F648">
    <cfRule type="expression" dxfId="0" priority="2694" stopIfTrue="1">
      <formula>"len($A:$A)=3"</formula>
    </cfRule>
  </conditionalFormatting>
  <conditionalFormatting sqref="G648">
    <cfRule type="expression" dxfId="0" priority="5312" stopIfTrue="1">
      <formula>"len($A:$A)=3"</formula>
    </cfRule>
  </conditionalFormatting>
  <conditionalFormatting sqref="C649:E649">
    <cfRule type="expression" dxfId="0" priority="7274" stopIfTrue="1">
      <formula>"len($A:$A)=3"</formula>
    </cfRule>
  </conditionalFormatting>
  <conditionalFormatting sqref="F649">
    <cfRule type="expression" dxfId="0" priority="2693" stopIfTrue="1">
      <formula>"len($A:$A)=3"</formula>
    </cfRule>
  </conditionalFormatting>
  <conditionalFormatting sqref="G649">
    <cfRule type="expression" dxfId="0" priority="5311" stopIfTrue="1">
      <formula>"len($A:$A)=3"</formula>
    </cfRule>
  </conditionalFormatting>
  <conditionalFormatting sqref="F650">
    <cfRule type="expression" dxfId="0" priority="2692" stopIfTrue="1">
      <formula>"len($A:$A)=3"</formula>
    </cfRule>
  </conditionalFormatting>
  <conditionalFormatting sqref="G650">
    <cfRule type="expression" dxfId="0" priority="5310" stopIfTrue="1">
      <formula>"len($A:$A)=3"</formula>
    </cfRule>
  </conditionalFormatting>
  <conditionalFormatting sqref="F651">
    <cfRule type="expression" dxfId="0" priority="2691" stopIfTrue="1">
      <formula>"len($A:$A)=3"</formula>
    </cfRule>
  </conditionalFormatting>
  <conditionalFormatting sqref="G651">
    <cfRule type="expression" dxfId="0" priority="5309" stopIfTrue="1">
      <formula>"len($A:$A)=3"</formula>
    </cfRule>
  </conditionalFormatting>
  <conditionalFormatting sqref="C652:E652">
    <cfRule type="expression" dxfId="0" priority="7272" stopIfTrue="1">
      <formula>"len($A:$A)=3"</formula>
    </cfRule>
  </conditionalFormatting>
  <conditionalFormatting sqref="F652">
    <cfRule type="expression" dxfId="0" priority="2690" stopIfTrue="1">
      <formula>"len($A:$A)=3"</formula>
    </cfRule>
  </conditionalFormatting>
  <conditionalFormatting sqref="G652">
    <cfRule type="expression" dxfId="0" priority="5308" stopIfTrue="1">
      <formula>"len($A:$A)=3"</formula>
    </cfRule>
  </conditionalFormatting>
  <conditionalFormatting sqref="C653">
    <cfRule type="expression" dxfId="0" priority="178" stopIfTrue="1">
      <formula>"len($A:$A)=3"</formula>
    </cfRule>
  </conditionalFormatting>
  <conditionalFormatting sqref="D653">
    <cfRule type="expression" dxfId="0" priority="6854" stopIfTrue="1">
      <formula>"len($A:$A)=3"</formula>
    </cfRule>
  </conditionalFormatting>
  <conditionalFormatting sqref="E653">
    <cfRule type="expression" dxfId="0" priority="6134" stopIfTrue="1">
      <formula>"len($A:$A)=3"</formula>
    </cfRule>
  </conditionalFormatting>
  <conditionalFormatting sqref="F653">
    <cfRule type="expression" dxfId="0" priority="2689" stopIfTrue="1">
      <formula>"len($A:$A)=3"</formula>
    </cfRule>
  </conditionalFormatting>
  <conditionalFormatting sqref="G653">
    <cfRule type="expression" dxfId="0" priority="5307" stopIfTrue="1">
      <formula>"len($A:$A)=3"</formula>
    </cfRule>
  </conditionalFormatting>
  <conditionalFormatting sqref="C654:E654">
    <cfRule type="expression" dxfId="0" priority="7076" stopIfTrue="1">
      <formula>"len($A:$A)=3"</formula>
    </cfRule>
  </conditionalFormatting>
  <conditionalFormatting sqref="F654">
    <cfRule type="expression" dxfId="0" priority="2688" stopIfTrue="1">
      <formula>"len($A:$A)=3"</formula>
    </cfRule>
  </conditionalFormatting>
  <conditionalFormatting sqref="G654">
    <cfRule type="expression" dxfId="0" priority="5306" stopIfTrue="1">
      <formula>"len($A:$A)=3"</formula>
    </cfRule>
  </conditionalFormatting>
  <conditionalFormatting sqref="C655:E655">
    <cfRule type="expression" dxfId="0" priority="7270" stopIfTrue="1">
      <formula>"len($A:$A)=3"</formula>
    </cfRule>
  </conditionalFormatting>
  <conditionalFormatting sqref="F655">
    <cfRule type="expression" dxfId="0" priority="2687" stopIfTrue="1">
      <formula>"len($A:$A)=3"</formula>
    </cfRule>
  </conditionalFormatting>
  <conditionalFormatting sqref="G655">
    <cfRule type="expression" dxfId="0" priority="5305" stopIfTrue="1">
      <formula>"len($A:$A)=3"</formula>
    </cfRule>
  </conditionalFormatting>
  <conditionalFormatting sqref="F656">
    <cfRule type="expression" dxfId="0" priority="2686" stopIfTrue="1">
      <formula>"len($A:$A)=3"</formula>
    </cfRule>
  </conditionalFormatting>
  <conditionalFormatting sqref="G656">
    <cfRule type="expression" dxfId="0" priority="5304" stopIfTrue="1">
      <formula>"len($A:$A)=3"</formula>
    </cfRule>
  </conditionalFormatting>
  <conditionalFormatting sqref="F657">
    <cfRule type="expression" dxfId="0" priority="2685" stopIfTrue="1">
      <formula>"len($A:$A)=3"</formula>
    </cfRule>
  </conditionalFormatting>
  <conditionalFormatting sqref="G657">
    <cfRule type="expression" dxfId="0" priority="5303" stopIfTrue="1">
      <formula>"len($A:$A)=3"</formula>
    </cfRule>
  </conditionalFormatting>
  <conditionalFormatting sqref="F658">
    <cfRule type="expression" dxfId="0" priority="2684" stopIfTrue="1">
      <formula>"len($A:$A)=3"</formula>
    </cfRule>
  </conditionalFormatting>
  <conditionalFormatting sqref="G658">
    <cfRule type="expression" dxfId="0" priority="5302" stopIfTrue="1">
      <formula>"len($A:$A)=3"</formula>
    </cfRule>
  </conditionalFormatting>
  <conditionalFormatting sqref="F659">
    <cfRule type="expression" dxfId="0" priority="2683" stopIfTrue="1">
      <formula>"len($A:$A)=3"</formula>
    </cfRule>
  </conditionalFormatting>
  <conditionalFormatting sqref="G659">
    <cfRule type="expression" dxfId="0" priority="5301" stopIfTrue="1">
      <formula>"len($A:$A)=3"</formula>
    </cfRule>
  </conditionalFormatting>
  <conditionalFormatting sqref="C660:E660">
    <cfRule type="expression" dxfId="0" priority="7268" stopIfTrue="1">
      <formula>"len($A:$A)=3"</formula>
    </cfRule>
  </conditionalFormatting>
  <conditionalFormatting sqref="F660">
    <cfRule type="expression" dxfId="0" priority="2682" stopIfTrue="1">
      <formula>"len($A:$A)=3"</formula>
    </cfRule>
  </conditionalFormatting>
  <conditionalFormatting sqref="G660">
    <cfRule type="expression" dxfId="0" priority="5300" stopIfTrue="1">
      <formula>"len($A:$A)=3"</formula>
    </cfRule>
  </conditionalFormatting>
  <conditionalFormatting sqref="F661">
    <cfRule type="expression" dxfId="0" priority="2681" stopIfTrue="1">
      <formula>"len($A:$A)=3"</formula>
    </cfRule>
  </conditionalFormatting>
  <conditionalFormatting sqref="G661">
    <cfRule type="expression" dxfId="0" priority="5299" stopIfTrue="1">
      <formula>"len($A:$A)=3"</formula>
    </cfRule>
  </conditionalFormatting>
  <conditionalFormatting sqref="F662">
    <cfRule type="expression" dxfId="0" priority="2680" stopIfTrue="1">
      <formula>"len($A:$A)=3"</formula>
    </cfRule>
  </conditionalFormatting>
  <conditionalFormatting sqref="G662">
    <cfRule type="expression" dxfId="0" priority="5298" stopIfTrue="1">
      <formula>"len($A:$A)=3"</formula>
    </cfRule>
  </conditionalFormatting>
  <conditionalFormatting sqref="F663">
    <cfRule type="expression" dxfId="0" priority="2679" stopIfTrue="1">
      <formula>"len($A:$A)=3"</formula>
    </cfRule>
  </conditionalFormatting>
  <conditionalFormatting sqref="G663">
    <cfRule type="expression" dxfId="0" priority="5297" stopIfTrue="1">
      <formula>"len($A:$A)=3"</formula>
    </cfRule>
  </conditionalFormatting>
  <conditionalFormatting sqref="F664">
    <cfRule type="expression" dxfId="0" priority="2678" stopIfTrue="1">
      <formula>"len($A:$A)=3"</formula>
    </cfRule>
  </conditionalFormatting>
  <conditionalFormatting sqref="G664">
    <cfRule type="expression" dxfId="0" priority="5296" stopIfTrue="1">
      <formula>"len($A:$A)=3"</formula>
    </cfRule>
  </conditionalFormatting>
  <conditionalFormatting sqref="F665">
    <cfRule type="expression" dxfId="0" priority="2677" stopIfTrue="1">
      <formula>"len($A:$A)=3"</formula>
    </cfRule>
  </conditionalFormatting>
  <conditionalFormatting sqref="G665">
    <cfRule type="expression" dxfId="0" priority="5295" stopIfTrue="1">
      <formula>"len($A:$A)=3"</formula>
    </cfRule>
  </conditionalFormatting>
  <conditionalFormatting sqref="F666">
    <cfRule type="expression" dxfId="0" priority="2676" stopIfTrue="1">
      <formula>"len($A:$A)=3"</formula>
    </cfRule>
  </conditionalFormatting>
  <conditionalFormatting sqref="G666">
    <cfRule type="expression" dxfId="0" priority="5294" stopIfTrue="1">
      <formula>"len($A:$A)=3"</formula>
    </cfRule>
  </conditionalFormatting>
  <conditionalFormatting sqref="F667">
    <cfRule type="expression" dxfId="0" priority="2675" stopIfTrue="1">
      <formula>"len($A:$A)=3"</formula>
    </cfRule>
  </conditionalFormatting>
  <conditionalFormatting sqref="G667">
    <cfRule type="expression" dxfId="0" priority="5293" stopIfTrue="1">
      <formula>"len($A:$A)=3"</formula>
    </cfRule>
  </conditionalFormatting>
  <conditionalFormatting sqref="F668">
    <cfRule type="expression" dxfId="0" priority="2674" stopIfTrue="1">
      <formula>"len($A:$A)=3"</formula>
    </cfRule>
  </conditionalFormatting>
  <conditionalFormatting sqref="G668">
    <cfRule type="expression" dxfId="0" priority="5292" stopIfTrue="1">
      <formula>"len($A:$A)=3"</formula>
    </cfRule>
  </conditionalFormatting>
  <conditionalFormatting sqref="F669">
    <cfRule type="expression" dxfId="0" priority="2673" stopIfTrue="1">
      <formula>"len($A:$A)=3"</formula>
    </cfRule>
  </conditionalFormatting>
  <conditionalFormatting sqref="G669">
    <cfRule type="expression" dxfId="0" priority="5291" stopIfTrue="1">
      <formula>"len($A:$A)=3"</formula>
    </cfRule>
  </conditionalFormatting>
  <conditionalFormatting sqref="F670">
    <cfRule type="expression" dxfId="0" priority="2672" stopIfTrue="1">
      <formula>"len($A:$A)=3"</formula>
    </cfRule>
  </conditionalFormatting>
  <conditionalFormatting sqref="G670">
    <cfRule type="expression" dxfId="0" priority="5290" stopIfTrue="1">
      <formula>"len($A:$A)=3"</formula>
    </cfRule>
  </conditionalFormatting>
  <conditionalFormatting sqref="F671">
    <cfRule type="expression" dxfId="0" priority="2671" stopIfTrue="1">
      <formula>"len($A:$A)=3"</formula>
    </cfRule>
  </conditionalFormatting>
  <conditionalFormatting sqref="G671">
    <cfRule type="expression" dxfId="0" priority="5289" stopIfTrue="1">
      <formula>"len($A:$A)=3"</formula>
    </cfRule>
  </conditionalFormatting>
  <conditionalFormatting sqref="F672">
    <cfRule type="expression" dxfId="0" priority="2670" stopIfTrue="1">
      <formula>"len($A:$A)=3"</formula>
    </cfRule>
  </conditionalFormatting>
  <conditionalFormatting sqref="G672">
    <cfRule type="expression" dxfId="0" priority="5288" stopIfTrue="1">
      <formula>"len($A:$A)=3"</formula>
    </cfRule>
  </conditionalFormatting>
  <conditionalFormatting sqref="F673">
    <cfRule type="expression" dxfId="0" priority="2669" stopIfTrue="1">
      <formula>"len($A:$A)=3"</formula>
    </cfRule>
  </conditionalFormatting>
  <conditionalFormatting sqref="G673">
    <cfRule type="expression" dxfId="0" priority="5287" stopIfTrue="1">
      <formula>"len($A:$A)=3"</formula>
    </cfRule>
  </conditionalFormatting>
  <conditionalFormatting sqref="F674">
    <cfRule type="expression" dxfId="0" priority="2668" stopIfTrue="1">
      <formula>"len($A:$A)=3"</formula>
    </cfRule>
  </conditionalFormatting>
  <conditionalFormatting sqref="G674">
    <cfRule type="expression" dxfId="0" priority="5286" stopIfTrue="1">
      <formula>"len($A:$A)=3"</formula>
    </cfRule>
  </conditionalFormatting>
  <conditionalFormatting sqref="C675:E675">
    <cfRule type="expression" dxfId="0" priority="7266" stopIfTrue="1">
      <formula>"len($A:$A)=3"</formula>
    </cfRule>
  </conditionalFormatting>
  <conditionalFormatting sqref="F675">
    <cfRule type="expression" dxfId="0" priority="2667" stopIfTrue="1">
      <formula>"len($A:$A)=3"</formula>
    </cfRule>
  </conditionalFormatting>
  <conditionalFormatting sqref="G675">
    <cfRule type="expression" dxfId="0" priority="5285" stopIfTrue="1">
      <formula>"len($A:$A)=3"</formula>
    </cfRule>
  </conditionalFormatting>
  <conditionalFormatting sqref="F676">
    <cfRule type="expression" dxfId="0" priority="2666" stopIfTrue="1">
      <formula>"len($A:$A)=3"</formula>
    </cfRule>
  </conditionalFormatting>
  <conditionalFormatting sqref="G676">
    <cfRule type="expression" dxfId="0" priority="5284" stopIfTrue="1">
      <formula>"len($A:$A)=3"</formula>
    </cfRule>
  </conditionalFormatting>
  <conditionalFormatting sqref="F677">
    <cfRule type="expression" dxfId="0" priority="2665" stopIfTrue="1">
      <formula>"len($A:$A)=3"</formula>
    </cfRule>
  </conditionalFormatting>
  <conditionalFormatting sqref="G677">
    <cfRule type="expression" dxfId="0" priority="5283" stopIfTrue="1">
      <formula>"len($A:$A)=3"</formula>
    </cfRule>
  </conditionalFormatting>
  <conditionalFormatting sqref="F678">
    <cfRule type="expression" dxfId="0" priority="2664" stopIfTrue="1">
      <formula>"len($A:$A)=3"</formula>
    </cfRule>
  </conditionalFormatting>
  <conditionalFormatting sqref="G678">
    <cfRule type="expression" dxfId="0" priority="5282" stopIfTrue="1">
      <formula>"len($A:$A)=3"</formula>
    </cfRule>
  </conditionalFormatting>
  <conditionalFormatting sqref="C679:E679">
    <cfRule type="expression" dxfId="0" priority="7264" stopIfTrue="1">
      <formula>"len($A:$A)=3"</formula>
    </cfRule>
  </conditionalFormatting>
  <conditionalFormatting sqref="F679">
    <cfRule type="expression" dxfId="0" priority="2663" stopIfTrue="1">
      <formula>"len($A:$A)=3"</formula>
    </cfRule>
  </conditionalFormatting>
  <conditionalFormatting sqref="G679">
    <cfRule type="expression" dxfId="0" priority="5281" stopIfTrue="1">
      <formula>"len($A:$A)=3"</formula>
    </cfRule>
  </conditionalFormatting>
  <conditionalFormatting sqref="F680">
    <cfRule type="expression" dxfId="0" priority="2662" stopIfTrue="1">
      <formula>"len($A:$A)=3"</formula>
    </cfRule>
  </conditionalFormatting>
  <conditionalFormatting sqref="G680">
    <cfRule type="expression" dxfId="0" priority="5280" stopIfTrue="1">
      <formula>"len($A:$A)=3"</formula>
    </cfRule>
  </conditionalFormatting>
  <conditionalFormatting sqref="F681">
    <cfRule type="expression" dxfId="0" priority="2661" stopIfTrue="1">
      <formula>"len($A:$A)=3"</formula>
    </cfRule>
  </conditionalFormatting>
  <conditionalFormatting sqref="G681">
    <cfRule type="expression" dxfId="0" priority="5279" stopIfTrue="1">
      <formula>"len($A:$A)=3"</formula>
    </cfRule>
  </conditionalFormatting>
  <conditionalFormatting sqref="F682">
    <cfRule type="expression" dxfId="0" priority="2660" stopIfTrue="1">
      <formula>"len($A:$A)=3"</formula>
    </cfRule>
  </conditionalFormatting>
  <conditionalFormatting sqref="G682">
    <cfRule type="expression" dxfId="0" priority="5278" stopIfTrue="1">
      <formula>"len($A:$A)=3"</formula>
    </cfRule>
  </conditionalFormatting>
  <conditionalFormatting sqref="F683">
    <cfRule type="expression" dxfId="0" priority="2659" stopIfTrue="1">
      <formula>"len($A:$A)=3"</formula>
    </cfRule>
  </conditionalFormatting>
  <conditionalFormatting sqref="G683">
    <cfRule type="expression" dxfId="0" priority="5277" stopIfTrue="1">
      <formula>"len($A:$A)=3"</formula>
    </cfRule>
  </conditionalFormatting>
  <conditionalFormatting sqref="F684">
    <cfRule type="expression" dxfId="0" priority="2658" stopIfTrue="1">
      <formula>"len($A:$A)=3"</formula>
    </cfRule>
  </conditionalFormatting>
  <conditionalFormatting sqref="G684">
    <cfRule type="expression" dxfId="0" priority="5276" stopIfTrue="1">
      <formula>"len($A:$A)=3"</formula>
    </cfRule>
  </conditionalFormatting>
  <conditionalFormatting sqref="F685">
    <cfRule type="expression" dxfId="0" priority="2657" stopIfTrue="1">
      <formula>"len($A:$A)=3"</formula>
    </cfRule>
  </conditionalFormatting>
  <conditionalFormatting sqref="G685">
    <cfRule type="expression" dxfId="0" priority="5275" stopIfTrue="1">
      <formula>"len($A:$A)=3"</formula>
    </cfRule>
  </conditionalFormatting>
  <conditionalFormatting sqref="F686">
    <cfRule type="expression" dxfId="0" priority="2656" stopIfTrue="1">
      <formula>"len($A:$A)=3"</formula>
    </cfRule>
  </conditionalFormatting>
  <conditionalFormatting sqref="G686">
    <cfRule type="expression" dxfId="0" priority="5274" stopIfTrue="1">
      <formula>"len($A:$A)=3"</formula>
    </cfRule>
  </conditionalFormatting>
  <conditionalFormatting sqref="F687">
    <cfRule type="expression" dxfId="0" priority="2655" stopIfTrue="1">
      <formula>"len($A:$A)=3"</formula>
    </cfRule>
  </conditionalFormatting>
  <conditionalFormatting sqref="G687">
    <cfRule type="expression" dxfId="0" priority="5273" stopIfTrue="1">
      <formula>"len($A:$A)=3"</formula>
    </cfRule>
  </conditionalFormatting>
  <conditionalFormatting sqref="F688">
    <cfRule type="expression" dxfId="0" priority="2654" stopIfTrue="1">
      <formula>"len($A:$A)=3"</formula>
    </cfRule>
  </conditionalFormatting>
  <conditionalFormatting sqref="G688">
    <cfRule type="expression" dxfId="0" priority="5272" stopIfTrue="1">
      <formula>"len($A:$A)=3"</formula>
    </cfRule>
  </conditionalFormatting>
  <conditionalFormatting sqref="F689">
    <cfRule type="expression" dxfId="0" priority="2653" stopIfTrue="1">
      <formula>"len($A:$A)=3"</formula>
    </cfRule>
  </conditionalFormatting>
  <conditionalFormatting sqref="G689">
    <cfRule type="expression" dxfId="0" priority="5271" stopIfTrue="1">
      <formula>"len($A:$A)=3"</formula>
    </cfRule>
  </conditionalFormatting>
  <conditionalFormatting sqref="F690">
    <cfRule type="expression" dxfId="0" priority="2652" stopIfTrue="1">
      <formula>"len($A:$A)=3"</formula>
    </cfRule>
  </conditionalFormatting>
  <conditionalFormatting sqref="G690">
    <cfRule type="expression" dxfId="0" priority="5270" stopIfTrue="1">
      <formula>"len($A:$A)=3"</formula>
    </cfRule>
  </conditionalFormatting>
  <conditionalFormatting sqref="C691:E691">
    <cfRule type="expression" dxfId="0" priority="7262" stopIfTrue="1">
      <formula>"len($A:$A)=3"</formula>
    </cfRule>
  </conditionalFormatting>
  <conditionalFormatting sqref="F691">
    <cfRule type="expression" dxfId="0" priority="2651" stopIfTrue="1">
      <formula>"len($A:$A)=3"</formula>
    </cfRule>
  </conditionalFormatting>
  <conditionalFormatting sqref="G691">
    <cfRule type="expression" dxfId="0" priority="5269" stopIfTrue="1">
      <formula>"len($A:$A)=3"</formula>
    </cfRule>
  </conditionalFormatting>
  <conditionalFormatting sqref="F692">
    <cfRule type="expression" dxfId="0" priority="2650" stopIfTrue="1">
      <formula>"len($A:$A)=3"</formula>
    </cfRule>
  </conditionalFormatting>
  <conditionalFormatting sqref="G692">
    <cfRule type="expression" dxfId="0" priority="5268" stopIfTrue="1">
      <formula>"len($A:$A)=3"</formula>
    </cfRule>
  </conditionalFormatting>
  <conditionalFormatting sqref="F693">
    <cfRule type="expression" dxfId="0" priority="2649" stopIfTrue="1">
      <formula>"len($A:$A)=3"</formula>
    </cfRule>
  </conditionalFormatting>
  <conditionalFormatting sqref="G693">
    <cfRule type="expression" dxfId="0" priority="5267" stopIfTrue="1">
      <formula>"len($A:$A)=3"</formula>
    </cfRule>
  </conditionalFormatting>
  <conditionalFormatting sqref="C694:E694">
    <cfRule type="expression" dxfId="0" priority="7260" stopIfTrue="1">
      <formula>"len($A:$A)=3"</formula>
    </cfRule>
  </conditionalFormatting>
  <conditionalFormatting sqref="F694">
    <cfRule type="expression" dxfId="0" priority="2648" stopIfTrue="1">
      <formula>"len($A:$A)=3"</formula>
    </cfRule>
  </conditionalFormatting>
  <conditionalFormatting sqref="G694">
    <cfRule type="expression" dxfId="0" priority="5266" stopIfTrue="1">
      <formula>"len($A:$A)=3"</formula>
    </cfRule>
  </conditionalFormatting>
  <conditionalFormatting sqref="F695">
    <cfRule type="expression" dxfId="0" priority="2647" stopIfTrue="1">
      <formula>"len($A:$A)=3"</formula>
    </cfRule>
  </conditionalFormatting>
  <conditionalFormatting sqref="G695">
    <cfRule type="expression" dxfId="0" priority="5265" stopIfTrue="1">
      <formula>"len($A:$A)=3"</formula>
    </cfRule>
  </conditionalFormatting>
  <conditionalFormatting sqref="F696">
    <cfRule type="expression" dxfId="0" priority="2646" stopIfTrue="1">
      <formula>"len($A:$A)=3"</formula>
    </cfRule>
  </conditionalFormatting>
  <conditionalFormatting sqref="G696">
    <cfRule type="expression" dxfId="0" priority="5264" stopIfTrue="1">
      <formula>"len($A:$A)=3"</formula>
    </cfRule>
  </conditionalFormatting>
  <conditionalFormatting sqref="F697">
    <cfRule type="expression" dxfId="0" priority="2645" stopIfTrue="1">
      <formula>"len($A:$A)=3"</formula>
    </cfRule>
  </conditionalFormatting>
  <conditionalFormatting sqref="G697">
    <cfRule type="expression" dxfId="0" priority="5263" stopIfTrue="1">
      <formula>"len($A:$A)=3"</formula>
    </cfRule>
  </conditionalFormatting>
  <conditionalFormatting sqref="C698:E698">
    <cfRule type="expression" dxfId="0" priority="7258" stopIfTrue="1">
      <formula>"len($A:$A)=3"</formula>
    </cfRule>
  </conditionalFormatting>
  <conditionalFormatting sqref="F698">
    <cfRule type="expression" dxfId="0" priority="2644" stopIfTrue="1">
      <formula>"len($A:$A)=3"</formula>
    </cfRule>
  </conditionalFormatting>
  <conditionalFormatting sqref="G698">
    <cfRule type="expression" dxfId="0" priority="5262" stopIfTrue="1">
      <formula>"len($A:$A)=3"</formula>
    </cfRule>
  </conditionalFormatting>
  <conditionalFormatting sqref="F699">
    <cfRule type="expression" dxfId="0" priority="2643" stopIfTrue="1">
      <formula>"len($A:$A)=3"</formula>
    </cfRule>
  </conditionalFormatting>
  <conditionalFormatting sqref="G699">
    <cfRule type="expression" dxfId="0" priority="5261" stopIfTrue="1">
      <formula>"len($A:$A)=3"</formula>
    </cfRule>
  </conditionalFormatting>
  <conditionalFormatting sqref="F700">
    <cfRule type="expression" dxfId="0" priority="2642" stopIfTrue="1">
      <formula>"len($A:$A)=3"</formula>
    </cfRule>
  </conditionalFormatting>
  <conditionalFormatting sqref="G700">
    <cfRule type="expression" dxfId="0" priority="5260" stopIfTrue="1">
      <formula>"len($A:$A)=3"</formula>
    </cfRule>
  </conditionalFormatting>
  <conditionalFormatting sqref="F701">
    <cfRule type="expression" dxfId="0" priority="2641" stopIfTrue="1">
      <formula>"len($A:$A)=3"</formula>
    </cfRule>
  </conditionalFormatting>
  <conditionalFormatting sqref="G701">
    <cfRule type="expression" dxfId="0" priority="5259" stopIfTrue="1">
      <formula>"len($A:$A)=3"</formula>
    </cfRule>
  </conditionalFormatting>
  <conditionalFormatting sqref="F702">
    <cfRule type="expression" dxfId="0" priority="2640" stopIfTrue="1">
      <formula>"len($A:$A)=3"</formula>
    </cfRule>
  </conditionalFormatting>
  <conditionalFormatting sqref="G702">
    <cfRule type="expression" dxfId="0" priority="5258" stopIfTrue="1">
      <formula>"len($A:$A)=3"</formula>
    </cfRule>
  </conditionalFormatting>
  <conditionalFormatting sqref="C703:E703">
    <cfRule type="expression" dxfId="0" priority="7256" stopIfTrue="1">
      <formula>"len($A:$A)=3"</formula>
    </cfRule>
  </conditionalFormatting>
  <conditionalFormatting sqref="F703">
    <cfRule type="expression" dxfId="0" priority="2639" stopIfTrue="1">
      <formula>"len($A:$A)=3"</formula>
    </cfRule>
  </conditionalFormatting>
  <conditionalFormatting sqref="G703">
    <cfRule type="expression" dxfId="0" priority="5257" stopIfTrue="1">
      <formula>"len($A:$A)=3"</formula>
    </cfRule>
  </conditionalFormatting>
  <conditionalFormatting sqref="F704">
    <cfRule type="expression" dxfId="0" priority="2638" stopIfTrue="1">
      <formula>"len($A:$A)=3"</formula>
    </cfRule>
  </conditionalFormatting>
  <conditionalFormatting sqref="G704">
    <cfRule type="expression" dxfId="0" priority="5256" stopIfTrue="1">
      <formula>"len($A:$A)=3"</formula>
    </cfRule>
  </conditionalFormatting>
  <conditionalFormatting sqref="F705">
    <cfRule type="expression" dxfId="0" priority="2637" stopIfTrue="1">
      <formula>"len($A:$A)=3"</formula>
    </cfRule>
  </conditionalFormatting>
  <conditionalFormatting sqref="G705">
    <cfRule type="expression" dxfId="0" priority="5255" stopIfTrue="1">
      <formula>"len($A:$A)=3"</formula>
    </cfRule>
  </conditionalFormatting>
  <conditionalFormatting sqref="F706">
    <cfRule type="expression" dxfId="0" priority="2636" stopIfTrue="1">
      <formula>"len($A:$A)=3"</formula>
    </cfRule>
  </conditionalFormatting>
  <conditionalFormatting sqref="G706">
    <cfRule type="expression" dxfId="0" priority="5254" stopIfTrue="1">
      <formula>"len($A:$A)=3"</formula>
    </cfRule>
  </conditionalFormatting>
  <conditionalFormatting sqref="C707:E707">
    <cfRule type="expression" dxfId="0" priority="7254" stopIfTrue="1">
      <formula>"len($A:$A)=3"</formula>
    </cfRule>
  </conditionalFormatting>
  <conditionalFormatting sqref="F707">
    <cfRule type="expression" dxfId="0" priority="2635" stopIfTrue="1">
      <formula>"len($A:$A)=3"</formula>
    </cfRule>
  </conditionalFormatting>
  <conditionalFormatting sqref="G707">
    <cfRule type="expression" dxfId="0" priority="5253" stopIfTrue="1">
      <formula>"len($A:$A)=3"</formula>
    </cfRule>
  </conditionalFormatting>
  <conditionalFormatting sqref="F708">
    <cfRule type="expression" dxfId="0" priority="2634" stopIfTrue="1">
      <formula>"len($A:$A)=3"</formula>
    </cfRule>
  </conditionalFormatting>
  <conditionalFormatting sqref="G708">
    <cfRule type="expression" dxfId="0" priority="5252" stopIfTrue="1">
      <formula>"len($A:$A)=3"</formula>
    </cfRule>
  </conditionalFormatting>
  <conditionalFormatting sqref="F709">
    <cfRule type="expression" dxfId="0" priority="2633" stopIfTrue="1">
      <formula>"len($A:$A)=3"</formula>
    </cfRule>
  </conditionalFormatting>
  <conditionalFormatting sqref="G709">
    <cfRule type="expression" dxfId="0" priority="5251" stopIfTrue="1">
      <formula>"len($A:$A)=3"</formula>
    </cfRule>
  </conditionalFormatting>
  <conditionalFormatting sqref="F710">
    <cfRule type="expression" dxfId="0" priority="2632" stopIfTrue="1">
      <formula>"len($A:$A)=3"</formula>
    </cfRule>
  </conditionalFormatting>
  <conditionalFormatting sqref="G710">
    <cfRule type="expression" dxfId="0" priority="5250" stopIfTrue="1">
      <formula>"len($A:$A)=3"</formula>
    </cfRule>
  </conditionalFormatting>
  <conditionalFormatting sqref="C711:E711">
    <cfRule type="expression" dxfId="0" priority="7252" stopIfTrue="1">
      <formula>"len($A:$A)=3"</formula>
    </cfRule>
  </conditionalFormatting>
  <conditionalFormatting sqref="F711">
    <cfRule type="expression" dxfId="0" priority="2631" stopIfTrue="1">
      <formula>"len($A:$A)=3"</formula>
    </cfRule>
  </conditionalFormatting>
  <conditionalFormatting sqref="G711">
    <cfRule type="expression" dxfId="0" priority="5249" stopIfTrue="1">
      <formula>"len($A:$A)=3"</formula>
    </cfRule>
  </conditionalFormatting>
  <conditionalFormatting sqref="F712">
    <cfRule type="expression" dxfId="0" priority="2630" stopIfTrue="1">
      <formula>"len($A:$A)=3"</formula>
    </cfRule>
  </conditionalFormatting>
  <conditionalFormatting sqref="G712">
    <cfRule type="expression" dxfId="0" priority="5248" stopIfTrue="1">
      <formula>"len($A:$A)=3"</formula>
    </cfRule>
  </conditionalFormatting>
  <conditionalFormatting sqref="F713">
    <cfRule type="expression" dxfId="0" priority="2629" stopIfTrue="1">
      <formula>"len($A:$A)=3"</formula>
    </cfRule>
  </conditionalFormatting>
  <conditionalFormatting sqref="G713">
    <cfRule type="expression" dxfId="0" priority="5247" stopIfTrue="1">
      <formula>"len($A:$A)=3"</formula>
    </cfRule>
  </conditionalFormatting>
  <conditionalFormatting sqref="C714:E714">
    <cfRule type="expression" dxfId="0" priority="7250" stopIfTrue="1">
      <formula>"len($A:$A)=3"</formula>
    </cfRule>
  </conditionalFormatting>
  <conditionalFormatting sqref="F714">
    <cfRule type="expression" dxfId="0" priority="2628" stopIfTrue="1">
      <formula>"len($A:$A)=3"</formula>
    </cfRule>
  </conditionalFormatting>
  <conditionalFormatting sqref="G714">
    <cfRule type="expression" dxfId="0" priority="5246" stopIfTrue="1">
      <formula>"len($A:$A)=3"</formula>
    </cfRule>
  </conditionalFormatting>
  <conditionalFormatting sqref="F715">
    <cfRule type="expression" dxfId="0" priority="2627" stopIfTrue="1">
      <formula>"len($A:$A)=3"</formula>
    </cfRule>
  </conditionalFormatting>
  <conditionalFormatting sqref="G715">
    <cfRule type="expression" dxfId="0" priority="5245" stopIfTrue="1">
      <formula>"len($A:$A)=3"</formula>
    </cfRule>
  </conditionalFormatting>
  <conditionalFormatting sqref="F716">
    <cfRule type="expression" dxfId="0" priority="2626" stopIfTrue="1">
      <formula>"len($A:$A)=3"</formula>
    </cfRule>
  </conditionalFormatting>
  <conditionalFormatting sqref="G716">
    <cfRule type="expression" dxfId="0" priority="5244" stopIfTrue="1">
      <formula>"len($A:$A)=3"</formula>
    </cfRule>
  </conditionalFormatting>
  <conditionalFormatting sqref="F717">
    <cfRule type="expression" dxfId="0" priority="2625" stopIfTrue="1">
      <formula>"len($A:$A)=3"</formula>
    </cfRule>
  </conditionalFormatting>
  <conditionalFormatting sqref="G717">
    <cfRule type="expression" dxfId="0" priority="5243" stopIfTrue="1">
      <formula>"len($A:$A)=3"</formula>
    </cfRule>
  </conditionalFormatting>
  <conditionalFormatting sqref="F718">
    <cfRule type="expression" dxfId="0" priority="2624" stopIfTrue="1">
      <formula>"len($A:$A)=3"</formula>
    </cfRule>
  </conditionalFormatting>
  <conditionalFormatting sqref="G718">
    <cfRule type="expression" dxfId="0" priority="5242" stopIfTrue="1">
      <formula>"len($A:$A)=3"</formula>
    </cfRule>
  </conditionalFormatting>
  <conditionalFormatting sqref="F719">
    <cfRule type="expression" dxfId="0" priority="2623" stopIfTrue="1">
      <formula>"len($A:$A)=3"</formula>
    </cfRule>
  </conditionalFormatting>
  <conditionalFormatting sqref="G719">
    <cfRule type="expression" dxfId="0" priority="5241" stopIfTrue="1">
      <formula>"len($A:$A)=3"</formula>
    </cfRule>
  </conditionalFormatting>
  <conditionalFormatting sqref="F720">
    <cfRule type="expression" dxfId="0" priority="2622" stopIfTrue="1">
      <formula>"len($A:$A)=3"</formula>
    </cfRule>
  </conditionalFormatting>
  <conditionalFormatting sqref="G720">
    <cfRule type="expression" dxfId="0" priority="5240" stopIfTrue="1">
      <formula>"len($A:$A)=3"</formula>
    </cfRule>
  </conditionalFormatting>
  <conditionalFormatting sqref="F721">
    <cfRule type="expression" dxfId="0" priority="2621" stopIfTrue="1">
      <formula>"len($A:$A)=3"</formula>
    </cfRule>
  </conditionalFormatting>
  <conditionalFormatting sqref="G721">
    <cfRule type="expression" dxfId="0" priority="5239" stopIfTrue="1">
      <formula>"len($A:$A)=3"</formula>
    </cfRule>
  </conditionalFormatting>
  <conditionalFormatting sqref="F722">
    <cfRule type="expression" dxfId="0" priority="2620" stopIfTrue="1">
      <formula>"len($A:$A)=3"</formula>
    </cfRule>
  </conditionalFormatting>
  <conditionalFormatting sqref="G722">
    <cfRule type="expression" dxfId="0" priority="5238" stopIfTrue="1">
      <formula>"len($A:$A)=3"</formula>
    </cfRule>
  </conditionalFormatting>
  <conditionalFormatting sqref="C723:E723">
    <cfRule type="expression" dxfId="0" priority="7248" stopIfTrue="1">
      <formula>"len($A:$A)=3"</formula>
    </cfRule>
  </conditionalFormatting>
  <conditionalFormatting sqref="F723">
    <cfRule type="expression" dxfId="0" priority="2619" stopIfTrue="1">
      <formula>"len($A:$A)=3"</formula>
    </cfRule>
  </conditionalFormatting>
  <conditionalFormatting sqref="G723">
    <cfRule type="expression" dxfId="0" priority="5237" stopIfTrue="1">
      <formula>"len($A:$A)=3"</formula>
    </cfRule>
  </conditionalFormatting>
  <conditionalFormatting sqref="C724">
    <cfRule type="expression" dxfId="0" priority="154" stopIfTrue="1">
      <formula>"len($A:$A)=3"</formula>
    </cfRule>
  </conditionalFormatting>
  <conditionalFormatting sqref="D724">
    <cfRule type="expression" dxfId="0" priority="6830" stopIfTrue="1">
      <formula>"len($A:$A)=3"</formula>
    </cfRule>
  </conditionalFormatting>
  <conditionalFormatting sqref="E724">
    <cfRule type="expression" dxfId="0" priority="6110" stopIfTrue="1">
      <formula>"len($A:$A)=3"</formula>
    </cfRule>
  </conditionalFormatting>
  <conditionalFormatting sqref="F724">
    <cfRule type="expression" dxfId="0" priority="2618" stopIfTrue="1">
      <formula>"len($A:$A)=3"</formula>
    </cfRule>
  </conditionalFormatting>
  <conditionalFormatting sqref="G724">
    <cfRule type="expression" dxfId="0" priority="5236" stopIfTrue="1">
      <formula>"len($A:$A)=3"</formula>
    </cfRule>
  </conditionalFormatting>
  <conditionalFormatting sqref="C725:E725">
    <cfRule type="expression" dxfId="0" priority="7246" stopIfTrue="1">
      <formula>"len($A:$A)=3"</formula>
    </cfRule>
  </conditionalFormatting>
  <conditionalFormatting sqref="F725">
    <cfRule type="expression" dxfId="0" priority="2617" stopIfTrue="1">
      <formula>"len($A:$A)=3"</formula>
    </cfRule>
  </conditionalFormatting>
  <conditionalFormatting sqref="G725">
    <cfRule type="expression" dxfId="0" priority="5235" stopIfTrue="1">
      <formula>"len($A:$A)=3"</formula>
    </cfRule>
  </conditionalFormatting>
  <conditionalFormatting sqref="F726">
    <cfRule type="expression" dxfId="0" priority="2616" stopIfTrue="1">
      <formula>"len($A:$A)=3"</formula>
    </cfRule>
  </conditionalFormatting>
  <conditionalFormatting sqref="G726">
    <cfRule type="expression" dxfId="0" priority="5234" stopIfTrue="1">
      <formula>"len($A:$A)=3"</formula>
    </cfRule>
  </conditionalFormatting>
  <conditionalFormatting sqref="F727">
    <cfRule type="expression" dxfId="0" priority="2615" stopIfTrue="1">
      <formula>"len($A:$A)=3"</formula>
    </cfRule>
  </conditionalFormatting>
  <conditionalFormatting sqref="G727">
    <cfRule type="expression" dxfId="0" priority="5233" stopIfTrue="1">
      <formula>"len($A:$A)=3"</formula>
    </cfRule>
  </conditionalFormatting>
  <conditionalFormatting sqref="F728">
    <cfRule type="expression" dxfId="0" priority="2614" stopIfTrue="1">
      <formula>"len($A:$A)=3"</formula>
    </cfRule>
  </conditionalFormatting>
  <conditionalFormatting sqref="G728">
    <cfRule type="expression" dxfId="0" priority="5232" stopIfTrue="1">
      <formula>"len($A:$A)=3"</formula>
    </cfRule>
  </conditionalFormatting>
  <conditionalFormatting sqref="F729">
    <cfRule type="expression" dxfId="0" priority="2613" stopIfTrue="1">
      <formula>"len($A:$A)=3"</formula>
    </cfRule>
  </conditionalFormatting>
  <conditionalFormatting sqref="G729">
    <cfRule type="expression" dxfId="0" priority="5231" stopIfTrue="1">
      <formula>"len($A:$A)=3"</formula>
    </cfRule>
  </conditionalFormatting>
  <conditionalFormatting sqref="F730">
    <cfRule type="expression" dxfId="0" priority="2612" stopIfTrue="1">
      <formula>"len($A:$A)=3"</formula>
    </cfRule>
  </conditionalFormatting>
  <conditionalFormatting sqref="G730">
    <cfRule type="expression" dxfId="0" priority="5230" stopIfTrue="1">
      <formula>"len($A:$A)=3"</formula>
    </cfRule>
  </conditionalFormatting>
  <conditionalFormatting sqref="C731:E731">
    <cfRule type="expression" dxfId="0" priority="7244" stopIfTrue="1">
      <formula>"len($A:$A)=3"</formula>
    </cfRule>
  </conditionalFormatting>
  <conditionalFormatting sqref="F731">
    <cfRule type="expression" dxfId="0" priority="2611" stopIfTrue="1">
      <formula>"len($A:$A)=3"</formula>
    </cfRule>
  </conditionalFormatting>
  <conditionalFormatting sqref="G731">
    <cfRule type="expression" dxfId="0" priority="5229" stopIfTrue="1">
      <formula>"len($A:$A)=3"</formula>
    </cfRule>
  </conditionalFormatting>
  <conditionalFormatting sqref="F732">
    <cfRule type="expression" dxfId="0" priority="2610" stopIfTrue="1">
      <formula>"len($A:$A)=3"</formula>
    </cfRule>
  </conditionalFormatting>
  <conditionalFormatting sqref="G732">
    <cfRule type="expression" dxfId="0" priority="5228" stopIfTrue="1">
      <formula>"len($A:$A)=3"</formula>
    </cfRule>
  </conditionalFormatting>
  <conditionalFormatting sqref="F733">
    <cfRule type="expression" dxfId="0" priority="2609" stopIfTrue="1">
      <formula>"len($A:$A)=3"</formula>
    </cfRule>
  </conditionalFormatting>
  <conditionalFormatting sqref="G733">
    <cfRule type="expression" dxfId="0" priority="5227" stopIfTrue="1">
      <formula>"len($A:$A)=3"</formula>
    </cfRule>
  </conditionalFormatting>
  <conditionalFormatting sqref="F734">
    <cfRule type="expression" dxfId="0" priority="2608" stopIfTrue="1">
      <formula>"len($A:$A)=3"</formula>
    </cfRule>
  </conditionalFormatting>
  <conditionalFormatting sqref="G734">
    <cfRule type="expression" dxfId="0" priority="5226" stopIfTrue="1">
      <formula>"len($A:$A)=3"</formula>
    </cfRule>
  </conditionalFormatting>
  <conditionalFormatting sqref="F735">
    <cfRule type="expression" dxfId="0" priority="2607" stopIfTrue="1">
      <formula>"len($A:$A)=3"</formula>
    </cfRule>
  </conditionalFormatting>
  <conditionalFormatting sqref="G735">
    <cfRule type="expression" dxfId="0" priority="5225" stopIfTrue="1">
      <formula>"len($A:$A)=3"</formula>
    </cfRule>
  </conditionalFormatting>
  <conditionalFormatting sqref="C736:E736">
    <cfRule type="expression" dxfId="0" priority="7242" stopIfTrue="1">
      <formula>"len($A:$A)=3"</formula>
    </cfRule>
  </conditionalFormatting>
  <conditionalFormatting sqref="F736">
    <cfRule type="expression" dxfId="0" priority="2606" stopIfTrue="1">
      <formula>"len($A:$A)=3"</formula>
    </cfRule>
  </conditionalFormatting>
  <conditionalFormatting sqref="G736">
    <cfRule type="expression" dxfId="0" priority="5224" stopIfTrue="1">
      <formula>"len($A:$A)=3"</formula>
    </cfRule>
  </conditionalFormatting>
  <conditionalFormatting sqref="C737">
    <cfRule type="expression" dxfId="0" priority="148" stopIfTrue="1">
      <formula>"len($A:$A)=3"</formula>
    </cfRule>
  </conditionalFormatting>
  <conditionalFormatting sqref="D737">
    <cfRule type="expression" dxfId="0" priority="6824" stopIfTrue="1">
      <formula>"len($A:$A)=3"</formula>
    </cfRule>
  </conditionalFormatting>
  <conditionalFormatting sqref="E737">
    <cfRule type="expression" dxfId="0" priority="6104" stopIfTrue="1">
      <formula>"len($A:$A)=3"</formula>
    </cfRule>
  </conditionalFormatting>
  <conditionalFormatting sqref="F737">
    <cfRule type="expression" dxfId="0" priority="2605" stopIfTrue="1">
      <formula>"len($A:$A)=3"</formula>
    </cfRule>
  </conditionalFormatting>
  <conditionalFormatting sqref="G737">
    <cfRule type="expression" dxfId="0" priority="5223" stopIfTrue="1">
      <formula>"len($A:$A)=3"</formula>
    </cfRule>
  </conditionalFormatting>
  <conditionalFormatting sqref="C738:E738">
    <cfRule type="expression" dxfId="0" priority="7074" stopIfTrue="1">
      <formula>"len($A:$A)=3"</formula>
    </cfRule>
  </conditionalFormatting>
  <conditionalFormatting sqref="F738">
    <cfRule type="expression" dxfId="0" priority="2604" stopIfTrue="1">
      <formula>"len($A:$A)=3"</formula>
    </cfRule>
  </conditionalFormatting>
  <conditionalFormatting sqref="G738">
    <cfRule type="expression" dxfId="0" priority="5222" stopIfTrue="1">
      <formula>"len($A:$A)=3"</formula>
    </cfRule>
  </conditionalFormatting>
  <conditionalFormatting sqref="C739:E739">
    <cfRule type="expression" dxfId="0" priority="7240" stopIfTrue="1">
      <formula>"len($A:$A)=3"</formula>
    </cfRule>
  </conditionalFormatting>
  <conditionalFormatting sqref="F739">
    <cfRule type="expression" dxfId="0" priority="2603" stopIfTrue="1">
      <formula>"len($A:$A)=3"</formula>
    </cfRule>
  </conditionalFormatting>
  <conditionalFormatting sqref="G739">
    <cfRule type="expression" dxfId="0" priority="5221" stopIfTrue="1">
      <formula>"len($A:$A)=3"</formula>
    </cfRule>
  </conditionalFormatting>
  <conditionalFormatting sqref="F740">
    <cfRule type="expression" dxfId="0" priority="2602" stopIfTrue="1">
      <formula>"len($A:$A)=3"</formula>
    </cfRule>
  </conditionalFormatting>
  <conditionalFormatting sqref="G740">
    <cfRule type="expression" dxfId="0" priority="5220" stopIfTrue="1">
      <formula>"len($A:$A)=3"</formula>
    </cfRule>
  </conditionalFormatting>
  <conditionalFormatting sqref="F741">
    <cfRule type="expression" dxfId="0" priority="2601" stopIfTrue="1">
      <formula>"len($A:$A)=3"</formula>
    </cfRule>
  </conditionalFormatting>
  <conditionalFormatting sqref="G741">
    <cfRule type="expression" dxfId="0" priority="5219" stopIfTrue="1">
      <formula>"len($A:$A)=3"</formula>
    </cfRule>
  </conditionalFormatting>
  <conditionalFormatting sqref="F742">
    <cfRule type="expression" dxfId="0" priority="2600" stopIfTrue="1">
      <formula>"len($A:$A)=3"</formula>
    </cfRule>
  </conditionalFormatting>
  <conditionalFormatting sqref="G742">
    <cfRule type="expression" dxfId="0" priority="5218" stopIfTrue="1">
      <formula>"len($A:$A)=3"</formula>
    </cfRule>
  </conditionalFormatting>
  <conditionalFormatting sqref="F743">
    <cfRule type="expression" dxfId="0" priority="2599" stopIfTrue="1">
      <formula>"len($A:$A)=3"</formula>
    </cfRule>
  </conditionalFormatting>
  <conditionalFormatting sqref="G743">
    <cfRule type="expression" dxfId="0" priority="5217" stopIfTrue="1">
      <formula>"len($A:$A)=3"</formula>
    </cfRule>
  </conditionalFormatting>
  <conditionalFormatting sqref="F744">
    <cfRule type="expression" dxfId="0" priority="2598" stopIfTrue="1">
      <formula>"len($A:$A)=3"</formula>
    </cfRule>
  </conditionalFormatting>
  <conditionalFormatting sqref="G744">
    <cfRule type="expression" dxfId="0" priority="5216" stopIfTrue="1">
      <formula>"len($A:$A)=3"</formula>
    </cfRule>
  </conditionalFormatting>
  <conditionalFormatting sqref="F745">
    <cfRule type="expression" dxfId="0" priority="2597" stopIfTrue="1">
      <formula>"len($A:$A)=3"</formula>
    </cfRule>
  </conditionalFormatting>
  <conditionalFormatting sqref="G745">
    <cfRule type="expression" dxfId="0" priority="5215" stopIfTrue="1">
      <formula>"len($A:$A)=3"</formula>
    </cfRule>
  </conditionalFormatting>
  <conditionalFormatting sqref="F746">
    <cfRule type="expression" dxfId="0" priority="2596" stopIfTrue="1">
      <formula>"len($A:$A)=3"</formula>
    </cfRule>
  </conditionalFormatting>
  <conditionalFormatting sqref="G746">
    <cfRule type="expression" dxfId="0" priority="5214" stopIfTrue="1">
      <formula>"len($A:$A)=3"</formula>
    </cfRule>
  </conditionalFormatting>
  <conditionalFormatting sqref="F747">
    <cfRule type="expression" dxfId="0" priority="2595" stopIfTrue="1">
      <formula>"len($A:$A)=3"</formula>
    </cfRule>
  </conditionalFormatting>
  <conditionalFormatting sqref="G747">
    <cfRule type="expression" dxfId="0" priority="5213" stopIfTrue="1">
      <formula>"len($A:$A)=3"</formula>
    </cfRule>
  </conditionalFormatting>
  <conditionalFormatting sqref="F748">
    <cfRule type="expression" dxfId="0" priority="2594" stopIfTrue="1">
      <formula>"len($A:$A)=3"</formula>
    </cfRule>
  </conditionalFormatting>
  <conditionalFormatting sqref="G748">
    <cfRule type="expression" dxfId="0" priority="5212" stopIfTrue="1">
      <formula>"len($A:$A)=3"</formula>
    </cfRule>
  </conditionalFormatting>
  <conditionalFormatting sqref="C749:E749">
    <cfRule type="expression" dxfId="0" priority="7238" stopIfTrue="1">
      <formula>"len($A:$A)=3"</formula>
    </cfRule>
  </conditionalFormatting>
  <conditionalFormatting sqref="F749">
    <cfRule type="expression" dxfId="0" priority="2593" stopIfTrue="1">
      <formula>"len($A:$A)=3"</formula>
    </cfRule>
  </conditionalFormatting>
  <conditionalFormatting sqref="G749">
    <cfRule type="expression" dxfId="0" priority="5211" stopIfTrue="1">
      <formula>"len($A:$A)=3"</formula>
    </cfRule>
  </conditionalFormatting>
  <conditionalFormatting sqref="F750">
    <cfRule type="expression" dxfId="0" priority="2592" stopIfTrue="1">
      <formula>"len($A:$A)=3"</formula>
    </cfRule>
  </conditionalFormatting>
  <conditionalFormatting sqref="G750">
    <cfRule type="expression" dxfId="0" priority="5210" stopIfTrue="1">
      <formula>"len($A:$A)=3"</formula>
    </cfRule>
  </conditionalFormatting>
  <conditionalFormatting sqref="F751">
    <cfRule type="expression" dxfId="0" priority="2591" stopIfTrue="1">
      <formula>"len($A:$A)=3"</formula>
    </cfRule>
  </conditionalFormatting>
  <conditionalFormatting sqref="G751">
    <cfRule type="expression" dxfId="0" priority="5209" stopIfTrue="1">
      <formula>"len($A:$A)=3"</formula>
    </cfRule>
  </conditionalFormatting>
  <conditionalFormatting sqref="F752">
    <cfRule type="expression" dxfId="0" priority="2590" stopIfTrue="1">
      <formula>"len($A:$A)=3"</formula>
    </cfRule>
  </conditionalFormatting>
  <conditionalFormatting sqref="G752">
    <cfRule type="expression" dxfId="0" priority="5208" stopIfTrue="1">
      <formula>"len($A:$A)=3"</formula>
    </cfRule>
  </conditionalFormatting>
  <conditionalFormatting sqref="C753:E753">
    <cfRule type="expression" dxfId="0" priority="7236" stopIfTrue="1">
      <formula>"len($A:$A)=3"</formula>
    </cfRule>
  </conditionalFormatting>
  <conditionalFormatting sqref="F753">
    <cfRule type="expression" dxfId="0" priority="2589" stopIfTrue="1">
      <formula>"len($A:$A)=3"</formula>
    </cfRule>
  </conditionalFormatting>
  <conditionalFormatting sqref="G753">
    <cfRule type="expression" dxfId="0" priority="5207" stopIfTrue="1">
      <formula>"len($A:$A)=3"</formula>
    </cfRule>
  </conditionalFormatting>
  <conditionalFormatting sqref="F754">
    <cfRule type="expression" dxfId="0" priority="2588" stopIfTrue="1">
      <formula>"len($A:$A)=3"</formula>
    </cfRule>
  </conditionalFormatting>
  <conditionalFormatting sqref="G754">
    <cfRule type="expression" dxfId="0" priority="5206" stopIfTrue="1">
      <formula>"len($A:$A)=3"</formula>
    </cfRule>
  </conditionalFormatting>
  <conditionalFormatting sqref="F755">
    <cfRule type="expression" dxfId="0" priority="2587" stopIfTrue="1">
      <formula>"len($A:$A)=3"</formula>
    </cfRule>
  </conditionalFormatting>
  <conditionalFormatting sqref="G755">
    <cfRule type="expression" dxfId="0" priority="5205" stopIfTrue="1">
      <formula>"len($A:$A)=3"</formula>
    </cfRule>
  </conditionalFormatting>
  <conditionalFormatting sqref="F756">
    <cfRule type="expression" dxfId="0" priority="2586" stopIfTrue="1">
      <formula>"len($A:$A)=3"</formula>
    </cfRule>
  </conditionalFormatting>
  <conditionalFormatting sqref="G756">
    <cfRule type="expression" dxfId="0" priority="5204" stopIfTrue="1">
      <formula>"len($A:$A)=3"</formula>
    </cfRule>
  </conditionalFormatting>
  <conditionalFormatting sqref="F757">
    <cfRule type="expression" dxfId="0" priority="2585" stopIfTrue="1">
      <formula>"len($A:$A)=3"</formula>
    </cfRule>
  </conditionalFormatting>
  <conditionalFormatting sqref="G757">
    <cfRule type="expression" dxfId="0" priority="5203" stopIfTrue="1">
      <formula>"len($A:$A)=3"</formula>
    </cfRule>
  </conditionalFormatting>
  <conditionalFormatting sqref="F758">
    <cfRule type="expression" dxfId="0" priority="2584" stopIfTrue="1">
      <formula>"len($A:$A)=3"</formula>
    </cfRule>
  </conditionalFormatting>
  <conditionalFormatting sqref="G758">
    <cfRule type="expression" dxfId="0" priority="5202" stopIfTrue="1">
      <formula>"len($A:$A)=3"</formula>
    </cfRule>
  </conditionalFormatting>
  <conditionalFormatting sqref="F759">
    <cfRule type="expression" dxfId="0" priority="2583" stopIfTrue="1">
      <formula>"len($A:$A)=3"</formula>
    </cfRule>
  </conditionalFormatting>
  <conditionalFormatting sqref="G759">
    <cfRule type="expression" dxfId="0" priority="5201" stopIfTrue="1">
      <formula>"len($A:$A)=3"</formula>
    </cfRule>
  </conditionalFormatting>
  <conditionalFormatting sqref="F760">
    <cfRule type="expression" dxfId="0" priority="2582" stopIfTrue="1">
      <formula>"len($A:$A)=3"</formula>
    </cfRule>
  </conditionalFormatting>
  <conditionalFormatting sqref="G760">
    <cfRule type="expression" dxfId="0" priority="5200" stopIfTrue="1">
      <formula>"len($A:$A)=3"</formula>
    </cfRule>
  </conditionalFormatting>
  <conditionalFormatting sqref="F761">
    <cfRule type="expression" dxfId="0" priority="2581" stopIfTrue="1">
      <formula>"len($A:$A)=3"</formula>
    </cfRule>
  </conditionalFormatting>
  <conditionalFormatting sqref="G761">
    <cfRule type="expression" dxfId="0" priority="5199" stopIfTrue="1">
      <formula>"len($A:$A)=3"</formula>
    </cfRule>
  </conditionalFormatting>
  <conditionalFormatting sqref="C762:E762">
    <cfRule type="expression" dxfId="0" priority="7234" stopIfTrue="1">
      <formula>"len($A:$A)=3"</formula>
    </cfRule>
  </conditionalFormatting>
  <conditionalFormatting sqref="F762">
    <cfRule type="expression" dxfId="0" priority="2580" stopIfTrue="1">
      <formula>"len($A:$A)=3"</formula>
    </cfRule>
  </conditionalFormatting>
  <conditionalFormatting sqref="G762">
    <cfRule type="expression" dxfId="0" priority="5198" stopIfTrue="1">
      <formula>"len($A:$A)=3"</formula>
    </cfRule>
  </conditionalFormatting>
  <conditionalFormatting sqref="F763">
    <cfRule type="expression" dxfId="0" priority="2579" stopIfTrue="1">
      <formula>"len($A:$A)=3"</formula>
    </cfRule>
  </conditionalFormatting>
  <conditionalFormatting sqref="G763">
    <cfRule type="expression" dxfId="0" priority="5197" stopIfTrue="1">
      <formula>"len($A:$A)=3"</formula>
    </cfRule>
  </conditionalFormatting>
  <conditionalFormatting sqref="F764">
    <cfRule type="expression" dxfId="0" priority="2578" stopIfTrue="1">
      <formula>"len($A:$A)=3"</formula>
    </cfRule>
  </conditionalFormatting>
  <conditionalFormatting sqref="G764">
    <cfRule type="expression" dxfId="0" priority="5196" stopIfTrue="1">
      <formula>"len($A:$A)=3"</formula>
    </cfRule>
  </conditionalFormatting>
  <conditionalFormatting sqref="F765">
    <cfRule type="expression" dxfId="0" priority="2577" stopIfTrue="1">
      <formula>"len($A:$A)=3"</formula>
    </cfRule>
  </conditionalFormatting>
  <conditionalFormatting sqref="G765">
    <cfRule type="expression" dxfId="0" priority="5195" stopIfTrue="1">
      <formula>"len($A:$A)=3"</formula>
    </cfRule>
  </conditionalFormatting>
  <conditionalFormatting sqref="F766">
    <cfRule type="expression" dxfId="0" priority="2576" stopIfTrue="1">
      <formula>"len($A:$A)=3"</formula>
    </cfRule>
  </conditionalFormatting>
  <conditionalFormatting sqref="G766">
    <cfRule type="expression" dxfId="0" priority="5194" stopIfTrue="1">
      <formula>"len($A:$A)=3"</formula>
    </cfRule>
  </conditionalFormatting>
  <conditionalFormatting sqref="F767">
    <cfRule type="expression" dxfId="0" priority="2575" stopIfTrue="1">
      <formula>"len($A:$A)=3"</formula>
    </cfRule>
  </conditionalFormatting>
  <conditionalFormatting sqref="G767">
    <cfRule type="expression" dxfId="0" priority="5193" stopIfTrue="1">
      <formula>"len($A:$A)=3"</formula>
    </cfRule>
  </conditionalFormatting>
  <conditionalFormatting sqref="F768">
    <cfRule type="expression" dxfId="0" priority="2574" stopIfTrue="1">
      <formula>"len($A:$A)=3"</formula>
    </cfRule>
  </conditionalFormatting>
  <conditionalFormatting sqref="G768">
    <cfRule type="expression" dxfId="0" priority="5192" stopIfTrue="1">
      <formula>"len($A:$A)=3"</formula>
    </cfRule>
  </conditionalFormatting>
  <conditionalFormatting sqref="C769:E769">
    <cfRule type="expression" dxfId="0" priority="7232" stopIfTrue="1">
      <formula>"len($A:$A)=3"</formula>
    </cfRule>
  </conditionalFormatting>
  <conditionalFormatting sqref="F769">
    <cfRule type="expression" dxfId="0" priority="2573" stopIfTrue="1">
      <formula>"len($A:$A)=3"</formula>
    </cfRule>
  </conditionalFormatting>
  <conditionalFormatting sqref="G769">
    <cfRule type="expression" dxfId="0" priority="5191" stopIfTrue="1">
      <formula>"len($A:$A)=3"</formula>
    </cfRule>
  </conditionalFormatting>
  <conditionalFormatting sqref="F770">
    <cfRule type="expression" dxfId="0" priority="2572" stopIfTrue="1">
      <formula>"len($A:$A)=3"</formula>
    </cfRule>
  </conditionalFormatting>
  <conditionalFormatting sqref="G770">
    <cfRule type="expression" dxfId="0" priority="5190" stopIfTrue="1">
      <formula>"len($A:$A)=3"</formula>
    </cfRule>
  </conditionalFormatting>
  <conditionalFormatting sqref="F771">
    <cfRule type="expression" dxfId="0" priority="2571" stopIfTrue="1">
      <formula>"len($A:$A)=3"</formula>
    </cfRule>
  </conditionalFormatting>
  <conditionalFormatting sqref="G771">
    <cfRule type="expression" dxfId="0" priority="5189" stopIfTrue="1">
      <formula>"len($A:$A)=3"</formula>
    </cfRule>
  </conditionalFormatting>
  <conditionalFormatting sqref="F772">
    <cfRule type="expression" dxfId="0" priority="2570" stopIfTrue="1">
      <formula>"len($A:$A)=3"</formula>
    </cfRule>
  </conditionalFormatting>
  <conditionalFormatting sqref="G772">
    <cfRule type="expression" dxfId="0" priority="5188" stopIfTrue="1">
      <formula>"len($A:$A)=3"</formula>
    </cfRule>
  </conditionalFormatting>
  <conditionalFormatting sqref="F773">
    <cfRule type="expression" dxfId="0" priority="2569" stopIfTrue="1">
      <formula>"len($A:$A)=3"</formula>
    </cfRule>
  </conditionalFormatting>
  <conditionalFormatting sqref="G773">
    <cfRule type="expression" dxfId="0" priority="5187" stopIfTrue="1">
      <formula>"len($A:$A)=3"</formula>
    </cfRule>
  </conditionalFormatting>
  <conditionalFormatting sqref="F774">
    <cfRule type="expression" dxfId="0" priority="2568" stopIfTrue="1">
      <formula>"len($A:$A)=3"</formula>
    </cfRule>
  </conditionalFormatting>
  <conditionalFormatting sqref="G774">
    <cfRule type="expression" dxfId="0" priority="5186" stopIfTrue="1">
      <formula>"len($A:$A)=3"</formula>
    </cfRule>
  </conditionalFormatting>
  <conditionalFormatting sqref="F775">
    <cfRule type="expression" dxfId="0" priority="2567" stopIfTrue="1">
      <formula>"len($A:$A)=3"</formula>
    </cfRule>
  </conditionalFormatting>
  <conditionalFormatting sqref="G775">
    <cfRule type="expression" dxfId="0" priority="5185" stopIfTrue="1">
      <formula>"len($A:$A)=3"</formula>
    </cfRule>
  </conditionalFormatting>
  <conditionalFormatting sqref="C776:E776">
    <cfRule type="expression" dxfId="0" priority="7230" stopIfTrue="1">
      <formula>"len($A:$A)=3"</formula>
    </cfRule>
  </conditionalFormatting>
  <conditionalFormatting sqref="F776">
    <cfRule type="expression" dxfId="0" priority="2566" stopIfTrue="1">
      <formula>"len($A:$A)=3"</formula>
    </cfRule>
  </conditionalFormatting>
  <conditionalFormatting sqref="G776">
    <cfRule type="expression" dxfId="0" priority="5184" stopIfTrue="1">
      <formula>"len($A:$A)=3"</formula>
    </cfRule>
  </conditionalFormatting>
  <conditionalFormatting sqref="F777">
    <cfRule type="expression" dxfId="0" priority="2565" stopIfTrue="1">
      <formula>"len($A:$A)=3"</formula>
    </cfRule>
  </conditionalFormatting>
  <conditionalFormatting sqref="G777">
    <cfRule type="expression" dxfId="0" priority="5183" stopIfTrue="1">
      <formula>"len($A:$A)=3"</formula>
    </cfRule>
  </conditionalFormatting>
  <conditionalFormatting sqref="F778">
    <cfRule type="expression" dxfId="0" priority="2564" stopIfTrue="1">
      <formula>"len($A:$A)=3"</formula>
    </cfRule>
  </conditionalFormatting>
  <conditionalFormatting sqref="G778">
    <cfRule type="expression" dxfId="0" priority="5182" stopIfTrue="1">
      <formula>"len($A:$A)=3"</formula>
    </cfRule>
  </conditionalFormatting>
  <conditionalFormatting sqref="F779">
    <cfRule type="expression" dxfId="0" priority="2563" stopIfTrue="1">
      <formula>"len($A:$A)=3"</formula>
    </cfRule>
  </conditionalFormatting>
  <conditionalFormatting sqref="G779">
    <cfRule type="expression" dxfId="0" priority="5181" stopIfTrue="1">
      <formula>"len($A:$A)=3"</formula>
    </cfRule>
  </conditionalFormatting>
  <conditionalFormatting sqref="F780">
    <cfRule type="expression" dxfId="0" priority="2562" stopIfTrue="1">
      <formula>"len($A:$A)=3"</formula>
    </cfRule>
  </conditionalFormatting>
  <conditionalFormatting sqref="G780">
    <cfRule type="expression" dxfId="0" priority="5180" stopIfTrue="1">
      <formula>"len($A:$A)=3"</formula>
    </cfRule>
  </conditionalFormatting>
  <conditionalFormatting sqref="F781">
    <cfRule type="expression" dxfId="0" priority="2561" stopIfTrue="1">
      <formula>"len($A:$A)=3"</formula>
    </cfRule>
  </conditionalFormatting>
  <conditionalFormatting sqref="G781">
    <cfRule type="expression" dxfId="0" priority="5179" stopIfTrue="1">
      <formula>"len($A:$A)=3"</formula>
    </cfRule>
  </conditionalFormatting>
  <conditionalFormatting sqref="C782:E782">
    <cfRule type="expression" dxfId="0" priority="7228" stopIfTrue="1">
      <formula>"len($A:$A)=3"</formula>
    </cfRule>
  </conditionalFormatting>
  <conditionalFormatting sqref="F782">
    <cfRule type="expression" dxfId="0" priority="2560" stopIfTrue="1">
      <formula>"len($A:$A)=3"</formula>
    </cfRule>
  </conditionalFormatting>
  <conditionalFormatting sqref="G782">
    <cfRule type="expression" dxfId="0" priority="5178" stopIfTrue="1">
      <formula>"len($A:$A)=3"</formula>
    </cfRule>
  </conditionalFormatting>
  <conditionalFormatting sqref="F783">
    <cfRule type="expression" dxfId="0" priority="2559" stopIfTrue="1">
      <formula>"len($A:$A)=3"</formula>
    </cfRule>
  </conditionalFormatting>
  <conditionalFormatting sqref="G783">
    <cfRule type="expression" dxfId="0" priority="5177" stopIfTrue="1">
      <formula>"len($A:$A)=3"</formula>
    </cfRule>
  </conditionalFormatting>
  <conditionalFormatting sqref="F784">
    <cfRule type="expression" dxfId="0" priority="2558" stopIfTrue="1">
      <formula>"len($A:$A)=3"</formula>
    </cfRule>
  </conditionalFormatting>
  <conditionalFormatting sqref="G784">
    <cfRule type="expression" dxfId="0" priority="5176" stopIfTrue="1">
      <formula>"len($A:$A)=3"</formula>
    </cfRule>
  </conditionalFormatting>
  <conditionalFormatting sqref="C785:E785">
    <cfRule type="expression" dxfId="0" priority="7226" stopIfTrue="1">
      <formula>"len($A:$A)=3"</formula>
    </cfRule>
  </conditionalFormatting>
  <conditionalFormatting sqref="F785">
    <cfRule type="expression" dxfId="0" priority="2557" stopIfTrue="1">
      <formula>"len($A:$A)=3"</formula>
    </cfRule>
  </conditionalFormatting>
  <conditionalFormatting sqref="G785">
    <cfRule type="expression" dxfId="0" priority="5175" stopIfTrue="1">
      <formula>"len($A:$A)=3"</formula>
    </cfRule>
  </conditionalFormatting>
  <conditionalFormatting sqref="F786">
    <cfRule type="expression" dxfId="0" priority="2556" stopIfTrue="1">
      <formula>"len($A:$A)=3"</formula>
    </cfRule>
  </conditionalFormatting>
  <conditionalFormatting sqref="G786">
    <cfRule type="expression" dxfId="0" priority="5174" stopIfTrue="1">
      <formula>"len($A:$A)=3"</formula>
    </cfRule>
  </conditionalFormatting>
  <conditionalFormatting sqref="F787">
    <cfRule type="expression" dxfId="0" priority="2555" stopIfTrue="1">
      <formula>"len($A:$A)=3"</formula>
    </cfRule>
  </conditionalFormatting>
  <conditionalFormatting sqref="G787">
    <cfRule type="expression" dxfId="0" priority="5173" stopIfTrue="1">
      <formula>"len($A:$A)=3"</formula>
    </cfRule>
  </conditionalFormatting>
  <conditionalFormatting sqref="C788:E788">
    <cfRule type="expression" dxfId="0" priority="7224" stopIfTrue="1">
      <formula>"len($A:$A)=3"</formula>
    </cfRule>
  </conditionalFormatting>
  <conditionalFormatting sqref="F788">
    <cfRule type="expression" dxfId="0" priority="2554" stopIfTrue="1">
      <formula>"len($A:$A)=3"</formula>
    </cfRule>
  </conditionalFormatting>
  <conditionalFormatting sqref="G788">
    <cfRule type="expression" dxfId="0" priority="5172" stopIfTrue="1">
      <formula>"len($A:$A)=3"</formula>
    </cfRule>
  </conditionalFormatting>
  <conditionalFormatting sqref="C789">
    <cfRule type="expression" dxfId="0" priority="130" stopIfTrue="1">
      <formula>"len($A:$A)=3"</formula>
    </cfRule>
  </conditionalFormatting>
  <conditionalFormatting sqref="D789">
    <cfRule type="expression" dxfId="0" priority="6806" stopIfTrue="1">
      <formula>"len($A:$A)=3"</formula>
    </cfRule>
  </conditionalFormatting>
  <conditionalFormatting sqref="E789">
    <cfRule type="expression" dxfId="0" priority="6086" stopIfTrue="1">
      <formula>"len($A:$A)=3"</formula>
    </cfRule>
  </conditionalFormatting>
  <conditionalFormatting sqref="F789">
    <cfRule type="expression" dxfId="0" priority="2553" stopIfTrue="1">
      <formula>"len($A:$A)=3"</formula>
    </cfRule>
  </conditionalFormatting>
  <conditionalFormatting sqref="G789">
    <cfRule type="expression" dxfId="0" priority="5171" stopIfTrue="1">
      <formula>"len($A:$A)=3"</formula>
    </cfRule>
  </conditionalFormatting>
  <conditionalFormatting sqref="C790:E790">
    <cfRule type="expression" dxfId="0" priority="7222" stopIfTrue="1">
      <formula>"len($A:$A)=3"</formula>
    </cfRule>
  </conditionalFormatting>
  <conditionalFormatting sqref="F790">
    <cfRule type="expression" dxfId="0" priority="2552" stopIfTrue="1">
      <formula>"len($A:$A)=3"</formula>
    </cfRule>
  </conditionalFormatting>
  <conditionalFormatting sqref="G790">
    <cfRule type="expression" dxfId="0" priority="5170" stopIfTrue="1">
      <formula>"len($A:$A)=3"</formula>
    </cfRule>
  </conditionalFormatting>
  <conditionalFormatting sqref="C791">
    <cfRule type="expression" dxfId="0" priority="128" stopIfTrue="1">
      <formula>"len($A:$A)=3"</formula>
    </cfRule>
  </conditionalFormatting>
  <conditionalFormatting sqref="D791">
    <cfRule type="expression" dxfId="0" priority="6804" stopIfTrue="1">
      <formula>"len($A:$A)=3"</formula>
    </cfRule>
  </conditionalFormatting>
  <conditionalFormatting sqref="E791">
    <cfRule type="expression" dxfId="0" priority="6084" stopIfTrue="1">
      <formula>"len($A:$A)=3"</formula>
    </cfRule>
  </conditionalFormatting>
  <conditionalFormatting sqref="F791">
    <cfRule type="expression" dxfId="0" priority="2551" stopIfTrue="1">
      <formula>"len($A:$A)=3"</formula>
    </cfRule>
  </conditionalFormatting>
  <conditionalFormatting sqref="G791">
    <cfRule type="expression" dxfId="0" priority="5169" stopIfTrue="1">
      <formula>"len($A:$A)=3"</formula>
    </cfRule>
  </conditionalFormatting>
  <conditionalFormatting sqref="C792:E792">
    <cfRule type="expression" dxfId="0" priority="7220" stopIfTrue="1">
      <formula>"len($A:$A)=3"</formula>
    </cfRule>
  </conditionalFormatting>
  <conditionalFormatting sqref="F792">
    <cfRule type="expression" dxfId="0" priority="2550" stopIfTrue="1">
      <formula>"len($A:$A)=3"</formula>
    </cfRule>
  </conditionalFormatting>
  <conditionalFormatting sqref="G792">
    <cfRule type="expression" dxfId="0" priority="5168" stopIfTrue="1">
      <formula>"len($A:$A)=3"</formula>
    </cfRule>
  </conditionalFormatting>
  <conditionalFormatting sqref="F793">
    <cfRule type="expression" dxfId="0" priority="2549" stopIfTrue="1">
      <formula>"len($A:$A)=3"</formula>
    </cfRule>
  </conditionalFormatting>
  <conditionalFormatting sqref="G793">
    <cfRule type="expression" dxfId="0" priority="5167" stopIfTrue="1">
      <formula>"len($A:$A)=3"</formula>
    </cfRule>
  </conditionalFormatting>
  <conditionalFormatting sqref="F794">
    <cfRule type="expression" dxfId="0" priority="2548" stopIfTrue="1">
      <formula>"len($A:$A)=3"</formula>
    </cfRule>
  </conditionalFormatting>
  <conditionalFormatting sqref="G794">
    <cfRule type="expression" dxfId="0" priority="5166" stopIfTrue="1">
      <formula>"len($A:$A)=3"</formula>
    </cfRule>
  </conditionalFormatting>
  <conditionalFormatting sqref="F795">
    <cfRule type="expression" dxfId="0" priority="2547" stopIfTrue="1">
      <formula>"len($A:$A)=3"</formula>
    </cfRule>
  </conditionalFormatting>
  <conditionalFormatting sqref="G795">
    <cfRule type="expression" dxfId="0" priority="5165" stopIfTrue="1">
      <formula>"len($A:$A)=3"</formula>
    </cfRule>
  </conditionalFormatting>
  <conditionalFormatting sqref="F796">
    <cfRule type="expression" dxfId="0" priority="2546" stopIfTrue="1">
      <formula>"len($A:$A)=3"</formula>
    </cfRule>
  </conditionalFormatting>
  <conditionalFormatting sqref="G796">
    <cfRule type="expression" dxfId="0" priority="5164" stopIfTrue="1">
      <formula>"len($A:$A)=3"</formula>
    </cfRule>
  </conditionalFormatting>
  <conditionalFormatting sqref="F797">
    <cfRule type="expression" dxfId="0" priority="2545" stopIfTrue="1">
      <formula>"len($A:$A)=3"</formula>
    </cfRule>
  </conditionalFormatting>
  <conditionalFormatting sqref="G797">
    <cfRule type="expression" dxfId="0" priority="5163" stopIfTrue="1">
      <formula>"len($A:$A)=3"</formula>
    </cfRule>
  </conditionalFormatting>
  <conditionalFormatting sqref="C798:E798">
    <cfRule type="expression" dxfId="0" priority="7218" stopIfTrue="1">
      <formula>"len($A:$A)=3"</formula>
    </cfRule>
  </conditionalFormatting>
  <conditionalFormatting sqref="F798">
    <cfRule type="expression" dxfId="0" priority="2544" stopIfTrue="1">
      <formula>"len($A:$A)=3"</formula>
    </cfRule>
  </conditionalFormatting>
  <conditionalFormatting sqref="G798">
    <cfRule type="expression" dxfId="0" priority="5162" stopIfTrue="1">
      <formula>"len($A:$A)=3"</formula>
    </cfRule>
  </conditionalFormatting>
  <conditionalFormatting sqref="C799">
    <cfRule type="expression" dxfId="0" priority="124" stopIfTrue="1">
      <formula>"len($A:$A)=3"</formula>
    </cfRule>
  </conditionalFormatting>
  <conditionalFormatting sqref="D799">
    <cfRule type="expression" dxfId="0" priority="6800" stopIfTrue="1">
      <formula>"len($A:$A)=3"</formula>
    </cfRule>
  </conditionalFormatting>
  <conditionalFormatting sqref="E799">
    <cfRule type="expression" dxfId="0" priority="6080" stopIfTrue="1">
      <formula>"len($A:$A)=3"</formula>
    </cfRule>
  </conditionalFormatting>
  <conditionalFormatting sqref="F799">
    <cfRule type="expression" dxfId="0" priority="2543" stopIfTrue="1">
      <formula>"len($A:$A)=3"</formula>
    </cfRule>
  </conditionalFormatting>
  <conditionalFormatting sqref="G799">
    <cfRule type="expression" dxfId="0" priority="5161" stopIfTrue="1">
      <formula>"len($A:$A)=3"</formula>
    </cfRule>
  </conditionalFormatting>
  <conditionalFormatting sqref="C800:E800">
    <cfRule type="expression" dxfId="0" priority="7216" stopIfTrue="1">
      <formula>"len($A:$A)=3"</formula>
    </cfRule>
  </conditionalFormatting>
  <conditionalFormatting sqref="F800">
    <cfRule type="expression" dxfId="0" priority="2542" stopIfTrue="1">
      <formula>"len($A:$A)=3"</formula>
    </cfRule>
  </conditionalFormatting>
  <conditionalFormatting sqref="G800">
    <cfRule type="expression" dxfId="0" priority="5160" stopIfTrue="1">
      <formula>"len($A:$A)=3"</formula>
    </cfRule>
  </conditionalFormatting>
  <conditionalFormatting sqref="C801">
    <cfRule type="expression" dxfId="0" priority="122" stopIfTrue="1">
      <formula>"len($A:$A)=3"</formula>
    </cfRule>
  </conditionalFormatting>
  <conditionalFormatting sqref="D801">
    <cfRule type="expression" dxfId="0" priority="6798" stopIfTrue="1">
      <formula>"len($A:$A)=3"</formula>
    </cfRule>
  </conditionalFormatting>
  <conditionalFormatting sqref="E801">
    <cfRule type="expression" dxfId="0" priority="6078" stopIfTrue="1">
      <formula>"len($A:$A)=3"</formula>
    </cfRule>
  </conditionalFormatting>
  <conditionalFormatting sqref="F801">
    <cfRule type="expression" dxfId="0" priority="2541" stopIfTrue="1">
      <formula>"len($A:$A)=3"</formula>
    </cfRule>
  </conditionalFormatting>
  <conditionalFormatting sqref="G801">
    <cfRule type="expression" dxfId="0" priority="5159" stopIfTrue="1">
      <formula>"len($A:$A)=3"</formula>
    </cfRule>
  </conditionalFormatting>
  <conditionalFormatting sqref="C802:E802">
    <cfRule type="expression" dxfId="0" priority="7214" stopIfTrue="1">
      <formula>"len($A:$A)=3"</formula>
    </cfRule>
  </conditionalFormatting>
  <conditionalFormatting sqref="F802">
    <cfRule type="expression" dxfId="0" priority="2540" stopIfTrue="1">
      <formula>"len($A:$A)=3"</formula>
    </cfRule>
  </conditionalFormatting>
  <conditionalFormatting sqref="G802">
    <cfRule type="expression" dxfId="0" priority="5158" stopIfTrue="1">
      <formula>"len($A:$A)=3"</formula>
    </cfRule>
  </conditionalFormatting>
  <conditionalFormatting sqref="F803">
    <cfRule type="expression" dxfId="0" priority="2539" stopIfTrue="1">
      <formula>"len($A:$A)=3"</formula>
    </cfRule>
  </conditionalFormatting>
  <conditionalFormatting sqref="G803">
    <cfRule type="expression" dxfId="0" priority="5157" stopIfTrue="1">
      <formula>"len($A:$A)=3"</formula>
    </cfRule>
  </conditionalFormatting>
  <conditionalFormatting sqref="F804">
    <cfRule type="expression" dxfId="0" priority="2538" stopIfTrue="1">
      <formula>"len($A:$A)=3"</formula>
    </cfRule>
  </conditionalFormatting>
  <conditionalFormatting sqref="G804">
    <cfRule type="expression" dxfId="0" priority="5156" stopIfTrue="1">
      <formula>"len($A:$A)=3"</formula>
    </cfRule>
  </conditionalFormatting>
  <conditionalFormatting sqref="F805">
    <cfRule type="expression" dxfId="0" priority="2537" stopIfTrue="1">
      <formula>"len($A:$A)=3"</formula>
    </cfRule>
  </conditionalFormatting>
  <conditionalFormatting sqref="G805">
    <cfRule type="expression" dxfId="0" priority="5155" stopIfTrue="1">
      <formula>"len($A:$A)=3"</formula>
    </cfRule>
  </conditionalFormatting>
  <conditionalFormatting sqref="F806">
    <cfRule type="expression" dxfId="0" priority="2536" stopIfTrue="1">
      <formula>"len($A:$A)=3"</formula>
    </cfRule>
  </conditionalFormatting>
  <conditionalFormatting sqref="G806">
    <cfRule type="expression" dxfId="0" priority="5154" stopIfTrue="1">
      <formula>"len($A:$A)=3"</formula>
    </cfRule>
  </conditionalFormatting>
  <conditionalFormatting sqref="F807">
    <cfRule type="expression" dxfId="0" priority="2535" stopIfTrue="1">
      <formula>"len($A:$A)=3"</formula>
    </cfRule>
  </conditionalFormatting>
  <conditionalFormatting sqref="G807">
    <cfRule type="expression" dxfId="0" priority="5153" stopIfTrue="1">
      <formula>"len($A:$A)=3"</formula>
    </cfRule>
  </conditionalFormatting>
  <conditionalFormatting sqref="F808">
    <cfRule type="expression" dxfId="0" priority="2534" stopIfTrue="1">
      <formula>"len($A:$A)=3"</formula>
    </cfRule>
  </conditionalFormatting>
  <conditionalFormatting sqref="G808">
    <cfRule type="expression" dxfId="0" priority="5152" stopIfTrue="1">
      <formula>"len($A:$A)=3"</formula>
    </cfRule>
  </conditionalFormatting>
  <conditionalFormatting sqref="F809">
    <cfRule type="expression" dxfId="0" priority="2533" stopIfTrue="1">
      <formula>"len($A:$A)=3"</formula>
    </cfRule>
  </conditionalFormatting>
  <conditionalFormatting sqref="G809">
    <cfRule type="expression" dxfId="0" priority="5151" stopIfTrue="1">
      <formula>"len($A:$A)=3"</formula>
    </cfRule>
  </conditionalFormatting>
  <conditionalFormatting sqref="F810">
    <cfRule type="expression" dxfId="0" priority="2532" stopIfTrue="1">
      <formula>"len($A:$A)=3"</formula>
    </cfRule>
  </conditionalFormatting>
  <conditionalFormatting sqref="G810">
    <cfRule type="expression" dxfId="0" priority="5150" stopIfTrue="1">
      <formula>"len($A:$A)=3"</formula>
    </cfRule>
  </conditionalFormatting>
  <conditionalFormatting sqref="F811">
    <cfRule type="expression" dxfId="0" priority="2531" stopIfTrue="1">
      <formula>"len($A:$A)=3"</formula>
    </cfRule>
  </conditionalFormatting>
  <conditionalFormatting sqref="G811">
    <cfRule type="expression" dxfId="0" priority="5149" stopIfTrue="1">
      <formula>"len($A:$A)=3"</formula>
    </cfRule>
  </conditionalFormatting>
  <conditionalFormatting sqref="F812">
    <cfRule type="expression" dxfId="0" priority="2530" stopIfTrue="1">
      <formula>"len($A:$A)=3"</formula>
    </cfRule>
  </conditionalFormatting>
  <conditionalFormatting sqref="G812">
    <cfRule type="expression" dxfId="0" priority="5148" stopIfTrue="1">
      <formula>"len($A:$A)=3"</formula>
    </cfRule>
  </conditionalFormatting>
  <conditionalFormatting sqref="C813:E813">
    <cfRule type="expression" dxfId="0" priority="7212" stopIfTrue="1">
      <formula>"len($A:$A)=3"</formula>
    </cfRule>
  </conditionalFormatting>
  <conditionalFormatting sqref="F813">
    <cfRule type="expression" dxfId="0" priority="2529" stopIfTrue="1">
      <formula>"len($A:$A)=3"</formula>
    </cfRule>
  </conditionalFormatting>
  <conditionalFormatting sqref="G813">
    <cfRule type="expression" dxfId="0" priority="5147" stopIfTrue="1">
      <formula>"len($A:$A)=3"</formula>
    </cfRule>
  </conditionalFormatting>
  <conditionalFormatting sqref="C814">
    <cfRule type="expression" dxfId="0" priority="118" stopIfTrue="1">
      <formula>"len($A:$A)=3"</formula>
    </cfRule>
  </conditionalFormatting>
  <conditionalFormatting sqref="D814">
    <cfRule type="expression" dxfId="0" priority="6794" stopIfTrue="1">
      <formula>"len($A:$A)=3"</formula>
    </cfRule>
  </conditionalFormatting>
  <conditionalFormatting sqref="E814">
    <cfRule type="expression" dxfId="0" priority="6074" stopIfTrue="1">
      <formula>"len($A:$A)=3"</formula>
    </cfRule>
  </conditionalFormatting>
  <conditionalFormatting sqref="F814">
    <cfRule type="expression" dxfId="0" priority="2528" stopIfTrue="1">
      <formula>"len($A:$A)=3"</formula>
    </cfRule>
  </conditionalFormatting>
  <conditionalFormatting sqref="G814">
    <cfRule type="expression" dxfId="0" priority="5146" stopIfTrue="1">
      <formula>"len($A:$A)=3"</formula>
    </cfRule>
  </conditionalFormatting>
  <conditionalFormatting sqref="C815:E815">
    <cfRule type="expression" dxfId="0" priority="7072" stopIfTrue="1">
      <formula>"len($A:$A)=3"</formula>
    </cfRule>
  </conditionalFormatting>
  <conditionalFormatting sqref="F815">
    <cfRule type="expression" dxfId="0" priority="2527" stopIfTrue="1">
      <formula>"len($A:$A)=3"</formula>
    </cfRule>
  </conditionalFormatting>
  <conditionalFormatting sqref="G815">
    <cfRule type="expression" dxfId="0" priority="5145" stopIfTrue="1">
      <formula>"len($A:$A)=3"</formula>
    </cfRule>
  </conditionalFormatting>
  <conditionalFormatting sqref="C816:E816">
    <cfRule type="expression" dxfId="0" priority="7210" stopIfTrue="1">
      <formula>"len($A:$A)=3"</formula>
    </cfRule>
  </conditionalFormatting>
  <conditionalFormatting sqref="F816">
    <cfRule type="expression" dxfId="0" priority="2526" stopIfTrue="1">
      <formula>"len($A:$A)=3"</formula>
    </cfRule>
  </conditionalFormatting>
  <conditionalFormatting sqref="G816">
    <cfRule type="expression" dxfId="0" priority="5144" stopIfTrue="1">
      <formula>"len($A:$A)=3"</formula>
    </cfRule>
  </conditionalFormatting>
  <conditionalFormatting sqref="F817">
    <cfRule type="expression" dxfId="0" priority="2525" stopIfTrue="1">
      <formula>"len($A:$A)=3"</formula>
    </cfRule>
  </conditionalFormatting>
  <conditionalFormatting sqref="G817">
    <cfRule type="expression" dxfId="0" priority="5143" stopIfTrue="1">
      <formula>"len($A:$A)=3"</formula>
    </cfRule>
  </conditionalFormatting>
  <conditionalFormatting sqref="F818">
    <cfRule type="expression" dxfId="0" priority="2524" stopIfTrue="1">
      <formula>"len($A:$A)=3"</formula>
    </cfRule>
  </conditionalFormatting>
  <conditionalFormatting sqref="G818">
    <cfRule type="expression" dxfId="0" priority="5142" stopIfTrue="1">
      <formula>"len($A:$A)=3"</formula>
    </cfRule>
  </conditionalFormatting>
  <conditionalFormatting sqref="F819">
    <cfRule type="expression" dxfId="0" priority="2523" stopIfTrue="1">
      <formula>"len($A:$A)=3"</formula>
    </cfRule>
  </conditionalFormatting>
  <conditionalFormatting sqref="G819">
    <cfRule type="expression" dxfId="0" priority="5141" stopIfTrue="1">
      <formula>"len($A:$A)=3"</formula>
    </cfRule>
  </conditionalFormatting>
  <conditionalFormatting sqref="F820">
    <cfRule type="expression" dxfId="0" priority="2522" stopIfTrue="1">
      <formula>"len($A:$A)=3"</formula>
    </cfRule>
  </conditionalFormatting>
  <conditionalFormatting sqref="G820">
    <cfRule type="expression" dxfId="0" priority="5140" stopIfTrue="1">
      <formula>"len($A:$A)=3"</formula>
    </cfRule>
  </conditionalFormatting>
  <conditionalFormatting sqref="F821">
    <cfRule type="expression" dxfId="0" priority="2521" stopIfTrue="1">
      <formula>"len($A:$A)=3"</formula>
    </cfRule>
  </conditionalFormatting>
  <conditionalFormatting sqref="G821">
    <cfRule type="expression" dxfId="0" priority="5139" stopIfTrue="1">
      <formula>"len($A:$A)=3"</formula>
    </cfRule>
  </conditionalFormatting>
  <conditionalFormatting sqref="F822">
    <cfRule type="expression" dxfId="0" priority="2520" stopIfTrue="1">
      <formula>"len($A:$A)=3"</formula>
    </cfRule>
  </conditionalFormatting>
  <conditionalFormatting sqref="G822">
    <cfRule type="expression" dxfId="0" priority="5138" stopIfTrue="1">
      <formula>"len($A:$A)=3"</formula>
    </cfRule>
  </conditionalFormatting>
  <conditionalFormatting sqref="F823">
    <cfRule type="expression" dxfId="0" priority="2519" stopIfTrue="1">
      <formula>"len($A:$A)=3"</formula>
    </cfRule>
  </conditionalFormatting>
  <conditionalFormatting sqref="G823">
    <cfRule type="expression" dxfId="0" priority="5137" stopIfTrue="1">
      <formula>"len($A:$A)=3"</formula>
    </cfRule>
  </conditionalFormatting>
  <conditionalFormatting sqref="F824">
    <cfRule type="expression" dxfId="0" priority="2518" stopIfTrue="1">
      <formula>"len($A:$A)=3"</formula>
    </cfRule>
  </conditionalFormatting>
  <conditionalFormatting sqref="G824">
    <cfRule type="expression" dxfId="0" priority="5136" stopIfTrue="1">
      <formula>"len($A:$A)=3"</formula>
    </cfRule>
  </conditionalFormatting>
  <conditionalFormatting sqref="F825">
    <cfRule type="expression" dxfId="0" priority="2517" stopIfTrue="1">
      <formula>"len($A:$A)=3"</formula>
    </cfRule>
  </conditionalFormatting>
  <conditionalFormatting sqref="G825">
    <cfRule type="expression" dxfId="0" priority="5135" stopIfTrue="1">
      <formula>"len($A:$A)=3"</formula>
    </cfRule>
  </conditionalFormatting>
  <conditionalFormatting sqref="F826">
    <cfRule type="expression" dxfId="0" priority="2516" stopIfTrue="1">
      <formula>"len($A:$A)=3"</formula>
    </cfRule>
  </conditionalFormatting>
  <conditionalFormatting sqref="G826">
    <cfRule type="expression" dxfId="0" priority="5134" stopIfTrue="1">
      <formula>"len($A:$A)=3"</formula>
    </cfRule>
  </conditionalFormatting>
  <conditionalFormatting sqref="C827:E827">
    <cfRule type="expression" dxfId="0" priority="7208" stopIfTrue="1">
      <formula>"len($A:$A)=3"</formula>
    </cfRule>
  </conditionalFormatting>
  <conditionalFormatting sqref="F827">
    <cfRule type="expression" dxfId="0" priority="2515" stopIfTrue="1">
      <formula>"len($A:$A)=3"</formula>
    </cfRule>
  </conditionalFormatting>
  <conditionalFormatting sqref="G827">
    <cfRule type="expression" dxfId="0" priority="5133" stopIfTrue="1">
      <formula>"len($A:$A)=3"</formula>
    </cfRule>
  </conditionalFormatting>
  <conditionalFormatting sqref="C828">
    <cfRule type="expression" dxfId="0" priority="114" stopIfTrue="1">
      <formula>"len($A:$A)=3"</formula>
    </cfRule>
  </conditionalFormatting>
  <conditionalFormatting sqref="D828">
    <cfRule type="expression" dxfId="0" priority="6790" stopIfTrue="1">
      <formula>"len($A:$A)=3"</formula>
    </cfRule>
  </conditionalFormatting>
  <conditionalFormatting sqref="E828">
    <cfRule type="expression" dxfId="0" priority="6070" stopIfTrue="1">
      <formula>"len($A:$A)=3"</formula>
    </cfRule>
  </conditionalFormatting>
  <conditionalFormatting sqref="F828">
    <cfRule type="expression" dxfId="0" priority="2514" stopIfTrue="1">
      <formula>"len($A:$A)=3"</formula>
    </cfRule>
  </conditionalFormatting>
  <conditionalFormatting sqref="G828">
    <cfRule type="expression" dxfId="0" priority="5132" stopIfTrue="1">
      <formula>"len($A:$A)=3"</formula>
    </cfRule>
  </conditionalFormatting>
  <conditionalFormatting sqref="C829:E829">
    <cfRule type="expression" dxfId="0" priority="7206" stopIfTrue="1">
      <formula>"len($A:$A)=3"</formula>
    </cfRule>
  </conditionalFormatting>
  <conditionalFormatting sqref="F829">
    <cfRule type="expression" dxfId="0" priority="2513" stopIfTrue="1">
      <formula>"len($A:$A)=3"</formula>
    </cfRule>
  </conditionalFormatting>
  <conditionalFormatting sqref="G829">
    <cfRule type="expression" dxfId="0" priority="5131" stopIfTrue="1">
      <formula>"len($A:$A)=3"</formula>
    </cfRule>
  </conditionalFormatting>
  <conditionalFormatting sqref="F830">
    <cfRule type="expression" dxfId="0" priority="2512" stopIfTrue="1">
      <formula>"len($A:$A)=3"</formula>
    </cfRule>
  </conditionalFormatting>
  <conditionalFormatting sqref="G830">
    <cfRule type="expression" dxfId="0" priority="5130" stopIfTrue="1">
      <formula>"len($A:$A)=3"</formula>
    </cfRule>
  </conditionalFormatting>
  <conditionalFormatting sqref="F831">
    <cfRule type="expression" dxfId="0" priority="2511" stopIfTrue="1">
      <formula>"len($A:$A)=3"</formula>
    </cfRule>
  </conditionalFormatting>
  <conditionalFormatting sqref="G831">
    <cfRule type="expression" dxfId="0" priority="5129" stopIfTrue="1">
      <formula>"len($A:$A)=3"</formula>
    </cfRule>
  </conditionalFormatting>
  <conditionalFormatting sqref="C832:E832">
    <cfRule type="expression" dxfId="0" priority="7204" stopIfTrue="1">
      <formula>"len($A:$A)=3"</formula>
    </cfRule>
  </conditionalFormatting>
  <conditionalFormatting sqref="F832">
    <cfRule type="expression" dxfId="0" priority="2510" stopIfTrue="1">
      <formula>"len($A:$A)=3"</formula>
    </cfRule>
  </conditionalFormatting>
  <conditionalFormatting sqref="G832">
    <cfRule type="expression" dxfId="0" priority="5128" stopIfTrue="1">
      <formula>"len($A:$A)=3"</formula>
    </cfRule>
  </conditionalFormatting>
  <conditionalFormatting sqref="C833">
    <cfRule type="expression" dxfId="0" priority="110" stopIfTrue="1">
      <formula>"len($A:$A)=3"</formula>
    </cfRule>
  </conditionalFormatting>
  <conditionalFormatting sqref="D833">
    <cfRule type="expression" dxfId="0" priority="6786" stopIfTrue="1">
      <formula>"len($A:$A)=3"</formula>
    </cfRule>
  </conditionalFormatting>
  <conditionalFormatting sqref="E833">
    <cfRule type="expression" dxfId="0" priority="6066" stopIfTrue="1">
      <formula>"len($A:$A)=3"</formula>
    </cfRule>
  </conditionalFormatting>
  <conditionalFormatting sqref="F833">
    <cfRule type="expression" dxfId="0" priority="2509" stopIfTrue="1">
      <formula>"len($A:$A)=3"</formula>
    </cfRule>
  </conditionalFormatting>
  <conditionalFormatting sqref="G833">
    <cfRule type="expression" dxfId="0" priority="5127" stopIfTrue="1">
      <formula>"len($A:$A)=3"</formula>
    </cfRule>
  </conditionalFormatting>
  <conditionalFormatting sqref="C834:E834">
    <cfRule type="expression" dxfId="0" priority="7202" stopIfTrue="1">
      <formula>"len($A:$A)=3"</formula>
    </cfRule>
  </conditionalFormatting>
  <conditionalFormatting sqref="F834">
    <cfRule type="expression" dxfId="0" priority="2508" stopIfTrue="1">
      <formula>"len($A:$A)=3"</formula>
    </cfRule>
  </conditionalFormatting>
  <conditionalFormatting sqref="G834">
    <cfRule type="expression" dxfId="0" priority="5126" stopIfTrue="1">
      <formula>"len($A:$A)=3"</formula>
    </cfRule>
  </conditionalFormatting>
  <conditionalFormatting sqref="C835">
    <cfRule type="expression" dxfId="0" priority="108" stopIfTrue="1">
      <formula>"len($A:$A)=3"</formula>
    </cfRule>
  </conditionalFormatting>
  <conditionalFormatting sqref="D835">
    <cfRule type="expression" dxfId="0" priority="6784" stopIfTrue="1">
      <formula>"len($A:$A)=3"</formula>
    </cfRule>
  </conditionalFormatting>
  <conditionalFormatting sqref="E835">
    <cfRule type="expression" dxfId="0" priority="6064" stopIfTrue="1">
      <formula>"len($A:$A)=3"</formula>
    </cfRule>
  </conditionalFormatting>
  <conditionalFormatting sqref="F835">
    <cfRule type="expression" dxfId="0" priority="2507" stopIfTrue="1">
      <formula>"len($A:$A)=3"</formula>
    </cfRule>
  </conditionalFormatting>
  <conditionalFormatting sqref="G835">
    <cfRule type="expression" dxfId="0" priority="5125" stopIfTrue="1">
      <formula>"len($A:$A)=3"</formula>
    </cfRule>
  </conditionalFormatting>
  <conditionalFormatting sqref="C836:E836">
    <cfRule type="expression" dxfId="0" priority="7200" stopIfTrue="1">
      <formula>"len($A:$A)=3"</formula>
    </cfRule>
  </conditionalFormatting>
  <conditionalFormatting sqref="F836">
    <cfRule type="expression" dxfId="0" priority="2506" stopIfTrue="1">
      <formula>"len($A:$A)=3"</formula>
    </cfRule>
  </conditionalFormatting>
  <conditionalFormatting sqref="G836">
    <cfRule type="expression" dxfId="0" priority="5124" stopIfTrue="1">
      <formula>"len($A:$A)=3"</formula>
    </cfRule>
  </conditionalFormatting>
  <conditionalFormatting sqref="C837">
    <cfRule type="expression" dxfId="0" priority="106" stopIfTrue="1">
      <formula>"len($A:$A)=3"</formula>
    </cfRule>
  </conditionalFormatting>
  <conditionalFormatting sqref="D837">
    <cfRule type="expression" dxfId="0" priority="6782" stopIfTrue="1">
      <formula>"len($A:$A)=3"</formula>
    </cfRule>
  </conditionalFormatting>
  <conditionalFormatting sqref="E837">
    <cfRule type="expression" dxfId="0" priority="6062" stopIfTrue="1">
      <formula>"len($A:$A)=3"</formula>
    </cfRule>
  </conditionalFormatting>
  <conditionalFormatting sqref="F837">
    <cfRule type="expression" dxfId="0" priority="2505" stopIfTrue="1">
      <formula>"len($A:$A)=3"</formula>
    </cfRule>
  </conditionalFormatting>
  <conditionalFormatting sqref="G837">
    <cfRule type="expression" dxfId="0" priority="5123" stopIfTrue="1">
      <formula>"len($A:$A)=3"</formula>
    </cfRule>
  </conditionalFormatting>
  <conditionalFormatting sqref="C838:E838">
    <cfRule type="expression" dxfId="0" priority="7070" stopIfTrue="1">
      <formula>"len($A:$A)=3"</formula>
    </cfRule>
  </conditionalFormatting>
  <conditionalFormatting sqref="F838">
    <cfRule type="expression" dxfId="0" priority="2504" stopIfTrue="1">
      <formula>"len($A:$A)=3"</formula>
    </cfRule>
  </conditionalFormatting>
  <conditionalFormatting sqref="G838">
    <cfRule type="expression" dxfId="0" priority="5122" stopIfTrue="1">
      <formula>"len($A:$A)=3"</formula>
    </cfRule>
  </conditionalFormatting>
  <conditionalFormatting sqref="C839:E839">
    <cfRule type="expression" dxfId="0" priority="7198" stopIfTrue="1">
      <formula>"len($A:$A)=3"</formula>
    </cfRule>
  </conditionalFormatting>
  <conditionalFormatting sqref="F839">
    <cfRule type="expression" dxfId="0" priority="2503" stopIfTrue="1">
      <formula>"len($A:$A)=3"</formula>
    </cfRule>
  </conditionalFormatting>
  <conditionalFormatting sqref="G839">
    <cfRule type="expression" dxfId="0" priority="5121" stopIfTrue="1">
      <formula>"len($A:$A)=3"</formula>
    </cfRule>
  </conditionalFormatting>
  <conditionalFormatting sqref="F840">
    <cfRule type="expression" dxfId="0" priority="2502" stopIfTrue="1">
      <formula>"len($A:$A)=3"</formula>
    </cfRule>
  </conditionalFormatting>
  <conditionalFormatting sqref="G840">
    <cfRule type="expression" dxfId="0" priority="5120" stopIfTrue="1">
      <formula>"len($A:$A)=3"</formula>
    </cfRule>
  </conditionalFormatting>
  <conditionalFormatting sqref="F841">
    <cfRule type="expression" dxfId="0" priority="2501" stopIfTrue="1">
      <formula>"len($A:$A)=3"</formula>
    </cfRule>
  </conditionalFormatting>
  <conditionalFormatting sqref="G841">
    <cfRule type="expression" dxfId="0" priority="5119" stopIfTrue="1">
      <formula>"len($A:$A)=3"</formula>
    </cfRule>
  </conditionalFormatting>
  <conditionalFormatting sqref="F842">
    <cfRule type="expression" dxfId="0" priority="2500" stopIfTrue="1">
      <formula>"len($A:$A)=3"</formula>
    </cfRule>
  </conditionalFormatting>
  <conditionalFormatting sqref="G842">
    <cfRule type="expression" dxfId="0" priority="5118" stopIfTrue="1">
      <formula>"len($A:$A)=3"</formula>
    </cfRule>
  </conditionalFormatting>
  <conditionalFormatting sqref="F843">
    <cfRule type="expression" dxfId="0" priority="2499" stopIfTrue="1">
      <formula>"len($A:$A)=3"</formula>
    </cfRule>
  </conditionalFormatting>
  <conditionalFormatting sqref="G843">
    <cfRule type="expression" dxfId="0" priority="5117" stopIfTrue="1">
      <formula>"len($A:$A)=3"</formula>
    </cfRule>
  </conditionalFormatting>
  <conditionalFormatting sqref="F844">
    <cfRule type="expression" dxfId="0" priority="2498" stopIfTrue="1">
      <formula>"len($A:$A)=3"</formula>
    </cfRule>
  </conditionalFormatting>
  <conditionalFormatting sqref="G844">
    <cfRule type="expression" dxfId="0" priority="5116" stopIfTrue="1">
      <formula>"len($A:$A)=3"</formula>
    </cfRule>
  </conditionalFormatting>
  <conditionalFormatting sqref="F845">
    <cfRule type="expression" dxfId="0" priority="2497" stopIfTrue="1">
      <formula>"len($A:$A)=3"</formula>
    </cfRule>
  </conditionalFormatting>
  <conditionalFormatting sqref="G845">
    <cfRule type="expression" dxfId="0" priority="5115" stopIfTrue="1">
      <formula>"len($A:$A)=3"</formula>
    </cfRule>
  </conditionalFormatting>
  <conditionalFormatting sqref="F846">
    <cfRule type="expression" dxfId="0" priority="2496" stopIfTrue="1">
      <formula>"len($A:$A)=3"</formula>
    </cfRule>
  </conditionalFormatting>
  <conditionalFormatting sqref="G846">
    <cfRule type="expression" dxfId="0" priority="5114" stopIfTrue="1">
      <formula>"len($A:$A)=3"</formula>
    </cfRule>
  </conditionalFormatting>
  <conditionalFormatting sqref="F847">
    <cfRule type="expression" dxfId="0" priority="2495" stopIfTrue="1">
      <formula>"len($A:$A)=3"</formula>
    </cfRule>
  </conditionalFormatting>
  <conditionalFormatting sqref="G847">
    <cfRule type="expression" dxfId="0" priority="5113" stopIfTrue="1">
      <formula>"len($A:$A)=3"</formula>
    </cfRule>
  </conditionalFormatting>
  <conditionalFormatting sqref="F848">
    <cfRule type="expression" dxfId="0" priority="2494" stopIfTrue="1">
      <formula>"len($A:$A)=3"</formula>
    </cfRule>
  </conditionalFormatting>
  <conditionalFormatting sqref="G848">
    <cfRule type="expression" dxfId="0" priority="5112" stopIfTrue="1">
      <formula>"len($A:$A)=3"</formula>
    </cfRule>
  </conditionalFormatting>
  <conditionalFormatting sqref="F849">
    <cfRule type="expression" dxfId="0" priority="2493" stopIfTrue="1">
      <formula>"len($A:$A)=3"</formula>
    </cfRule>
  </conditionalFormatting>
  <conditionalFormatting sqref="G849">
    <cfRule type="expression" dxfId="0" priority="5111" stopIfTrue="1">
      <formula>"len($A:$A)=3"</formula>
    </cfRule>
  </conditionalFormatting>
  <conditionalFormatting sqref="F850">
    <cfRule type="expression" dxfId="0" priority="2492" stopIfTrue="1">
      <formula>"len($A:$A)=3"</formula>
    </cfRule>
  </conditionalFormatting>
  <conditionalFormatting sqref="G850">
    <cfRule type="expression" dxfId="0" priority="5110" stopIfTrue="1">
      <formula>"len($A:$A)=3"</formula>
    </cfRule>
  </conditionalFormatting>
  <conditionalFormatting sqref="F851">
    <cfRule type="expression" dxfId="0" priority="2491" stopIfTrue="1">
      <formula>"len($A:$A)=3"</formula>
    </cfRule>
  </conditionalFormatting>
  <conditionalFormatting sqref="G851">
    <cfRule type="expression" dxfId="0" priority="5109" stopIfTrue="1">
      <formula>"len($A:$A)=3"</formula>
    </cfRule>
  </conditionalFormatting>
  <conditionalFormatting sqref="F852">
    <cfRule type="expression" dxfId="0" priority="2490" stopIfTrue="1">
      <formula>"len($A:$A)=3"</formula>
    </cfRule>
  </conditionalFormatting>
  <conditionalFormatting sqref="G852">
    <cfRule type="expression" dxfId="0" priority="5108" stopIfTrue="1">
      <formula>"len($A:$A)=3"</formula>
    </cfRule>
  </conditionalFormatting>
  <conditionalFormatting sqref="F853">
    <cfRule type="expression" dxfId="0" priority="2489" stopIfTrue="1">
      <formula>"len($A:$A)=3"</formula>
    </cfRule>
  </conditionalFormatting>
  <conditionalFormatting sqref="G853">
    <cfRule type="expression" dxfId="0" priority="5107" stopIfTrue="1">
      <formula>"len($A:$A)=3"</formula>
    </cfRule>
  </conditionalFormatting>
  <conditionalFormatting sqref="F854">
    <cfRule type="expression" dxfId="0" priority="2488" stopIfTrue="1">
      <formula>"len($A:$A)=3"</formula>
    </cfRule>
  </conditionalFormatting>
  <conditionalFormatting sqref="G854">
    <cfRule type="expression" dxfId="0" priority="5106" stopIfTrue="1">
      <formula>"len($A:$A)=3"</formula>
    </cfRule>
  </conditionalFormatting>
  <conditionalFormatting sqref="F855">
    <cfRule type="expression" dxfId="0" priority="2487" stopIfTrue="1">
      <formula>"len($A:$A)=3"</formula>
    </cfRule>
  </conditionalFormatting>
  <conditionalFormatting sqref="G855">
    <cfRule type="expression" dxfId="0" priority="5105" stopIfTrue="1">
      <formula>"len($A:$A)=3"</formula>
    </cfRule>
  </conditionalFormatting>
  <conditionalFormatting sqref="F856">
    <cfRule type="expression" dxfId="0" priority="2486" stopIfTrue="1">
      <formula>"len($A:$A)=3"</formula>
    </cfRule>
  </conditionalFormatting>
  <conditionalFormatting sqref="G856">
    <cfRule type="expression" dxfId="0" priority="5104" stopIfTrue="1">
      <formula>"len($A:$A)=3"</formula>
    </cfRule>
  </conditionalFormatting>
  <conditionalFormatting sqref="F857">
    <cfRule type="expression" dxfId="0" priority="2485" stopIfTrue="1">
      <formula>"len($A:$A)=3"</formula>
    </cfRule>
  </conditionalFormatting>
  <conditionalFormatting sqref="G857">
    <cfRule type="expression" dxfId="0" priority="5103" stopIfTrue="1">
      <formula>"len($A:$A)=3"</formula>
    </cfRule>
  </conditionalFormatting>
  <conditionalFormatting sqref="F858">
    <cfRule type="expression" dxfId="0" priority="2484" stopIfTrue="1">
      <formula>"len($A:$A)=3"</formula>
    </cfRule>
  </conditionalFormatting>
  <conditionalFormatting sqref="G858">
    <cfRule type="expression" dxfId="0" priority="5102" stopIfTrue="1">
      <formula>"len($A:$A)=3"</formula>
    </cfRule>
  </conditionalFormatting>
  <conditionalFormatting sqref="F859">
    <cfRule type="expression" dxfId="0" priority="2483" stopIfTrue="1">
      <formula>"len($A:$A)=3"</formula>
    </cfRule>
  </conditionalFormatting>
  <conditionalFormatting sqref="G859">
    <cfRule type="expression" dxfId="0" priority="5101" stopIfTrue="1">
      <formula>"len($A:$A)=3"</formula>
    </cfRule>
  </conditionalFormatting>
  <conditionalFormatting sqref="F860">
    <cfRule type="expression" dxfId="0" priority="2482" stopIfTrue="1">
      <formula>"len($A:$A)=3"</formula>
    </cfRule>
  </conditionalFormatting>
  <conditionalFormatting sqref="G860">
    <cfRule type="expression" dxfId="0" priority="5100" stopIfTrue="1">
      <formula>"len($A:$A)=3"</formula>
    </cfRule>
  </conditionalFormatting>
  <conditionalFormatting sqref="F861">
    <cfRule type="expression" dxfId="0" priority="2481" stopIfTrue="1">
      <formula>"len($A:$A)=3"</formula>
    </cfRule>
  </conditionalFormatting>
  <conditionalFormatting sqref="G861">
    <cfRule type="expression" dxfId="0" priority="5099" stopIfTrue="1">
      <formula>"len($A:$A)=3"</formula>
    </cfRule>
  </conditionalFormatting>
  <conditionalFormatting sqref="F862">
    <cfRule type="expression" dxfId="0" priority="2480" stopIfTrue="1">
      <formula>"len($A:$A)=3"</formula>
    </cfRule>
  </conditionalFormatting>
  <conditionalFormatting sqref="G862">
    <cfRule type="expression" dxfId="0" priority="5098" stopIfTrue="1">
      <formula>"len($A:$A)=3"</formula>
    </cfRule>
  </conditionalFormatting>
  <conditionalFormatting sqref="F863">
    <cfRule type="expression" dxfId="0" priority="2479" stopIfTrue="1">
      <formula>"len($A:$A)=3"</formula>
    </cfRule>
  </conditionalFormatting>
  <conditionalFormatting sqref="G863">
    <cfRule type="expression" dxfId="0" priority="5097" stopIfTrue="1">
      <formula>"len($A:$A)=3"</formula>
    </cfRule>
  </conditionalFormatting>
  <conditionalFormatting sqref="F864">
    <cfRule type="expression" dxfId="0" priority="2478" stopIfTrue="1">
      <formula>"len($A:$A)=3"</formula>
    </cfRule>
  </conditionalFormatting>
  <conditionalFormatting sqref="G864">
    <cfRule type="expression" dxfId="0" priority="5096" stopIfTrue="1">
      <formula>"len($A:$A)=3"</formula>
    </cfRule>
  </conditionalFormatting>
  <conditionalFormatting sqref="C865:E865">
    <cfRule type="expression" dxfId="0" priority="7196" stopIfTrue="1">
      <formula>"len($A:$A)=3"</formula>
    </cfRule>
  </conditionalFormatting>
  <conditionalFormatting sqref="F865">
    <cfRule type="expression" dxfId="0" priority="2477" stopIfTrue="1">
      <formula>"len($A:$A)=3"</formula>
    </cfRule>
  </conditionalFormatting>
  <conditionalFormatting sqref="G865">
    <cfRule type="expression" dxfId="0" priority="5095" stopIfTrue="1">
      <formula>"len($A:$A)=3"</formula>
    </cfRule>
  </conditionalFormatting>
  <conditionalFormatting sqref="F866">
    <cfRule type="expression" dxfId="0" priority="2476" stopIfTrue="1">
      <formula>"len($A:$A)=3"</formula>
    </cfRule>
  </conditionalFormatting>
  <conditionalFormatting sqref="G866">
    <cfRule type="expression" dxfId="0" priority="5094" stopIfTrue="1">
      <formula>"len($A:$A)=3"</formula>
    </cfRule>
  </conditionalFormatting>
  <conditionalFormatting sqref="F867">
    <cfRule type="expression" dxfId="0" priority="2475" stopIfTrue="1">
      <formula>"len($A:$A)=3"</formula>
    </cfRule>
  </conditionalFormatting>
  <conditionalFormatting sqref="G867">
    <cfRule type="expression" dxfId="0" priority="5093" stopIfTrue="1">
      <formula>"len($A:$A)=3"</formula>
    </cfRule>
  </conditionalFormatting>
  <conditionalFormatting sqref="F868">
    <cfRule type="expression" dxfId="0" priority="2474" stopIfTrue="1">
      <formula>"len($A:$A)=3"</formula>
    </cfRule>
  </conditionalFormatting>
  <conditionalFormatting sqref="G868">
    <cfRule type="expression" dxfId="0" priority="5092" stopIfTrue="1">
      <formula>"len($A:$A)=3"</formula>
    </cfRule>
  </conditionalFormatting>
  <conditionalFormatting sqref="F869">
    <cfRule type="expression" dxfId="0" priority="2473" stopIfTrue="1">
      <formula>"len($A:$A)=3"</formula>
    </cfRule>
  </conditionalFormatting>
  <conditionalFormatting sqref="G869">
    <cfRule type="expression" dxfId="0" priority="5091" stopIfTrue="1">
      <formula>"len($A:$A)=3"</formula>
    </cfRule>
  </conditionalFormatting>
  <conditionalFormatting sqref="F870">
    <cfRule type="expression" dxfId="0" priority="2472" stopIfTrue="1">
      <formula>"len($A:$A)=3"</formula>
    </cfRule>
  </conditionalFormatting>
  <conditionalFormatting sqref="G870">
    <cfRule type="expression" dxfId="0" priority="5090" stopIfTrue="1">
      <formula>"len($A:$A)=3"</formula>
    </cfRule>
  </conditionalFormatting>
  <conditionalFormatting sqref="F871">
    <cfRule type="expression" dxfId="0" priority="2471" stopIfTrue="1">
      <formula>"len($A:$A)=3"</formula>
    </cfRule>
  </conditionalFormatting>
  <conditionalFormatting sqref="G871">
    <cfRule type="expression" dxfId="0" priority="5089" stopIfTrue="1">
      <formula>"len($A:$A)=3"</formula>
    </cfRule>
  </conditionalFormatting>
  <conditionalFormatting sqref="F872">
    <cfRule type="expression" dxfId="0" priority="2470" stopIfTrue="1">
      <formula>"len($A:$A)=3"</formula>
    </cfRule>
  </conditionalFormatting>
  <conditionalFormatting sqref="G872">
    <cfRule type="expression" dxfId="0" priority="5088" stopIfTrue="1">
      <formula>"len($A:$A)=3"</formula>
    </cfRule>
  </conditionalFormatting>
  <conditionalFormatting sqref="F873">
    <cfRule type="expression" dxfId="0" priority="2469" stopIfTrue="1">
      <formula>"len($A:$A)=3"</formula>
    </cfRule>
  </conditionalFormatting>
  <conditionalFormatting sqref="G873">
    <cfRule type="expression" dxfId="0" priority="5087" stopIfTrue="1">
      <formula>"len($A:$A)=3"</formula>
    </cfRule>
  </conditionalFormatting>
  <conditionalFormatting sqref="F874">
    <cfRule type="expression" dxfId="0" priority="2468" stopIfTrue="1">
      <formula>"len($A:$A)=3"</formula>
    </cfRule>
  </conditionalFormatting>
  <conditionalFormatting sqref="G874">
    <cfRule type="expression" dxfId="0" priority="5086" stopIfTrue="1">
      <formula>"len($A:$A)=3"</formula>
    </cfRule>
  </conditionalFormatting>
  <conditionalFormatting sqref="F875">
    <cfRule type="expression" dxfId="0" priority="2467" stopIfTrue="1">
      <formula>"len($A:$A)=3"</formula>
    </cfRule>
  </conditionalFormatting>
  <conditionalFormatting sqref="G875">
    <cfRule type="expression" dxfId="0" priority="5085" stopIfTrue="1">
      <formula>"len($A:$A)=3"</formula>
    </cfRule>
  </conditionalFormatting>
  <conditionalFormatting sqref="F876">
    <cfRule type="expression" dxfId="0" priority="2466" stopIfTrue="1">
      <formula>"len($A:$A)=3"</formula>
    </cfRule>
  </conditionalFormatting>
  <conditionalFormatting sqref="G876">
    <cfRule type="expression" dxfId="0" priority="5084" stopIfTrue="1">
      <formula>"len($A:$A)=3"</formula>
    </cfRule>
  </conditionalFormatting>
  <conditionalFormatting sqref="F877">
    <cfRule type="expression" dxfId="0" priority="2465" stopIfTrue="1">
      <formula>"len($A:$A)=3"</formula>
    </cfRule>
  </conditionalFormatting>
  <conditionalFormatting sqref="G877">
    <cfRule type="expression" dxfId="0" priority="5083" stopIfTrue="1">
      <formula>"len($A:$A)=3"</formula>
    </cfRule>
  </conditionalFormatting>
  <conditionalFormatting sqref="F878">
    <cfRule type="expression" dxfId="0" priority="2464" stopIfTrue="1">
      <formula>"len($A:$A)=3"</formula>
    </cfRule>
  </conditionalFormatting>
  <conditionalFormatting sqref="G878">
    <cfRule type="expression" dxfId="0" priority="5082" stopIfTrue="1">
      <formula>"len($A:$A)=3"</formula>
    </cfRule>
  </conditionalFormatting>
  <conditionalFormatting sqref="F879">
    <cfRule type="expression" dxfId="0" priority="2463" stopIfTrue="1">
      <formula>"len($A:$A)=3"</formula>
    </cfRule>
  </conditionalFormatting>
  <conditionalFormatting sqref="G879">
    <cfRule type="expression" dxfId="0" priority="5081" stopIfTrue="1">
      <formula>"len($A:$A)=3"</formula>
    </cfRule>
  </conditionalFormatting>
  <conditionalFormatting sqref="F880">
    <cfRule type="expression" dxfId="0" priority="2462" stopIfTrue="1">
      <formula>"len($A:$A)=3"</formula>
    </cfRule>
  </conditionalFormatting>
  <conditionalFormatting sqref="G880">
    <cfRule type="expression" dxfId="0" priority="5080" stopIfTrue="1">
      <formula>"len($A:$A)=3"</formula>
    </cfRule>
  </conditionalFormatting>
  <conditionalFormatting sqref="F881">
    <cfRule type="expression" dxfId="0" priority="2461" stopIfTrue="1">
      <formula>"len($A:$A)=3"</formula>
    </cfRule>
  </conditionalFormatting>
  <conditionalFormatting sqref="G881">
    <cfRule type="expression" dxfId="0" priority="5079" stopIfTrue="1">
      <formula>"len($A:$A)=3"</formula>
    </cfRule>
  </conditionalFormatting>
  <conditionalFormatting sqref="F882">
    <cfRule type="expression" dxfId="0" priority="2460" stopIfTrue="1">
      <formula>"len($A:$A)=3"</formula>
    </cfRule>
  </conditionalFormatting>
  <conditionalFormatting sqref="G882">
    <cfRule type="expression" dxfId="0" priority="5078" stopIfTrue="1">
      <formula>"len($A:$A)=3"</formula>
    </cfRule>
  </conditionalFormatting>
  <conditionalFormatting sqref="F883">
    <cfRule type="expression" dxfId="0" priority="2459" stopIfTrue="1">
      <formula>"len($A:$A)=3"</formula>
    </cfRule>
  </conditionalFormatting>
  <conditionalFormatting sqref="G883">
    <cfRule type="expression" dxfId="0" priority="5077" stopIfTrue="1">
      <formula>"len($A:$A)=3"</formula>
    </cfRule>
  </conditionalFormatting>
  <conditionalFormatting sqref="F884">
    <cfRule type="expression" dxfId="0" priority="2458" stopIfTrue="1">
      <formula>"len($A:$A)=3"</formula>
    </cfRule>
  </conditionalFormatting>
  <conditionalFormatting sqref="G884">
    <cfRule type="expression" dxfId="0" priority="5076" stopIfTrue="1">
      <formula>"len($A:$A)=3"</formula>
    </cfRule>
  </conditionalFormatting>
  <conditionalFormatting sqref="F885">
    <cfRule type="expression" dxfId="0" priority="2457" stopIfTrue="1">
      <formula>"len($A:$A)=3"</formula>
    </cfRule>
  </conditionalFormatting>
  <conditionalFormatting sqref="G885">
    <cfRule type="expression" dxfId="0" priority="5075" stopIfTrue="1">
      <formula>"len($A:$A)=3"</formula>
    </cfRule>
  </conditionalFormatting>
  <conditionalFormatting sqref="F886">
    <cfRule type="expression" dxfId="0" priority="2456" stopIfTrue="1">
      <formula>"len($A:$A)=3"</formula>
    </cfRule>
  </conditionalFormatting>
  <conditionalFormatting sqref="G886">
    <cfRule type="expression" dxfId="0" priority="5074" stopIfTrue="1">
      <formula>"len($A:$A)=3"</formula>
    </cfRule>
  </conditionalFormatting>
  <conditionalFormatting sqref="F887">
    <cfRule type="expression" dxfId="0" priority="2455" stopIfTrue="1">
      <formula>"len($A:$A)=3"</formula>
    </cfRule>
  </conditionalFormatting>
  <conditionalFormatting sqref="G887">
    <cfRule type="expression" dxfId="0" priority="5073" stopIfTrue="1">
      <formula>"len($A:$A)=3"</formula>
    </cfRule>
  </conditionalFormatting>
  <conditionalFormatting sqref="C888:E888">
    <cfRule type="expression" dxfId="0" priority="7194" stopIfTrue="1">
      <formula>"len($A:$A)=3"</formula>
    </cfRule>
  </conditionalFormatting>
  <conditionalFormatting sqref="F888">
    <cfRule type="expression" dxfId="0" priority="2454" stopIfTrue="1">
      <formula>"len($A:$A)=3"</formula>
    </cfRule>
  </conditionalFormatting>
  <conditionalFormatting sqref="G888">
    <cfRule type="expression" dxfId="0" priority="5072" stopIfTrue="1">
      <formula>"len($A:$A)=3"</formula>
    </cfRule>
  </conditionalFormatting>
  <conditionalFormatting sqref="F889">
    <cfRule type="expression" dxfId="0" priority="2453" stopIfTrue="1">
      <formula>"len($A:$A)=3"</formula>
    </cfRule>
  </conditionalFormatting>
  <conditionalFormatting sqref="G889">
    <cfRule type="expression" dxfId="0" priority="5071" stopIfTrue="1">
      <formula>"len($A:$A)=3"</formula>
    </cfRule>
  </conditionalFormatting>
  <conditionalFormatting sqref="F890">
    <cfRule type="expression" dxfId="0" priority="2452" stopIfTrue="1">
      <formula>"len($A:$A)=3"</formula>
    </cfRule>
  </conditionalFormatting>
  <conditionalFormatting sqref="G890">
    <cfRule type="expression" dxfId="0" priority="5070" stopIfTrue="1">
      <formula>"len($A:$A)=3"</formula>
    </cfRule>
  </conditionalFormatting>
  <conditionalFormatting sqref="F891">
    <cfRule type="expression" dxfId="0" priority="2451" stopIfTrue="1">
      <formula>"len($A:$A)=3"</formula>
    </cfRule>
  </conditionalFormatting>
  <conditionalFormatting sqref="G891">
    <cfRule type="expression" dxfId="0" priority="5069" stopIfTrue="1">
      <formula>"len($A:$A)=3"</formula>
    </cfRule>
  </conditionalFormatting>
  <conditionalFormatting sqref="F892">
    <cfRule type="expression" dxfId="0" priority="2450" stopIfTrue="1">
      <formula>"len($A:$A)=3"</formula>
    </cfRule>
  </conditionalFormatting>
  <conditionalFormatting sqref="G892">
    <cfRule type="expression" dxfId="0" priority="5068" stopIfTrue="1">
      <formula>"len($A:$A)=3"</formula>
    </cfRule>
  </conditionalFormatting>
  <conditionalFormatting sqref="F893">
    <cfRule type="expression" dxfId="0" priority="2449" stopIfTrue="1">
      <formula>"len($A:$A)=3"</formula>
    </cfRule>
  </conditionalFormatting>
  <conditionalFormatting sqref="G893">
    <cfRule type="expression" dxfId="0" priority="5067" stopIfTrue="1">
      <formula>"len($A:$A)=3"</formula>
    </cfRule>
  </conditionalFormatting>
  <conditionalFormatting sqref="F894">
    <cfRule type="expression" dxfId="0" priority="2448" stopIfTrue="1">
      <formula>"len($A:$A)=3"</formula>
    </cfRule>
  </conditionalFormatting>
  <conditionalFormatting sqref="G894">
    <cfRule type="expression" dxfId="0" priority="5066" stopIfTrue="1">
      <formula>"len($A:$A)=3"</formula>
    </cfRule>
  </conditionalFormatting>
  <conditionalFormatting sqref="F895">
    <cfRule type="expression" dxfId="0" priority="2447" stopIfTrue="1">
      <formula>"len($A:$A)=3"</formula>
    </cfRule>
  </conditionalFormatting>
  <conditionalFormatting sqref="G895">
    <cfRule type="expression" dxfId="0" priority="5065" stopIfTrue="1">
      <formula>"len($A:$A)=3"</formula>
    </cfRule>
  </conditionalFormatting>
  <conditionalFormatting sqref="F896">
    <cfRule type="expression" dxfId="0" priority="2446" stopIfTrue="1">
      <formula>"len($A:$A)=3"</formula>
    </cfRule>
  </conditionalFormatting>
  <conditionalFormatting sqref="G896">
    <cfRule type="expression" dxfId="0" priority="5064" stopIfTrue="1">
      <formula>"len($A:$A)=3"</formula>
    </cfRule>
  </conditionalFormatting>
  <conditionalFormatting sqref="F897">
    <cfRule type="expression" dxfId="0" priority="2445" stopIfTrue="1">
      <formula>"len($A:$A)=3"</formula>
    </cfRule>
  </conditionalFormatting>
  <conditionalFormatting sqref="G897">
    <cfRule type="expression" dxfId="0" priority="5063" stopIfTrue="1">
      <formula>"len($A:$A)=3"</formula>
    </cfRule>
  </conditionalFormatting>
  <conditionalFormatting sqref="F898">
    <cfRule type="expression" dxfId="0" priority="2444" stopIfTrue="1">
      <formula>"len($A:$A)=3"</formula>
    </cfRule>
  </conditionalFormatting>
  <conditionalFormatting sqref="G898">
    <cfRule type="expression" dxfId="0" priority="5062" stopIfTrue="1">
      <formula>"len($A:$A)=3"</formula>
    </cfRule>
  </conditionalFormatting>
  <conditionalFormatting sqref="F899">
    <cfRule type="expression" dxfId="0" priority="2443" stopIfTrue="1">
      <formula>"len($A:$A)=3"</formula>
    </cfRule>
  </conditionalFormatting>
  <conditionalFormatting sqref="G899">
    <cfRule type="expression" dxfId="0" priority="5061" stopIfTrue="1">
      <formula>"len($A:$A)=3"</formula>
    </cfRule>
  </conditionalFormatting>
  <conditionalFormatting sqref="F900">
    <cfRule type="expression" dxfId="0" priority="2442" stopIfTrue="1">
      <formula>"len($A:$A)=3"</formula>
    </cfRule>
  </conditionalFormatting>
  <conditionalFormatting sqref="G900">
    <cfRule type="expression" dxfId="0" priority="5060" stopIfTrue="1">
      <formula>"len($A:$A)=3"</formula>
    </cfRule>
  </conditionalFormatting>
  <conditionalFormatting sqref="F901">
    <cfRule type="expression" dxfId="0" priority="2441" stopIfTrue="1">
      <formula>"len($A:$A)=3"</formula>
    </cfRule>
  </conditionalFormatting>
  <conditionalFormatting sqref="G901">
    <cfRule type="expression" dxfId="0" priority="5059" stopIfTrue="1">
      <formula>"len($A:$A)=3"</formula>
    </cfRule>
  </conditionalFormatting>
  <conditionalFormatting sqref="F902">
    <cfRule type="expression" dxfId="0" priority="2440" stopIfTrue="1">
      <formula>"len($A:$A)=3"</formula>
    </cfRule>
  </conditionalFormatting>
  <conditionalFormatting sqref="G902">
    <cfRule type="expression" dxfId="0" priority="5058" stopIfTrue="1">
      <formula>"len($A:$A)=3"</formula>
    </cfRule>
  </conditionalFormatting>
  <conditionalFormatting sqref="F903">
    <cfRule type="expression" dxfId="0" priority="2439" stopIfTrue="1">
      <formula>"len($A:$A)=3"</formula>
    </cfRule>
  </conditionalFormatting>
  <conditionalFormatting sqref="G903">
    <cfRule type="expression" dxfId="0" priority="5057" stopIfTrue="1">
      <formula>"len($A:$A)=3"</formula>
    </cfRule>
  </conditionalFormatting>
  <conditionalFormatting sqref="F904">
    <cfRule type="expression" dxfId="0" priority="2438" stopIfTrue="1">
      <formula>"len($A:$A)=3"</formula>
    </cfRule>
  </conditionalFormatting>
  <conditionalFormatting sqref="G904">
    <cfRule type="expression" dxfId="0" priority="5056" stopIfTrue="1">
      <formula>"len($A:$A)=3"</formula>
    </cfRule>
  </conditionalFormatting>
  <conditionalFormatting sqref="F905">
    <cfRule type="expression" dxfId="0" priority="2437" stopIfTrue="1">
      <formula>"len($A:$A)=3"</formula>
    </cfRule>
  </conditionalFormatting>
  <conditionalFormatting sqref="G905">
    <cfRule type="expression" dxfId="0" priority="5055" stopIfTrue="1">
      <formula>"len($A:$A)=3"</formula>
    </cfRule>
  </conditionalFormatting>
  <conditionalFormatting sqref="F906">
    <cfRule type="expression" dxfId="0" priority="2436" stopIfTrue="1">
      <formula>"len($A:$A)=3"</formula>
    </cfRule>
  </conditionalFormatting>
  <conditionalFormatting sqref="G906">
    <cfRule type="expression" dxfId="0" priority="5054" stopIfTrue="1">
      <formula>"len($A:$A)=3"</formula>
    </cfRule>
  </conditionalFormatting>
  <conditionalFormatting sqref="F907">
    <cfRule type="expression" dxfId="0" priority="2435" stopIfTrue="1">
      <formula>"len($A:$A)=3"</formula>
    </cfRule>
  </conditionalFormatting>
  <conditionalFormatting sqref="G907">
    <cfRule type="expression" dxfId="0" priority="5053" stopIfTrue="1">
      <formula>"len($A:$A)=3"</formula>
    </cfRule>
  </conditionalFormatting>
  <conditionalFormatting sqref="F908">
    <cfRule type="expression" dxfId="0" priority="2434" stopIfTrue="1">
      <formula>"len($A:$A)=3"</formula>
    </cfRule>
  </conditionalFormatting>
  <conditionalFormatting sqref="G908">
    <cfRule type="expression" dxfId="0" priority="5052" stopIfTrue="1">
      <formula>"len($A:$A)=3"</formula>
    </cfRule>
  </conditionalFormatting>
  <conditionalFormatting sqref="F909">
    <cfRule type="expression" dxfId="0" priority="2433" stopIfTrue="1">
      <formula>"len($A:$A)=3"</formula>
    </cfRule>
  </conditionalFormatting>
  <conditionalFormatting sqref="G909">
    <cfRule type="expression" dxfId="0" priority="5051" stopIfTrue="1">
      <formula>"len($A:$A)=3"</formula>
    </cfRule>
  </conditionalFormatting>
  <conditionalFormatting sqref="F910">
    <cfRule type="expression" dxfId="0" priority="2432" stopIfTrue="1">
      <formula>"len($A:$A)=3"</formula>
    </cfRule>
  </conditionalFormatting>
  <conditionalFormatting sqref="G910">
    <cfRule type="expression" dxfId="0" priority="5050" stopIfTrue="1">
      <formula>"len($A:$A)=3"</formula>
    </cfRule>
  </conditionalFormatting>
  <conditionalFormatting sqref="F911">
    <cfRule type="expression" dxfId="0" priority="2431" stopIfTrue="1">
      <formula>"len($A:$A)=3"</formula>
    </cfRule>
  </conditionalFormatting>
  <conditionalFormatting sqref="G911">
    <cfRule type="expression" dxfId="0" priority="5049" stopIfTrue="1">
      <formula>"len($A:$A)=3"</formula>
    </cfRule>
  </conditionalFormatting>
  <conditionalFormatting sqref="F912">
    <cfRule type="expression" dxfId="0" priority="2430" stopIfTrue="1">
      <formula>"len($A:$A)=3"</formula>
    </cfRule>
  </conditionalFormatting>
  <conditionalFormatting sqref="G912">
    <cfRule type="expression" dxfId="0" priority="5048" stopIfTrue="1">
      <formula>"len($A:$A)=3"</formula>
    </cfRule>
  </conditionalFormatting>
  <conditionalFormatting sqref="F913">
    <cfRule type="expression" dxfId="0" priority="2429" stopIfTrue="1">
      <formula>"len($A:$A)=3"</formula>
    </cfRule>
  </conditionalFormatting>
  <conditionalFormatting sqref="G913">
    <cfRule type="expression" dxfId="0" priority="5047" stopIfTrue="1">
      <formula>"len($A:$A)=3"</formula>
    </cfRule>
  </conditionalFormatting>
  <conditionalFormatting sqref="F914">
    <cfRule type="expression" dxfId="0" priority="2428" stopIfTrue="1">
      <formula>"len($A:$A)=3"</formula>
    </cfRule>
  </conditionalFormatting>
  <conditionalFormatting sqref="G914">
    <cfRule type="expression" dxfId="0" priority="5046" stopIfTrue="1">
      <formula>"len($A:$A)=3"</formula>
    </cfRule>
  </conditionalFormatting>
  <conditionalFormatting sqref="F915">
    <cfRule type="expression" dxfId="0" priority="2427" stopIfTrue="1">
      <formula>"len($A:$A)=3"</formula>
    </cfRule>
  </conditionalFormatting>
  <conditionalFormatting sqref="G915">
    <cfRule type="expression" dxfId="0" priority="5045" stopIfTrue="1">
      <formula>"len($A:$A)=3"</formula>
    </cfRule>
  </conditionalFormatting>
  <conditionalFormatting sqref="C916:E916">
    <cfRule type="expression" dxfId="0" priority="7192" stopIfTrue="1">
      <formula>"len($A:$A)=3"</formula>
    </cfRule>
  </conditionalFormatting>
  <conditionalFormatting sqref="F916">
    <cfRule type="expression" dxfId="0" priority="2426" stopIfTrue="1">
      <formula>"len($A:$A)=3"</formula>
    </cfRule>
  </conditionalFormatting>
  <conditionalFormatting sqref="G916">
    <cfRule type="expression" dxfId="0" priority="5044" stopIfTrue="1">
      <formula>"len($A:$A)=3"</formula>
    </cfRule>
  </conditionalFormatting>
  <conditionalFormatting sqref="F917">
    <cfRule type="expression" dxfId="0" priority="2425" stopIfTrue="1">
      <formula>"len($A:$A)=3"</formula>
    </cfRule>
  </conditionalFormatting>
  <conditionalFormatting sqref="G917">
    <cfRule type="expression" dxfId="0" priority="5043" stopIfTrue="1">
      <formula>"len($A:$A)=3"</formula>
    </cfRule>
  </conditionalFormatting>
  <conditionalFormatting sqref="F918">
    <cfRule type="expression" dxfId="0" priority="2424" stopIfTrue="1">
      <formula>"len($A:$A)=3"</formula>
    </cfRule>
  </conditionalFormatting>
  <conditionalFormatting sqref="G918">
    <cfRule type="expression" dxfId="0" priority="5042" stopIfTrue="1">
      <formula>"len($A:$A)=3"</formula>
    </cfRule>
  </conditionalFormatting>
  <conditionalFormatting sqref="F919">
    <cfRule type="expression" dxfId="0" priority="2423" stopIfTrue="1">
      <formula>"len($A:$A)=3"</formula>
    </cfRule>
  </conditionalFormatting>
  <conditionalFormatting sqref="G919">
    <cfRule type="expression" dxfId="0" priority="5041" stopIfTrue="1">
      <formula>"len($A:$A)=3"</formula>
    </cfRule>
  </conditionalFormatting>
  <conditionalFormatting sqref="F920">
    <cfRule type="expression" dxfId="0" priority="2422" stopIfTrue="1">
      <formula>"len($A:$A)=3"</formula>
    </cfRule>
  </conditionalFormatting>
  <conditionalFormatting sqref="G920">
    <cfRule type="expression" dxfId="0" priority="5040" stopIfTrue="1">
      <formula>"len($A:$A)=3"</formula>
    </cfRule>
  </conditionalFormatting>
  <conditionalFormatting sqref="F921">
    <cfRule type="expression" dxfId="0" priority="2421" stopIfTrue="1">
      <formula>"len($A:$A)=3"</formula>
    </cfRule>
  </conditionalFormatting>
  <conditionalFormatting sqref="G921">
    <cfRule type="expression" dxfId="0" priority="5039" stopIfTrue="1">
      <formula>"len($A:$A)=3"</formula>
    </cfRule>
  </conditionalFormatting>
  <conditionalFormatting sqref="F922">
    <cfRule type="expression" dxfId="0" priority="2420" stopIfTrue="1">
      <formula>"len($A:$A)=3"</formula>
    </cfRule>
  </conditionalFormatting>
  <conditionalFormatting sqref="G922">
    <cfRule type="expression" dxfId="0" priority="5038" stopIfTrue="1">
      <formula>"len($A:$A)=3"</formula>
    </cfRule>
  </conditionalFormatting>
  <conditionalFormatting sqref="F923">
    <cfRule type="expression" dxfId="0" priority="2419" stopIfTrue="1">
      <formula>"len($A:$A)=3"</formula>
    </cfRule>
  </conditionalFormatting>
  <conditionalFormatting sqref="G923">
    <cfRule type="expression" dxfId="0" priority="5037" stopIfTrue="1">
      <formula>"len($A:$A)=3"</formula>
    </cfRule>
  </conditionalFormatting>
  <conditionalFormatting sqref="F924">
    <cfRule type="expression" dxfId="0" priority="2418" stopIfTrue="1">
      <formula>"len($A:$A)=3"</formula>
    </cfRule>
  </conditionalFormatting>
  <conditionalFormatting sqref="G924">
    <cfRule type="expression" dxfId="0" priority="5036" stopIfTrue="1">
      <formula>"len($A:$A)=3"</formula>
    </cfRule>
  </conditionalFormatting>
  <conditionalFormatting sqref="F925">
    <cfRule type="expression" dxfId="0" priority="2417" stopIfTrue="1">
      <formula>"len($A:$A)=3"</formula>
    </cfRule>
  </conditionalFormatting>
  <conditionalFormatting sqref="G925">
    <cfRule type="expression" dxfId="0" priority="5035" stopIfTrue="1">
      <formula>"len($A:$A)=3"</formula>
    </cfRule>
  </conditionalFormatting>
  <conditionalFormatting sqref="F926">
    <cfRule type="expression" dxfId="0" priority="2416" stopIfTrue="1">
      <formula>"len($A:$A)=3"</formula>
    </cfRule>
  </conditionalFormatting>
  <conditionalFormatting sqref="G926">
    <cfRule type="expression" dxfId="0" priority="5034" stopIfTrue="1">
      <formula>"len($A:$A)=3"</formula>
    </cfRule>
  </conditionalFormatting>
  <conditionalFormatting sqref="C927:E927">
    <cfRule type="expression" dxfId="0" priority="7190" stopIfTrue="1">
      <formula>"len($A:$A)=3"</formula>
    </cfRule>
  </conditionalFormatting>
  <conditionalFormatting sqref="F927">
    <cfRule type="expression" dxfId="0" priority="2415" stopIfTrue="1">
      <formula>"len($A:$A)=3"</formula>
    </cfRule>
  </conditionalFormatting>
  <conditionalFormatting sqref="G927">
    <cfRule type="expression" dxfId="0" priority="5033" stopIfTrue="1">
      <formula>"len($A:$A)=3"</formula>
    </cfRule>
  </conditionalFormatting>
  <conditionalFormatting sqref="F928">
    <cfRule type="expression" dxfId="0" priority="2414" stopIfTrue="1">
      <formula>"len($A:$A)=3"</formula>
    </cfRule>
  </conditionalFormatting>
  <conditionalFormatting sqref="G928">
    <cfRule type="expression" dxfId="0" priority="5032" stopIfTrue="1">
      <formula>"len($A:$A)=3"</formula>
    </cfRule>
  </conditionalFormatting>
  <conditionalFormatting sqref="F929">
    <cfRule type="expression" dxfId="0" priority="2413" stopIfTrue="1">
      <formula>"len($A:$A)=3"</formula>
    </cfRule>
  </conditionalFormatting>
  <conditionalFormatting sqref="G929">
    <cfRule type="expression" dxfId="0" priority="5031" stopIfTrue="1">
      <formula>"len($A:$A)=3"</formula>
    </cfRule>
  </conditionalFormatting>
  <conditionalFormatting sqref="F930">
    <cfRule type="expression" dxfId="0" priority="2412" stopIfTrue="1">
      <formula>"len($A:$A)=3"</formula>
    </cfRule>
  </conditionalFormatting>
  <conditionalFormatting sqref="G930">
    <cfRule type="expression" dxfId="0" priority="5030" stopIfTrue="1">
      <formula>"len($A:$A)=3"</formula>
    </cfRule>
  </conditionalFormatting>
  <conditionalFormatting sqref="F931">
    <cfRule type="expression" dxfId="0" priority="2411" stopIfTrue="1">
      <formula>"len($A:$A)=3"</formula>
    </cfRule>
  </conditionalFormatting>
  <conditionalFormatting sqref="G931">
    <cfRule type="expression" dxfId="0" priority="5029" stopIfTrue="1">
      <formula>"len($A:$A)=3"</formula>
    </cfRule>
  </conditionalFormatting>
  <conditionalFormatting sqref="F932">
    <cfRule type="expression" dxfId="0" priority="2410" stopIfTrue="1">
      <formula>"len($A:$A)=3"</formula>
    </cfRule>
  </conditionalFormatting>
  <conditionalFormatting sqref="G932">
    <cfRule type="expression" dxfId="0" priority="5028" stopIfTrue="1">
      <formula>"len($A:$A)=3"</formula>
    </cfRule>
  </conditionalFormatting>
  <conditionalFormatting sqref="F933">
    <cfRule type="expression" dxfId="0" priority="2409" stopIfTrue="1">
      <formula>"len($A:$A)=3"</formula>
    </cfRule>
  </conditionalFormatting>
  <conditionalFormatting sqref="G933">
    <cfRule type="expression" dxfId="0" priority="5027" stopIfTrue="1">
      <formula>"len($A:$A)=3"</formula>
    </cfRule>
  </conditionalFormatting>
  <conditionalFormatting sqref="C934:E934">
    <cfRule type="expression" dxfId="0" priority="7188" stopIfTrue="1">
      <formula>"len($A:$A)=3"</formula>
    </cfRule>
  </conditionalFormatting>
  <conditionalFormatting sqref="F934">
    <cfRule type="expression" dxfId="0" priority="2408" stopIfTrue="1">
      <formula>"len($A:$A)=3"</formula>
    </cfRule>
  </conditionalFormatting>
  <conditionalFormatting sqref="G934">
    <cfRule type="expression" dxfId="0" priority="5026" stopIfTrue="1">
      <formula>"len($A:$A)=3"</formula>
    </cfRule>
  </conditionalFormatting>
  <conditionalFormatting sqref="F935">
    <cfRule type="expression" dxfId="0" priority="2407" stopIfTrue="1">
      <formula>"len($A:$A)=3"</formula>
    </cfRule>
  </conditionalFormatting>
  <conditionalFormatting sqref="G935">
    <cfRule type="expression" dxfId="0" priority="5025" stopIfTrue="1">
      <formula>"len($A:$A)=3"</formula>
    </cfRule>
  </conditionalFormatting>
  <conditionalFormatting sqref="F936">
    <cfRule type="expression" dxfId="0" priority="2406" stopIfTrue="1">
      <formula>"len($A:$A)=3"</formula>
    </cfRule>
  </conditionalFormatting>
  <conditionalFormatting sqref="G936">
    <cfRule type="expression" dxfId="0" priority="5024" stopIfTrue="1">
      <formula>"len($A:$A)=3"</formula>
    </cfRule>
  </conditionalFormatting>
  <conditionalFormatting sqref="F937">
    <cfRule type="expression" dxfId="0" priority="2405" stopIfTrue="1">
      <formula>"len($A:$A)=3"</formula>
    </cfRule>
  </conditionalFormatting>
  <conditionalFormatting sqref="G937">
    <cfRule type="expression" dxfId="0" priority="5023" stopIfTrue="1">
      <formula>"len($A:$A)=3"</formula>
    </cfRule>
  </conditionalFormatting>
  <conditionalFormatting sqref="F938">
    <cfRule type="expression" dxfId="0" priority="2404" stopIfTrue="1">
      <formula>"len($A:$A)=3"</formula>
    </cfRule>
  </conditionalFormatting>
  <conditionalFormatting sqref="G938">
    <cfRule type="expression" dxfId="0" priority="5022" stopIfTrue="1">
      <formula>"len($A:$A)=3"</formula>
    </cfRule>
  </conditionalFormatting>
  <conditionalFormatting sqref="F939">
    <cfRule type="expression" dxfId="0" priority="2403" stopIfTrue="1">
      <formula>"len($A:$A)=3"</formula>
    </cfRule>
  </conditionalFormatting>
  <conditionalFormatting sqref="G939">
    <cfRule type="expression" dxfId="0" priority="5021" stopIfTrue="1">
      <formula>"len($A:$A)=3"</formula>
    </cfRule>
  </conditionalFormatting>
  <conditionalFormatting sqref="C940:E940">
    <cfRule type="expression" dxfId="0" priority="7186" stopIfTrue="1">
      <formula>"len($A:$A)=3"</formula>
    </cfRule>
  </conditionalFormatting>
  <conditionalFormatting sqref="F940">
    <cfRule type="expression" dxfId="0" priority="2402" stopIfTrue="1">
      <formula>"len($A:$A)=3"</formula>
    </cfRule>
  </conditionalFormatting>
  <conditionalFormatting sqref="G940">
    <cfRule type="expression" dxfId="0" priority="5020" stopIfTrue="1">
      <formula>"len($A:$A)=3"</formula>
    </cfRule>
  </conditionalFormatting>
  <conditionalFormatting sqref="F941">
    <cfRule type="expression" dxfId="0" priority="2401" stopIfTrue="1">
      <formula>"len($A:$A)=3"</formula>
    </cfRule>
  </conditionalFormatting>
  <conditionalFormatting sqref="G941">
    <cfRule type="expression" dxfId="0" priority="5019" stopIfTrue="1">
      <formula>"len($A:$A)=3"</formula>
    </cfRule>
  </conditionalFormatting>
  <conditionalFormatting sqref="F942">
    <cfRule type="expression" dxfId="0" priority="2400" stopIfTrue="1">
      <formula>"len($A:$A)=3"</formula>
    </cfRule>
  </conditionalFormatting>
  <conditionalFormatting sqref="G942">
    <cfRule type="expression" dxfId="0" priority="5018" stopIfTrue="1">
      <formula>"len($A:$A)=3"</formula>
    </cfRule>
  </conditionalFormatting>
  <conditionalFormatting sqref="C943:E943">
    <cfRule type="expression" dxfId="0" priority="7184" stopIfTrue="1">
      <formula>"len($A:$A)=3"</formula>
    </cfRule>
  </conditionalFormatting>
  <conditionalFormatting sqref="F943">
    <cfRule type="expression" dxfId="0" priority="2399" stopIfTrue="1">
      <formula>"len($A:$A)=3"</formula>
    </cfRule>
  </conditionalFormatting>
  <conditionalFormatting sqref="G943">
    <cfRule type="expression" dxfId="0" priority="5017" stopIfTrue="1">
      <formula>"len($A:$A)=3"</formula>
    </cfRule>
  </conditionalFormatting>
  <conditionalFormatting sqref="F944">
    <cfRule type="expression" dxfId="0" priority="2398" stopIfTrue="1">
      <formula>"len($A:$A)=3"</formula>
    </cfRule>
  </conditionalFormatting>
  <conditionalFormatting sqref="G944">
    <cfRule type="expression" dxfId="0" priority="5016" stopIfTrue="1">
      <formula>"len($A:$A)=3"</formula>
    </cfRule>
  </conditionalFormatting>
  <conditionalFormatting sqref="F945">
    <cfRule type="expression" dxfId="0" priority="2397" stopIfTrue="1">
      <formula>"len($A:$A)=3"</formula>
    </cfRule>
  </conditionalFormatting>
  <conditionalFormatting sqref="G945">
    <cfRule type="expression" dxfId="0" priority="5015" stopIfTrue="1">
      <formula>"len($A:$A)=3"</formula>
    </cfRule>
  </conditionalFormatting>
  <conditionalFormatting sqref="C946:E946">
    <cfRule type="expression" dxfId="0" priority="7068" stopIfTrue="1">
      <formula>"len($A:$A)=3"</formula>
    </cfRule>
  </conditionalFormatting>
  <conditionalFormatting sqref="F946">
    <cfRule type="expression" dxfId="0" priority="2396" stopIfTrue="1">
      <formula>"len($A:$A)=3"</formula>
    </cfRule>
  </conditionalFormatting>
  <conditionalFormatting sqref="G946">
    <cfRule type="expression" dxfId="0" priority="5014" stopIfTrue="1">
      <formula>"len($A:$A)=3"</formula>
    </cfRule>
  </conditionalFormatting>
  <conditionalFormatting sqref="C947:E947">
    <cfRule type="expression" dxfId="0" priority="7182" stopIfTrue="1">
      <formula>"len($A:$A)=3"</formula>
    </cfRule>
  </conditionalFormatting>
  <conditionalFormatting sqref="F947">
    <cfRule type="expression" dxfId="0" priority="2395" stopIfTrue="1">
      <formula>"len($A:$A)=3"</formula>
    </cfRule>
  </conditionalFormatting>
  <conditionalFormatting sqref="G947">
    <cfRule type="expression" dxfId="0" priority="5013" stopIfTrue="1">
      <formula>"len($A:$A)=3"</formula>
    </cfRule>
  </conditionalFormatting>
  <conditionalFormatting sqref="F948">
    <cfRule type="expression" dxfId="0" priority="2394" stopIfTrue="1">
      <formula>"len($A:$A)=3"</formula>
    </cfRule>
  </conditionalFormatting>
  <conditionalFormatting sqref="G948">
    <cfRule type="expression" dxfId="0" priority="5012" stopIfTrue="1">
      <formula>"len($A:$A)=3"</formula>
    </cfRule>
  </conditionalFormatting>
  <conditionalFormatting sqref="F949">
    <cfRule type="expression" dxfId="0" priority="2393" stopIfTrue="1">
      <formula>"len($A:$A)=3"</formula>
    </cfRule>
  </conditionalFormatting>
  <conditionalFormatting sqref="G949">
    <cfRule type="expression" dxfId="0" priority="5011" stopIfTrue="1">
      <formula>"len($A:$A)=3"</formula>
    </cfRule>
  </conditionalFormatting>
  <conditionalFormatting sqref="F950">
    <cfRule type="expression" dxfId="0" priority="2392" stopIfTrue="1">
      <formula>"len($A:$A)=3"</formula>
    </cfRule>
  </conditionalFormatting>
  <conditionalFormatting sqref="G950">
    <cfRule type="expression" dxfId="0" priority="5010" stopIfTrue="1">
      <formula>"len($A:$A)=3"</formula>
    </cfRule>
  </conditionalFormatting>
  <conditionalFormatting sqref="F951">
    <cfRule type="expression" dxfId="0" priority="2391" stopIfTrue="1">
      <formula>"len($A:$A)=3"</formula>
    </cfRule>
  </conditionalFormatting>
  <conditionalFormatting sqref="G951">
    <cfRule type="expression" dxfId="0" priority="5009" stopIfTrue="1">
      <formula>"len($A:$A)=3"</formula>
    </cfRule>
  </conditionalFormatting>
  <conditionalFormatting sqref="F952">
    <cfRule type="expression" dxfId="0" priority="2390" stopIfTrue="1">
      <formula>"len($A:$A)=3"</formula>
    </cfRule>
  </conditionalFormatting>
  <conditionalFormatting sqref="G952">
    <cfRule type="expression" dxfId="0" priority="5008" stopIfTrue="1">
      <formula>"len($A:$A)=3"</formula>
    </cfRule>
  </conditionalFormatting>
  <conditionalFormatting sqref="F953">
    <cfRule type="expression" dxfId="0" priority="2389" stopIfTrue="1">
      <formula>"len($A:$A)=3"</formula>
    </cfRule>
  </conditionalFormatting>
  <conditionalFormatting sqref="G953">
    <cfRule type="expression" dxfId="0" priority="5007" stopIfTrue="1">
      <formula>"len($A:$A)=3"</formula>
    </cfRule>
  </conditionalFormatting>
  <conditionalFormatting sqref="F954">
    <cfRule type="expression" dxfId="0" priority="2388" stopIfTrue="1">
      <formula>"len($A:$A)=3"</formula>
    </cfRule>
  </conditionalFormatting>
  <conditionalFormatting sqref="G954">
    <cfRule type="expression" dxfId="0" priority="5006" stopIfTrue="1">
      <formula>"len($A:$A)=3"</formula>
    </cfRule>
  </conditionalFormatting>
  <conditionalFormatting sqref="F955">
    <cfRule type="expression" dxfId="0" priority="2387" stopIfTrue="1">
      <formula>"len($A:$A)=3"</formula>
    </cfRule>
  </conditionalFormatting>
  <conditionalFormatting sqref="G955">
    <cfRule type="expression" dxfId="0" priority="5005" stopIfTrue="1">
      <formula>"len($A:$A)=3"</formula>
    </cfRule>
  </conditionalFormatting>
  <conditionalFormatting sqref="F956">
    <cfRule type="expression" dxfId="0" priority="2386" stopIfTrue="1">
      <formula>"len($A:$A)=3"</formula>
    </cfRule>
  </conditionalFormatting>
  <conditionalFormatting sqref="G956">
    <cfRule type="expression" dxfId="0" priority="5004" stopIfTrue="1">
      <formula>"len($A:$A)=3"</formula>
    </cfRule>
  </conditionalFormatting>
  <conditionalFormatting sqref="F957">
    <cfRule type="expression" dxfId="0" priority="2385" stopIfTrue="1">
      <formula>"len($A:$A)=3"</formula>
    </cfRule>
  </conditionalFormatting>
  <conditionalFormatting sqref="G957">
    <cfRule type="expression" dxfId="0" priority="5003" stopIfTrue="1">
      <formula>"len($A:$A)=3"</formula>
    </cfRule>
  </conditionalFormatting>
  <conditionalFormatting sqref="F958">
    <cfRule type="expression" dxfId="0" priority="2384" stopIfTrue="1">
      <formula>"len($A:$A)=3"</formula>
    </cfRule>
  </conditionalFormatting>
  <conditionalFormatting sqref="G958">
    <cfRule type="expression" dxfId="0" priority="5002" stopIfTrue="1">
      <formula>"len($A:$A)=3"</formula>
    </cfRule>
  </conditionalFormatting>
  <conditionalFormatting sqref="F959">
    <cfRule type="expression" dxfId="0" priority="2383" stopIfTrue="1">
      <formula>"len($A:$A)=3"</formula>
    </cfRule>
  </conditionalFormatting>
  <conditionalFormatting sqref="G959">
    <cfRule type="expression" dxfId="0" priority="5001" stopIfTrue="1">
      <formula>"len($A:$A)=3"</formula>
    </cfRule>
  </conditionalFormatting>
  <conditionalFormatting sqref="F960">
    <cfRule type="expression" dxfId="0" priority="2382" stopIfTrue="1">
      <formula>"len($A:$A)=3"</formula>
    </cfRule>
  </conditionalFormatting>
  <conditionalFormatting sqref="G960">
    <cfRule type="expression" dxfId="0" priority="5000" stopIfTrue="1">
      <formula>"len($A:$A)=3"</formula>
    </cfRule>
  </conditionalFormatting>
  <conditionalFormatting sqref="F961">
    <cfRule type="expression" dxfId="0" priority="2381" stopIfTrue="1">
      <formula>"len($A:$A)=3"</formula>
    </cfRule>
  </conditionalFormatting>
  <conditionalFormatting sqref="G961">
    <cfRule type="expression" dxfId="0" priority="4999" stopIfTrue="1">
      <formula>"len($A:$A)=3"</formula>
    </cfRule>
  </conditionalFormatting>
  <conditionalFormatting sqref="F962">
    <cfRule type="expression" dxfId="0" priority="2380" stopIfTrue="1">
      <formula>"len($A:$A)=3"</formula>
    </cfRule>
  </conditionalFormatting>
  <conditionalFormatting sqref="G962">
    <cfRule type="expression" dxfId="0" priority="4998" stopIfTrue="1">
      <formula>"len($A:$A)=3"</formula>
    </cfRule>
  </conditionalFormatting>
  <conditionalFormatting sqref="F963">
    <cfRule type="expression" dxfId="0" priority="2379" stopIfTrue="1">
      <formula>"len($A:$A)=3"</formula>
    </cfRule>
  </conditionalFormatting>
  <conditionalFormatting sqref="G963">
    <cfRule type="expression" dxfId="0" priority="4997" stopIfTrue="1">
      <formula>"len($A:$A)=3"</formula>
    </cfRule>
  </conditionalFormatting>
  <conditionalFormatting sqref="F964">
    <cfRule type="expression" dxfId="0" priority="2378" stopIfTrue="1">
      <formula>"len($A:$A)=3"</formula>
    </cfRule>
  </conditionalFormatting>
  <conditionalFormatting sqref="G964">
    <cfRule type="expression" dxfId="0" priority="4996" stopIfTrue="1">
      <formula>"len($A:$A)=3"</formula>
    </cfRule>
  </conditionalFormatting>
  <conditionalFormatting sqref="F965">
    <cfRule type="expression" dxfId="0" priority="2377" stopIfTrue="1">
      <formula>"len($A:$A)=3"</formula>
    </cfRule>
  </conditionalFormatting>
  <conditionalFormatting sqref="G965">
    <cfRule type="expression" dxfId="0" priority="4995" stopIfTrue="1">
      <formula>"len($A:$A)=3"</formula>
    </cfRule>
  </conditionalFormatting>
  <conditionalFormatting sqref="F966">
    <cfRule type="expression" dxfId="0" priority="2376" stopIfTrue="1">
      <formula>"len($A:$A)=3"</formula>
    </cfRule>
  </conditionalFormatting>
  <conditionalFormatting sqref="G966">
    <cfRule type="expression" dxfId="0" priority="4994" stopIfTrue="1">
      <formula>"len($A:$A)=3"</formula>
    </cfRule>
  </conditionalFormatting>
  <conditionalFormatting sqref="F967">
    <cfRule type="expression" dxfId="0" priority="2375" stopIfTrue="1">
      <formula>"len($A:$A)=3"</formula>
    </cfRule>
  </conditionalFormatting>
  <conditionalFormatting sqref="G967">
    <cfRule type="expression" dxfId="0" priority="4993" stopIfTrue="1">
      <formula>"len($A:$A)=3"</formula>
    </cfRule>
  </conditionalFormatting>
  <conditionalFormatting sqref="F968">
    <cfRule type="expression" dxfId="0" priority="2374" stopIfTrue="1">
      <formula>"len($A:$A)=3"</formula>
    </cfRule>
  </conditionalFormatting>
  <conditionalFormatting sqref="G968">
    <cfRule type="expression" dxfId="0" priority="4992" stopIfTrue="1">
      <formula>"len($A:$A)=3"</formula>
    </cfRule>
  </conditionalFormatting>
  <conditionalFormatting sqref="C969:E969">
    <cfRule type="expression" dxfId="0" priority="7180" stopIfTrue="1">
      <formula>"len($A:$A)=3"</formula>
    </cfRule>
  </conditionalFormatting>
  <conditionalFormatting sqref="F969">
    <cfRule type="expression" dxfId="0" priority="2373" stopIfTrue="1">
      <formula>"len($A:$A)=3"</formula>
    </cfRule>
  </conditionalFormatting>
  <conditionalFormatting sqref="G969">
    <cfRule type="expression" dxfId="0" priority="4991" stopIfTrue="1">
      <formula>"len($A:$A)=3"</formula>
    </cfRule>
  </conditionalFormatting>
  <conditionalFormatting sqref="F970">
    <cfRule type="expression" dxfId="0" priority="2372" stopIfTrue="1">
      <formula>"len($A:$A)=3"</formula>
    </cfRule>
  </conditionalFormatting>
  <conditionalFormatting sqref="G970">
    <cfRule type="expression" dxfId="0" priority="4990" stopIfTrue="1">
      <formula>"len($A:$A)=3"</formula>
    </cfRule>
  </conditionalFormatting>
  <conditionalFormatting sqref="F971">
    <cfRule type="expression" dxfId="0" priority="2371" stopIfTrue="1">
      <formula>"len($A:$A)=3"</formula>
    </cfRule>
  </conditionalFormatting>
  <conditionalFormatting sqref="G971">
    <cfRule type="expression" dxfId="0" priority="4989" stopIfTrue="1">
      <formula>"len($A:$A)=3"</formula>
    </cfRule>
  </conditionalFormatting>
  <conditionalFormatting sqref="F972">
    <cfRule type="expression" dxfId="0" priority="2370" stopIfTrue="1">
      <formula>"len($A:$A)=3"</formula>
    </cfRule>
  </conditionalFormatting>
  <conditionalFormatting sqref="G972">
    <cfRule type="expression" dxfId="0" priority="4988" stopIfTrue="1">
      <formula>"len($A:$A)=3"</formula>
    </cfRule>
  </conditionalFormatting>
  <conditionalFormatting sqref="F973">
    <cfRule type="expression" dxfId="0" priority="2369" stopIfTrue="1">
      <formula>"len($A:$A)=3"</formula>
    </cfRule>
  </conditionalFormatting>
  <conditionalFormatting sqref="G973">
    <cfRule type="expression" dxfId="0" priority="4987" stopIfTrue="1">
      <formula>"len($A:$A)=3"</formula>
    </cfRule>
  </conditionalFormatting>
  <conditionalFormatting sqref="F974">
    <cfRule type="expression" dxfId="0" priority="2368" stopIfTrue="1">
      <formula>"len($A:$A)=3"</formula>
    </cfRule>
  </conditionalFormatting>
  <conditionalFormatting sqref="G974">
    <cfRule type="expression" dxfId="0" priority="4986" stopIfTrue="1">
      <formula>"len($A:$A)=3"</formula>
    </cfRule>
  </conditionalFormatting>
  <conditionalFormatting sqref="F975">
    <cfRule type="expression" dxfId="0" priority="2367" stopIfTrue="1">
      <formula>"len($A:$A)=3"</formula>
    </cfRule>
  </conditionalFormatting>
  <conditionalFormatting sqref="G975">
    <cfRule type="expression" dxfId="0" priority="4985" stopIfTrue="1">
      <formula>"len($A:$A)=3"</formula>
    </cfRule>
  </conditionalFormatting>
  <conditionalFormatting sqref="F976">
    <cfRule type="expression" dxfId="0" priority="2366" stopIfTrue="1">
      <formula>"len($A:$A)=3"</formula>
    </cfRule>
  </conditionalFormatting>
  <conditionalFormatting sqref="G976">
    <cfRule type="expression" dxfId="0" priority="4984" stopIfTrue="1">
      <formula>"len($A:$A)=3"</formula>
    </cfRule>
  </conditionalFormatting>
  <conditionalFormatting sqref="F977">
    <cfRule type="expression" dxfId="0" priority="2365" stopIfTrue="1">
      <formula>"len($A:$A)=3"</formula>
    </cfRule>
  </conditionalFormatting>
  <conditionalFormatting sqref="G977">
    <cfRule type="expression" dxfId="0" priority="4983" stopIfTrue="1">
      <formula>"len($A:$A)=3"</formula>
    </cfRule>
  </conditionalFormatting>
  <conditionalFormatting sqref="F978">
    <cfRule type="expression" dxfId="0" priority="2364" stopIfTrue="1">
      <formula>"len($A:$A)=3"</formula>
    </cfRule>
  </conditionalFormatting>
  <conditionalFormatting sqref="G978">
    <cfRule type="expression" dxfId="0" priority="4982" stopIfTrue="1">
      <formula>"len($A:$A)=3"</formula>
    </cfRule>
  </conditionalFormatting>
  <conditionalFormatting sqref="C979:E979">
    <cfRule type="expression" dxfId="0" priority="7178" stopIfTrue="1">
      <formula>"len($A:$A)=3"</formula>
    </cfRule>
  </conditionalFormatting>
  <conditionalFormatting sqref="F979">
    <cfRule type="expression" dxfId="0" priority="2363" stopIfTrue="1">
      <formula>"len($A:$A)=3"</formula>
    </cfRule>
  </conditionalFormatting>
  <conditionalFormatting sqref="G979">
    <cfRule type="expression" dxfId="0" priority="4981" stopIfTrue="1">
      <formula>"len($A:$A)=3"</formula>
    </cfRule>
  </conditionalFormatting>
  <conditionalFormatting sqref="F980">
    <cfRule type="expression" dxfId="0" priority="2362" stopIfTrue="1">
      <formula>"len($A:$A)=3"</formula>
    </cfRule>
  </conditionalFormatting>
  <conditionalFormatting sqref="G980">
    <cfRule type="expression" dxfId="0" priority="4980" stopIfTrue="1">
      <formula>"len($A:$A)=3"</formula>
    </cfRule>
  </conditionalFormatting>
  <conditionalFormatting sqref="F981">
    <cfRule type="expression" dxfId="0" priority="2361" stopIfTrue="1">
      <formula>"len($A:$A)=3"</formula>
    </cfRule>
  </conditionalFormatting>
  <conditionalFormatting sqref="G981">
    <cfRule type="expression" dxfId="0" priority="4979" stopIfTrue="1">
      <formula>"len($A:$A)=3"</formula>
    </cfRule>
  </conditionalFormatting>
  <conditionalFormatting sqref="F982">
    <cfRule type="expression" dxfId="0" priority="2360" stopIfTrue="1">
      <formula>"len($A:$A)=3"</formula>
    </cfRule>
  </conditionalFormatting>
  <conditionalFormatting sqref="G982">
    <cfRule type="expression" dxfId="0" priority="4978" stopIfTrue="1">
      <formula>"len($A:$A)=3"</formula>
    </cfRule>
  </conditionalFormatting>
  <conditionalFormatting sqref="F983">
    <cfRule type="expression" dxfId="0" priority="2359" stopIfTrue="1">
      <formula>"len($A:$A)=3"</formula>
    </cfRule>
  </conditionalFormatting>
  <conditionalFormatting sqref="G983">
    <cfRule type="expression" dxfId="0" priority="4977" stopIfTrue="1">
      <formula>"len($A:$A)=3"</formula>
    </cfRule>
  </conditionalFormatting>
  <conditionalFormatting sqref="F984">
    <cfRule type="expression" dxfId="0" priority="2358" stopIfTrue="1">
      <formula>"len($A:$A)=3"</formula>
    </cfRule>
  </conditionalFormatting>
  <conditionalFormatting sqref="G984">
    <cfRule type="expression" dxfId="0" priority="4976" stopIfTrue="1">
      <formula>"len($A:$A)=3"</formula>
    </cfRule>
  </conditionalFormatting>
  <conditionalFormatting sqref="F985">
    <cfRule type="expression" dxfId="0" priority="2357" stopIfTrue="1">
      <formula>"len($A:$A)=3"</formula>
    </cfRule>
  </conditionalFormatting>
  <conditionalFormatting sqref="G985">
    <cfRule type="expression" dxfId="0" priority="4975" stopIfTrue="1">
      <formula>"len($A:$A)=3"</formula>
    </cfRule>
  </conditionalFormatting>
  <conditionalFormatting sqref="F986">
    <cfRule type="expression" dxfId="0" priority="2356" stopIfTrue="1">
      <formula>"len($A:$A)=3"</formula>
    </cfRule>
  </conditionalFormatting>
  <conditionalFormatting sqref="G986">
    <cfRule type="expression" dxfId="0" priority="4974" stopIfTrue="1">
      <formula>"len($A:$A)=3"</formula>
    </cfRule>
  </conditionalFormatting>
  <conditionalFormatting sqref="F987">
    <cfRule type="expression" dxfId="0" priority="2355" stopIfTrue="1">
      <formula>"len($A:$A)=3"</formula>
    </cfRule>
  </conditionalFormatting>
  <conditionalFormatting sqref="G987">
    <cfRule type="expression" dxfId="0" priority="4973" stopIfTrue="1">
      <formula>"len($A:$A)=3"</formula>
    </cfRule>
  </conditionalFormatting>
  <conditionalFormatting sqref="F988">
    <cfRule type="expression" dxfId="0" priority="2354" stopIfTrue="1">
      <formula>"len($A:$A)=3"</formula>
    </cfRule>
  </conditionalFormatting>
  <conditionalFormatting sqref="G988">
    <cfRule type="expression" dxfId="0" priority="4972" stopIfTrue="1">
      <formula>"len($A:$A)=3"</formula>
    </cfRule>
  </conditionalFormatting>
  <conditionalFormatting sqref="C989:E989">
    <cfRule type="expression" dxfId="0" priority="7176" stopIfTrue="1">
      <formula>"len($A:$A)=3"</formula>
    </cfRule>
  </conditionalFormatting>
  <conditionalFormatting sqref="F989">
    <cfRule type="expression" dxfId="0" priority="2353" stopIfTrue="1">
      <formula>"len($A:$A)=3"</formula>
    </cfRule>
  </conditionalFormatting>
  <conditionalFormatting sqref="G989">
    <cfRule type="expression" dxfId="0" priority="4971" stopIfTrue="1">
      <formula>"len($A:$A)=3"</formula>
    </cfRule>
  </conditionalFormatting>
  <conditionalFormatting sqref="F990">
    <cfRule type="expression" dxfId="0" priority="2352" stopIfTrue="1">
      <formula>"len($A:$A)=3"</formula>
    </cfRule>
  </conditionalFormatting>
  <conditionalFormatting sqref="G990">
    <cfRule type="expression" dxfId="0" priority="4970" stopIfTrue="1">
      <formula>"len($A:$A)=3"</formula>
    </cfRule>
  </conditionalFormatting>
  <conditionalFormatting sqref="F991">
    <cfRule type="expression" dxfId="0" priority="2351" stopIfTrue="1">
      <formula>"len($A:$A)=3"</formula>
    </cfRule>
  </conditionalFormatting>
  <conditionalFormatting sqref="G991">
    <cfRule type="expression" dxfId="0" priority="4969" stopIfTrue="1">
      <formula>"len($A:$A)=3"</formula>
    </cfRule>
  </conditionalFormatting>
  <conditionalFormatting sqref="F992">
    <cfRule type="expression" dxfId="0" priority="2350" stopIfTrue="1">
      <formula>"len($A:$A)=3"</formula>
    </cfRule>
  </conditionalFormatting>
  <conditionalFormatting sqref="G992">
    <cfRule type="expression" dxfId="0" priority="4968" stopIfTrue="1">
      <formula>"len($A:$A)=3"</formula>
    </cfRule>
  </conditionalFormatting>
  <conditionalFormatting sqref="F993">
    <cfRule type="expression" dxfId="0" priority="2349" stopIfTrue="1">
      <formula>"len($A:$A)=3"</formula>
    </cfRule>
  </conditionalFormatting>
  <conditionalFormatting sqref="G993">
    <cfRule type="expression" dxfId="0" priority="4967" stopIfTrue="1">
      <formula>"len($A:$A)=3"</formula>
    </cfRule>
  </conditionalFormatting>
  <conditionalFormatting sqref="F994">
    <cfRule type="expression" dxfId="0" priority="2348" stopIfTrue="1">
      <formula>"len($A:$A)=3"</formula>
    </cfRule>
  </conditionalFormatting>
  <conditionalFormatting sqref="G994">
    <cfRule type="expression" dxfId="0" priority="4966" stopIfTrue="1">
      <formula>"len($A:$A)=3"</formula>
    </cfRule>
  </conditionalFormatting>
  <conditionalFormatting sqref="F995">
    <cfRule type="expression" dxfId="0" priority="2347" stopIfTrue="1">
      <formula>"len($A:$A)=3"</formula>
    </cfRule>
  </conditionalFormatting>
  <conditionalFormatting sqref="G995">
    <cfRule type="expression" dxfId="0" priority="4965" stopIfTrue="1">
      <formula>"len($A:$A)=3"</formula>
    </cfRule>
  </conditionalFormatting>
  <conditionalFormatting sqref="C996:E996">
    <cfRule type="expression" dxfId="0" priority="7174" stopIfTrue="1">
      <formula>"len($A:$A)=3"</formula>
    </cfRule>
  </conditionalFormatting>
  <conditionalFormatting sqref="F996">
    <cfRule type="expression" dxfId="0" priority="2346" stopIfTrue="1">
      <formula>"len($A:$A)=3"</formula>
    </cfRule>
  </conditionalFormatting>
  <conditionalFormatting sqref="G996">
    <cfRule type="expression" dxfId="0" priority="4964" stopIfTrue="1">
      <formula>"len($A:$A)=3"</formula>
    </cfRule>
  </conditionalFormatting>
  <conditionalFormatting sqref="F997">
    <cfRule type="expression" dxfId="0" priority="2345" stopIfTrue="1">
      <formula>"len($A:$A)=3"</formula>
    </cfRule>
  </conditionalFormatting>
  <conditionalFormatting sqref="G997">
    <cfRule type="expression" dxfId="0" priority="4963" stopIfTrue="1">
      <formula>"len($A:$A)=3"</formula>
    </cfRule>
  </conditionalFormatting>
  <conditionalFormatting sqref="F998">
    <cfRule type="expression" dxfId="0" priority="2344" stopIfTrue="1">
      <formula>"len($A:$A)=3"</formula>
    </cfRule>
  </conditionalFormatting>
  <conditionalFormatting sqref="G998">
    <cfRule type="expression" dxfId="0" priority="4962" stopIfTrue="1">
      <formula>"len($A:$A)=3"</formula>
    </cfRule>
  </conditionalFormatting>
  <conditionalFormatting sqref="F999">
    <cfRule type="expression" dxfId="0" priority="2343" stopIfTrue="1">
      <formula>"len($A:$A)=3"</formula>
    </cfRule>
  </conditionalFormatting>
  <conditionalFormatting sqref="G999">
    <cfRule type="expression" dxfId="0" priority="4961" stopIfTrue="1">
      <formula>"len($A:$A)=3"</formula>
    </cfRule>
  </conditionalFormatting>
  <conditionalFormatting sqref="F1000">
    <cfRule type="expression" dxfId="0" priority="2342" stopIfTrue="1">
      <formula>"len($A:$A)=3"</formula>
    </cfRule>
  </conditionalFormatting>
  <conditionalFormatting sqref="G1000">
    <cfRule type="expression" dxfId="0" priority="4960" stopIfTrue="1">
      <formula>"len($A:$A)=3"</formula>
    </cfRule>
  </conditionalFormatting>
  <conditionalFormatting sqref="C1001:E1001">
    <cfRule type="expression" dxfId="0" priority="7172" stopIfTrue="1">
      <formula>"len($A:$A)=3"</formula>
    </cfRule>
  </conditionalFormatting>
  <conditionalFormatting sqref="F1001">
    <cfRule type="expression" dxfId="0" priority="2341" stopIfTrue="1">
      <formula>"len($A:$A)=3"</formula>
    </cfRule>
  </conditionalFormatting>
  <conditionalFormatting sqref="G1001">
    <cfRule type="expression" dxfId="0" priority="4959" stopIfTrue="1">
      <formula>"len($A:$A)=3"</formula>
    </cfRule>
  </conditionalFormatting>
  <conditionalFormatting sqref="F1002">
    <cfRule type="expression" dxfId="0" priority="2340" stopIfTrue="1">
      <formula>"len($A:$A)=3"</formula>
    </cfRule>
  </conditionalFormatting>
  <conditionalFormatting sqref="G1002">
    <cfRule type="expression" dxfId="0" priority="4958" stopIfTrue="1">
      <formula>"len($A:$A)=3"</formula>
    </cfRule>
  </conditionalFormatting>
  <conditionalFormatting sqref="F1003">
    <cfRule type="expression" dxfId="0" priority="2339" stopIfTrue="1">
      <formula>"len($A:$A)=3"</formula>
    </cfRule>
  </conditionalFormatting>
  <conditionalFormatting sqref="G1003">
    <cfRule type="expression" dxfId="0" priority="4957" stopIfTrue="1">
      <formula>"len($A:$A)=3"</formula>
    </cfRule>
  </conditionalFormatting>
  <conditionalFormatting sqref="C1004:E1004">
    <cfRule type="expression" dxfId="0" priority="7066" stopIfTrue="1">
      <formula>"len($A:$A)=3"</formula>
    </cfRule>
  </conditionalFormatting>
  <conditionalFormatting sqref="F1004">
    <cfRule type="expression" dxfId="0" priority="2338" stopIfTrue="1">
      <formula>"len($A:$A)=3"</formula>
    </cfRule>
  </conditionalFormatting>
  <conditionalFormatting sqref="G1004">
    <cfRule type="expression" dxfId="0" priority="4956" stopIfTrue="1">
      <formula>"len($A:$A)=3"</formula>
    </cfRule>
  </conditionalFormatting>
  <conditionalFormatting sqref="C1005:E1005">
    <cfRule type="expression" dxfId="0" priority="7170" stopIfTrue="1">
      <formula>"len($A:$A)=3"</formula>
    </cfRule>
  </conditionalFormatting>
  <conditionalFormatting sqref="F1005">
    <cfRule type="expression" dxfId="0" priority="2337" stopIfTrue="1">
      <formula>"len($A:$A)=3"</formula>
    </cfRule>
  </conditionalFormatting>
  <conditionalFormatting sqref="G1005">
    <cfRule type="expression" dxfId="0" priority="4955" stopIfTrue="1">
      <formula>"len($A:$A)=3"</formula>
    </cfRule>
  </conditionalFormatting>
  <conditionalFormatting sqref="F1006">
    <cfRule type="expression" dxfId="0" priority="2336" stopIfTrue="1">
      <formula>"len($A:$A)=3"</formula>
    </cfRule>
  </conditionalFormatting>
  <conditionalFormatting sqref="G1006">
    <cfRule type="expression" dxfId="0" priority="4954" stopIfTrue="1">
      <formula>"len($A:$A)=3"</formula>
    </cfRule>
  </conditionalFormatting>
  <conditionalFormatting sqref="F1007">
    <cfRule type="expression" dxfId="0" priority="2335" stopIfTrue="1">
      <formula>"len($A:$A)=3"</formula>
    </cfRule>
  </conditionalFormatting>
  <conditionalFormatting sqref="G1007">
    <cfRule type="expression" dxfId="0" priority="4953" stopIfTrue="1">
      <formula>"len($A:$A)=3"</formula>
    </cfRule>
  </conditionalFormatting>
  <conditionalFormatting sqref="F1008">
    <cfRule type="expression" dxfId="0" priority="2334" stopIfTrue="1">
      <formula>"len($A:$A)=3"</formula>
    </cfRule>
  </conditionalFormatting>
  <conditionalFormatting sqref="G1008">
    <cfRule type="expression" dxfId="0" priority="4952" stopIfTrue="1">
      <formula>"len($A:$A)=3"</formula>
    </cfRule>
  </conditionalFormatting>
  <conditionalFormatting sqref="F1009">
    <cfRule type="expression" dxfId="0" priority="2333" stopIfTrue="1">
      <formula>"len($A:$A)=3"</formula>
    </cfRule>
  </conditionalFormatting>
  <conditionalFormatting sqref="G1009">
    <cfRule type="expression" dxfId="0" priority="4951" stopIfTrue="1">
      <formula>"len($A:$A)=3"</formula>
    </cfRule>
  </conditionalFormatting>
  <conditionalFormatting sqref="F1010">
    <cfRule type="expression" dxfId="0" priority="2332" stopIfTrue="1">
      <formula>"len($A:$A)=3"</formula>
    </cfRule>
  </conditionalFormatting>
  <conditionalFormatting sqref="G1010">
    <cfRule type="expression" dxfId="0" priority="4950" stopIfTrue="1">
      <formula>"len($A:$A)=3"</formula>
    </cfRule>
  </conditionalFormatting>
  <conditionalFormatting sqref="F1011">
    <cfRule type="expression" dxfId="0" priority="2331" stopIfTrue="1">
      <formula>"len($A:$A)=3"</formula>
    </cfRule>
  </conditionalFormatting>
  <conditionalFormatting sqref="G1011">
    <cfRule type="expression" dxfId="0" priority="4949" stopIfTrue="1">
      <formula>"len($A:$A)=3"</formula>
    </cfRule>
  </conditionalFormatting>
  <conditionalFormatting sqref="F1012">
    <cfRule type="expression" dxfId="0" priority="2330" stopIfTrue="1">
      <formula>"len($A:$A)=3"</formula>
    </cfRule>
  </conditionalFormatting>
  <conditionalFormatting sqref="G1012">
    <cfRule type="expression" dxfId="0" priority="4948" stopIfTrue="1">
      <formula>"len($A:$A)=3"</formula>
    </cfRule>
  </conditionalFormatting>
  <conditionalFormatting sqref="F1013">
    <cfRule type="expression" dxfId="0" priority="2329" stopIfTrue="1">
      <formula>"len($A:$A)=3"</formula>
    </cfRule>
  </conditionalFormatting>
  <conditionalFormatting sqref="G1013">
    <cfRule type="expression" dxfId="0" priority="4947" stopIfTrue="1">
      <formula>"len($A:$A)=3"</formula>
    </cfRule>
  </conditionalFormatting>
  <conditionalFormatting sqref="F1014">
    <cfRule type="expression" dxfId="0" priority="2328" stopIfTrue="1">
      <formula>"len($A:$A)=3"</formula>
    </cfRule>
  </conditionalFormatting>
  <conditionalFormatting sqref="G1014">
    <cfRule type="expression" dxfId="0" priority="4946" stopIfTrue="1">
      <formula>"len($A:$A)=3"</formula>
    </cfRule>
  </conditionalFormatting>
  <conditionalFormatting sqref="C1015:E1015">
    <cfRule type="expression" dxfId="0" priority="7168" stopIfTrue="1">
      <formula>"len($A:$A)=3"</formula>
    </cfRule>
  </conditionalFormatting>
  <conditionalFormatting sqref="F1015">
    <cfRule type="expression" dxfId="0" priority="2327" stopIfTrue="1">
      <formula>"len($A:$A)=3"</formula>
    </cfRule>
  </conditionalFormatting>
  <conditionalFormatting sqref="G1015">
    <cfRule type="expression" dxfId="0" priority="4945" stopIfTrue="1">
      <formula>"len($A:$A)=3"</formula>
    </cfRule>
  </conditionalFormatting>
  <conditionalFormatting sqref="F1016">
    <cfRule type="expression" dxfId="0" priority="2326" stopIfTrue="1">
      <formula>"len($A:$A)=3"</formula>
    </cfRule>
  </conditionalFormatting>
  <conditionalFormatting sqref="G1016">
    <cfRule type="expression" dxfId="0" priority="4944" stopIfTrue="1">
      <formula>"len($A:$A)=3"</formula>
    </cfRule>
  </conditionalFormatting>
  <conditionalFormatting sqref="F1017">
    <cfRule type="expression" dxfId="0" priority="2325" stopIfTrue="1">
      <formula>"len($A:$A)=3"</formula>
    </cfRule>
  </conditionalFormatting>
  <conditionalFormatting sqref="G1017">
    <cfRule type="expression" dxfId="0" priority="4943" stopIfTrue="1">
      <formula>"len($A:$A)=3"</formula>
    </cfRule>
  </conditionalFormatting>
  <conditionalFormatting sqref="F1018">
    <cfRule type="expression" dxfId="0" priority="2324" stopIfTrue="1">
      <formula>"len($A:$A)=3"</formula>
    </cfRule>
  </conditionalFormatting>
  <conditionalFormatting sqref="G1018">
    <cfRule type="expression" dxfId="0" priority="4942" stopIfTrue="1">
      <formula>"len($A:$A)=3"</formula>
    </cfRule>
  </conditionalFormatting>
  <conditionalFormatting sqref="F1019">
    <cfRule type="expression" dxfId="0" priority="2323" stopIfTrue="1">
      <formula>"len($A:$A)=3"</formula>
    </cfRule>
  </conditionalFormatting>
  <conditionalFormatting sqref="G1019">
    <cfRule type="expression" dxfId="0" priority="4941" stopIfTrue="1">
      <formula>"len($A:$A)=3"</formula>
    </cfRule>
  </conditionalFormatting>
  <conditionalFormatting sqref="F1020">
    <cfRule type="expression" dxfId="0" priority="2322" stopIfTrue="1">
      <formula>"len($A:$A)=3"</formula>
    </cfRule>
  </conditionalFormatting>
  <conditionalFormatting sqref="G1020">
    <cfRule type="expression" dxfId="0" priority="4940" stopIfTrue="1">
      <formula>"len($A:$A)=3"</formula>
    </cfRule>
  </conditionalFormatting>
  <conditionalFormatting sqref="F1021">
    <cfRule type="expression" dxfId="0" priority="2321" stopIfTrue="1">
      <formula>"len($A:$A)=3"</formula>
    </cfRule>
  </conditionalFormatting>
  <conditionalFormatting sqref="G1021">
    <cfRule type="expression" dxfId="0" priority="4939" stopIfTrue="1">
      <formula>"len($A:$A)=3"</formula>
    </cfRule>
  </conditionalFormatting>
  <conditionalFormatting sqref="F1022">
    <cfRule type="expression" dxfId="0" priority="2320" stopIfTrue="1">
      <formula>"len($A:$A)=3"</formula>
    </cfRule>
  </conditionalFormatting>
  <conditionalFormatting sqref="G1022">
    <cfRule type="expression" dxfId="0" priority="4938" stopIfTrue="1">
      <formula>"len($A:$A)=3"</formula>
    </cfRule>
  </conditionalFormatting>
  <conditionalFormatting sqref="F1023">
    <cfRule type="expression" dxfId="0" priority="2319" stopIfTrue="1">
      <formula>"len($A:$A)=3"</formula>
    </cfRule>
  </conditionalFormatting>
  <conditionalFormatting sqref="G1023">
    <cfRule type="expression" dxfId="0" priority="4937" stopIfTrue="1">
      <formula>"len($A:$A)=3"</formula>
    </cfRule>
  </conditionalFormatting>
  <conditionalFormatting sqref="F1024">
    <cfRule type="expression" dxfId="0" priority="2318" stopIfTrue="1">
      <formula>"len($A:$A)=3"</formula>
    </cfRule>
  </conditionalFormatting>
  <conditionalFormatting sqref="G1024">
    <cfRule type="expression" dxfId="0" priority="4936" stopIfTrue="1">
      <formula>"len($A:$A)=3"</formula>
    </cfRule>
  </conditionalFormatting>
  <conditionalFormatting sqref="F1025">
    <cfRule type="expression" dxfId="0" priority="2317" stopIfTrue="1">
      <formula>"len($A:$A)=3"</formula>
    </cfRule>
  </conditionalFormatting>
  <conditionalFormatting sqref="G1025">
    <cfRule type="expression" dxfId="0" priority="4935" stopIfTrue="1">
      <formula>"len($A:$A)=3"</formula>
    </cfRule>
  </conditionalFormatting>
  <conditionalFormatting sqref="F1026">
    <cfRule type="expression" dxfId="0" priority="2316" stopIfTrue="1">
      <formula>"len($A:$A)=3"</formula>
    </cfRule>
  </conditionalFormatting>
  <conditionalFormatting sqref="G1026">
    <cfRule type="expression" dxfId="0" priority="4934" stopIfTrue="1">
      <formula>"len($A:$A)=3"</formula>
    </cfRule>
  </conditionalFormatting>
  <conditionalFormatting sqref="F1027">
    <cfRule type="expression" dxfId="0" priority="2315" stopIfTrue="1">
      <formula>"len($A:$A)=3"</formula>
    </cfRule>
  </conditionalFormatting>
  <conditionalFormatting sqref="G1027">
    <cfRule type="expression" dxfId="0" priority="4933" stopIfTrue="1">
      <formula>"len($A:$A)=3"</formula>
    </cfRule>
  </conditionalFormatting>
  <conditionalFormatting sqref="F1028">
    <cfRule type="expression" dxfId="0" priority="2314" stopIfTrue="1">
      <formula>"len($A:$A)=3"</formula>
    </cfRule>
  </conditionalFormatting>
  <conditionalFormatting sqref="G1028">
    <cfRule type="expression" dxfId="0" priority="4932" stopIfTrue="1">
      <formula>"len($A:$A)=3"</formula>
    </cfRule>
  </conditionalFormatting>
  <conditionalFormatting sqref="F1029">
    <cfRule type="expression" dxfId="0" priority="2313" stopIfTrue="1">
      <formula>"len($A:$A)=3"</formula>
    </cfRule>
  </conditionalFormatting>
  <conditionalFormatting sqref="G1029">
    <cfRule type="expression" dxfId="0" priority="4931" stopIfTrue="1">
      <formula>"len($A:$A)=3"</formula>
    </cfRule>
  </conditionalFormatting>
  <conditionalFormatting sqref="F1030">
    <cfRule type="expression" dxfId="0" priority="2312" stopIfTrue="1">
      <formula>"len($A:$A)=3"</formula>
    </cfRule>
  </conditionalFormatting>
  <conditionalFormatting sqref="G1030">
    <cfRule type="expression" dxfId="0" priority="4930" stopIfTrue="1">
      <formula>"len($A:$A)=3"</formula>
    </cfRule>
  </conditionalFormatting>
  <conditionalFormatting sqref="C1031:E1031">
    <cfRule type="expression" dxfId="0" priority="7166" stopIfTrue="1">
      <formula>"len($A:$A)=3"</formula>
    </cfRule>
  </conditionalFormatting>
  <conditionalFormatting sqref="F1031">
    <cfRule type="expression" dxfId="0" priority="2311" stopIfTrue="1">
      <formula>"len($A:$A)=3"</formula>
    </cfRule>
  </conditionalFormatting>
  <conditionalFormatting sqref="G1031">
    <cfRule type="expression" dxfId="0" priority="4929" stopIfTrue="1">
      <formula>"len($A:$A)=3"</formula>
    </cfRule>
  </conditionalFormatting>
  <conditionalFormatting sqref="F1032">
    <cfRule type="expression" dxfId="0" priority="2310" stopIfTrue="1">
      <formula>"len($A:$A)=3"</formula>
    </cfRule>
  </conditionalFormatting>
  <conditionalFormatting sqref="G1032">
    <cfRule type="expression" dxfId="0" priority="4928" stopIfTrue="1">
      <formula>"len($A:$A)=3"</formula>
    </cfRule>
  </conditionalFormatting>
  <conditionalFormatting sqref="F1033">
    <cfRule type="expression" dxfId="0" priority="2309" stopIfTrue="1">
      <formula>"len($A:$A)=3"</formula>
    </cfRule>
  </conditionalFormatting>
  <conditionalFormatting sqref="G1033">
    <cfRule type="expression" dxfId="0" priority="4927" stopIfTrue="1">
      <formula>"len($A:$A)=3"</formula>
    </cfRule>
  </conditionalFormatting>
  <conditionalFormatting sqref="F1034">
    <cfRule type="expression" dxfId="0" priority="2308" stopIfTrue="1">
      <formula>"len($A:$A)=3"</formula>
    </cfRule>
  </conditionalFormatting>
  <conditionalFormatting sqref="G1034">
    <cfRule type="expression" dxfId="0" priority="4926" stopIfTrue="1">
      <formula>"len($A:$A)=3"</formula>
    </cfRule>
  </conditionalFormatting>
  <conditionalFormatting sqref="F1035">
    <cfRule type="expression" dxfId="0" priority="2307" stopIfTrue="1">
      <formula>"len($A:$A)=3"</formula>
    </cfRule>
  </conditionalFormatting>
  <conditionalFormatting sqref="G1035">
    <cfRule type="expression" dxfId="0" priority="4925" stopIfTrue="1">
      <formula>"len($A:$A)=3"</formula>
    </cfRule>
  </conditionalFormatting>
  <conditionalFormatting sqref="C1036:E1036">
    <cfRule type="expression" dxfId="0" priority="7164" stopIfTrue="1">
      <formula>"len($A:$A)=3"</formula>
    </cfRule>
  </conditionalFormatting>
  <conditionalFormatting sqref="F1036">
    <cfRule type="expression" dxfId="0" priority="2306" stopIfTrue="1">
      <formula>"len($A:$A)=3"</formula>
    </cfRule>
  </conditionalFormatting>
  <conditionalFormatting sqref="G1036">
    <cfRule type="expression" dxfId="0" priority="4924" stopIfTrue="1">
      <formula>"len($A:$A)=3"</formula>
    </cfRule>
  </conditionalFormatting>
  <conditionalFormatting sqref="F1037">
    <cfRule type="expression" dxfId="0" priority="2305" stopIfTrue="1">
      <formula>"len($A:$A)=3"</formula>
    </cfRule>
  </conditionalFormatting>
  <conditionalFormatting sqref="G1037">
    <cfRule type="expression" dxfId="0" priority="4923" stopIfTrue="1">
      <formula>"len($A:$A)=3"</formula>
    </cfRule>
  </conditionalFormatting>
  <conditionalFormatting sqref="F1038">
    <cfRule type="expression" dxfId="0" priority="2304" stopIfTrue="1">
      <formula>"len($A:$A)=3"</formula>
    </cfRule>
  </conditionalFormatting>
  <conditionalFormatting sqref="G1038">
    <cfRule type="expression" dxfId="0" priority="4922" stopIfTrue="1">
      <formula>"len($A:$A)=3"</formula>
    </cfRule>
  </conditionalFormatting>
  <conditionalFormatting sqref="F1039">
    <cfRule type="expression" dxfId="0" priority="2303" stopIfTrue="1">
      <formula>"len($A:$A)=3"</formula>
    </cfRule>
  </conditionalFormatting>
  <conditionalFormatting sqref="G1039">
    <cfRule type="expression" dxfId="0" priority="4921" stopIfTrue="1">
      <formula>"len($A:$A)=3"</formula>
    </cfRule>
  </conditionalFormatting>
  <conditionalFormatting sqref="F1040">
    <cfRule type="expression" dxfId="0" priority="2302" stopIfTrue="1">
      <formula>"len($A:$A)=3"</formula>
    </cfRule>
  </conditionalFormatting>
  <conditionalFormatting sqref="G1040">
    <cfRule type="expression" dxfId="0" priority="4920" stopIfTrue="1">
      <formula>"len($A:$A)=3"</formula>
    </cfRule>
  </conditionalFormatting>
  <conditionalFormatting sqref="F1041">
    <cfRule type="expression" dxfId="0" priority="2301" stopIfTrue="1">
      <formula>"len($A:$A)=3"</formula>
    </cfRule>
  </conditionalFormatting>
  <conditionalFormatting sqref="G1041">
    <cfRule type="expression" dxfId="0" priority="4919" stopIfTrue="1">
      <formula>"len($A:$A)=3"</formula>
    </cfRule>
  </conditionalFormatting>
  <conditionalFormatting sqref="F1042">
    <cfRule type="expression" dxfId="0" priority="2300" stopIfTrue="1">
      <formula>"len($A:$A)=3"</formula>
    </cfRule>
  </conditionalFormatting>
  <conditionalFormatting sqref="G1042">
    <cfRule type="expression" dxfId="0" priority="4918" stopIfTrue="1">
      <formula>"len($A:$A)=3"</formula>
    </cfRule>
  </conditionalFormatting>
  <conditionalFormatting sqref="F1043">
    <cfRule type="expression" dxfId="0" priority="2299" stopIfTrue="1">
      <formula>"len($A:$A)=3"</formula>
    </cfRule>
  </conditionalFormatting>
  <conditionalFormatting sqref="G1043">
    <cfRule type="expression" dxfId="0" priority="4917" stopIfTrue="1">
      <formula>"len($A:$A)=3"</formula>
    </cfRule>
  </conditionalFormatting>
  <conditionalFormatting sqref="F1044">
    <cfRule type="expression" dxfId="0" priority="2298" stopIfTrue="1">
      <formula>"len($A:$A)=3"</formula>
    </cfRule>
  </conditionalFormatting>
  <conditionalFormatting sqref="G1044">
    <cfRule type="expression" dxfId="0" priority="4916" stopIfTrue="1">
      <formula>"len($A:$A)=3"</formula>
    </cfRule>
  </conditionalFormatting>
  <conditionalFormatting sqref="F1045">
    <cfRule type="expression" dxfId="0" priority="2297" stopIfTrue="1">
      <formula>"len($A:$A)=3"</formula>
    </cfRule>
  </conditionalFormatting>
  <conditionalFormatting sqref="G1045">
    <cfRule type="expression" dxfId="0" priority="4915" stopIfTrue="1">
      <formula>"len($A:$A)=3"</formula>
    </cfRule>
  </conditionalFormatting>
  <conditionalFormatting sqref="F1046">
    <cfRule type="expression" dxfId="0" priority="2296" stopIfTrue="1">
      <formula>"len($A:$A)=3"</formula>
    </cfRule>
  </conditionalFormatting>
  <conditionalFormatting sqref="G1046">
    <cfRule type="expression" dxfId="0" priority="4914" stopIfTrue="1">
      <formula>"len($A:$A)=3"</formula>
    </cfRule>
  </conditionalFormatting>
  <conditionalFormatting sqref="C1047:E1047">
    <cfRule type="expression" dxfId="0" priority="7162" stopIfTrue="1">
      <formula>"len($A:$A)=3"</formula>
    </cfRule>
  </conditionalFormatting>
  <conditionalFormatting sqref="F1047">
    <cfRule type="expression" dxfId="0" priority="2295" stopIfTrue="1">
      <formula>"len($A:$A)=3"</formula>
    </cfRule>
  </conditionalFormatting>
  <conditionalFormatting sqref="G1047">
    <cfRule type="expression" dxfId="0" priority="4913" stopIfTrue="1">
      <formula>"len($A:$A)=3"</formula>
    </cfRule>
  </conditionalFormatting>
  <conditionalFormatting sqref="F1048">
    <cfRule type="expression" dxfId="0" priority="2294" stopIfTrue="1">
      <formula>"len($A:$A)=3"</formula>
    </cfRule>
  </conditionalFormatting>
  <conditionalFormatting sqref="G1048">
    <cfRule type="expression" dxfId="0" priority="4912" stopIfTrue="1">
      <formula>"len($A:$A)=3"</formula>
    </cfRule>
  </conditionalFormatting>
  <conditionalFormatting sqref="F1049">
    <cfRule type="expression" dxfId="0" priority="2293" stopIfTrue="1">
      <formula>"len($A:$A)=3"</formula>
    </cfRule>
  </conditionalFormatting>
  <conditionalFormatting sqref="G1049">
    <cfRule type="expression" dxfId="0" priority="4911" stopIfTrue="1">
      <formula>"len($A:$A)=3"</formula>
    </cfRule>
  </conditionalFormatting>
  <conditionalFormatting sqref="F1050">
    <cfRule type="expression" dxfId="0" priority="2292" stopIfTrue="1">
      <formula>"len($A:$A)=3"</formula>
    </cfRule>
  </conditionalFormatting>
  <conditionalFormatting sqref="G1050">
    <cfRule type="expression" dxfId="0" priority="4910" stopIfTrue="1">
      <formula>"len($A:$A)=3"</formula>
    </cfRule>
  </conditionalFormatting>
  <conditionalFormatting sqref="F1051">
    <cfRule type="expression" dxfId="0" priority="2291" stopIfTrue="1">
      <formula>"len($A:$A)=3"</formula>
    </cfRule>
  </conditionalFormatting>
  <conditionalFormatting sqref="G1051">
    <cfRule type="expression" dxfId="0" priority="4909" stopIfTrue="1">
      <formula>"len($A:$A)=3"</formula>
    </cfRule>
  </conditionalFormatting>
  <conditionalFormatting sqref="F1052">
    <cfRule type="expression" dxfId="0" priority="2290" stopIfTrue="1">
      <formula>"len($A:$A)=3"</formula>
    </cfRule>
  </conditionalFormatting>
  <conditionalFormatting sqref="G1052">
    <cfRule type="expression" dxfId="0" priority="4908" stopIfTrue="1">
      <formula>"len($A:$A)=3"</formula>
    </cfRule>
  </conditionalFormatting>
  <conditionalFormatting sqref="F1053">
    <cfRule type="expression" dxfId="0" priority="2289" stopIfTrue="1">
      <formula>"len($A:$A)=3"</formula>
    </cfRule>
  </conditionalFormatting>
  <conditionalFormatting sqref="G1053">
    <cfRule type="expression" dxfId="0" priority="4907" stopIfTrue="1">
      <formula>"len($A:$A)=3"</formula>
    </cfRule>
  </conditionalFormatting>
  <conditionalFormatting sqref="C1054:E1054">
    <cfRule type="expression" dxfId="0" priority="7160" stopIfTrue="1">
      <formula>"len($A:$A)=3"</formula>
    </cfRule>
  </conditionalFormatting>
  <conditionalFormatting sqref="F1054">
    <cfRule type="expression" dxfId="0" priority="2288" stopIfTrue="1">
      <formula>"len($A:$A)=3"</formula>
    </cfRule>
  </conditionalFormatting>
  <conditionalFormatting sqref="G1054">
    <cfRule type="expression" dxfId="0" priority="4906" stopIfTrue="1">
      <formula>"len($A:$A)=3"</formula>
    </cfRule>
  </conditionalFormatting>
  <conditionalFormatting sqref="F1055">
    <cfRule type="expression" dxfId="0" priority="2287" stopIfTrue="1">
      <formula>"len($A:$A)=3"</formula>
    </cfRule>
  </conditionalFormatting>
  <conditionalFormatting sqref="G1055">
    <cfRule type="expression" dxfId="0" priority="4905" stopIfTrue="1">
      <formula>"len($A:$A)=3"</formula>
    </cfRule>
  </conditionalFormatting>
  <conditionalFormatting sqref="F1056">
    <cfRule type="expression" dxfId="0" priority="2286" stopIfTrue="1">
      <formula>"len($A:$A)=3"</formula>
    </cfRule>
  </conditionalFormatting>
  <conditionalFormatting sqref="G1056">
    <cfRule type="expression" dxfId="0" priority="4904" stopIfTrue="1">
      <formula>"len($A:$A)=3"</formula>
    </cfRule>
  </conditionalFormatting>
  <conditionalFormatting sqref="F1057">
    <cfRule type="expression" dxfId="0" priority="2285" stopIfTrue="1">
      <formula>"len($A:$A)=3"</formula>
    </cfRule>
  </conditionalFormatting>
  <conditionalFormatting sqref="G1057">
    <cfRule type="expression" dxfId="0" priority="4903" stopIfTrue="1">
      <formula>"len($A:$A)=3"</formula>
    </cfRule>
  </conditionalFormatting>
  <conditionalFormatting sqref="F1058">
    <cfRule type="expression" dxfId="0" priority="2284" stopIfTrue="1">
      <formula>"len($A:$A)=3"</formula>
    </cfRule>
  </conditionalFormatting>
  <conditionalFormatting sqref="G1058">
    <cfRule type="expression" dxfId="0" priority="4902" stopIfTrue="1">
      <formula>"len($A:$A)=3"</formula>
    </cfRule>
  </conditionalFormatting>
  <conditionalFormatting sqref="F1059">
    <cfRule type="expression" dxfId="0" priority="2283" stopIfTrue="1">
      <formula>"len($A:$A)=3"</formula>
    </cfRule>
  </conditionalFormatting>
  <conditionalFormatting sqref="G1059">
    <cfRule type="expression" dxfId="0" priority="4901" stopIfTrue="1">
      <formula>"len($A:$A)=3"</formula>
    </cfRule>
  </conditionalFormatting>
  <conditionalFormatting sqref="F1060">
    <cfRule type="expression" dxfId="0" priority="2282" stopIfTrue="1">
      <formula>"len($A:$A)=3"</formula>
    </cfRule>
  </conditionalFormatting>
  <conditionalFormatting sqref="G1060">
    <cfRule type="expression" dxfId="0" priority="4900" stopIfTrue="1">
      <formula>"len($A:$A)=3"</formula>
    </cfRule>
  </conditionalFormatting>
  <conditionalFormatting sqref="F1061">
    <cfRule type="expression" dxfId="0" priority="2281" stopIfTrue="1">
      <formula>"len($A:$A)=3"</formula>
    </cfRule>
  </conditionalFormatting>
  <conditionalFormatting sqref="G1061">
    <cfRule type="expression" dxfId="0" priority="4899" stopIfTrue="1">
      <formula>"len($A:$A)=3"</formula>
    </cfRule>
  </conditionalFormatting>
  <conditionalFormatting sqref="C1062:E1062">
    <cfRule type="expression" dxfId="0" priority="7158" stopIfTrue="1">
      <formula>"len($A:$A)=3"</formula>
    </cfRule>
  </conditionalFormatting>
  <conditionalFormatting sqref="F1062">
    <cfRule type="expression" dxfId="0" priority="2280" stopIfTrue="1">
      <formula>"len($A:$A)=3"</formula>
    </cfRule>
  </conditionalFormatting>
  <conditionalFormatting sqref="G1062">
    <cfRule type="expression" dxfId="0" priority="4898" stopIfTrue="1">
      <formula>"len($A:$A)=3"</formula>
    </cfRule>
  </conditionalFormatting>
  <conditionalFormatting sqref="F1063">
    <cfRule type="expression" dxfId="0" priority="2279" stopIfTrue="1">
      <formula>"len($A:$A)=3"</formula>
    </cfRule>
  </conditionalFormatting>
  <conditionalFormatting sqref="G1063">
    <cfRule type="expression" dxfId="0" priority="4897" stopIfTrue="1">
      <formula>"len($A:$A)=3"</formula>
    </cfRule>
  </conditionalFormatting>
  <conditionalFormatting sqref="F1064">
    <cfRule type="expression" dxfId="0" priority="2278" stopIfTrue="1">
      <formula>"len($A:$A)=3"</formula>
    </cfRule>
  </conditionalFormatting>
  <conditionalFormatting sqref="G1064">
    <cfRule type="expression" dxfId="0" priority="4896" stopIfTrue="1">
      <formula>"len($A:$A)=3"</formula>
    </cfRule>
  </conditionalFormatting>
  <conditionalFormatting sqref="F1065">
    <cfRule type="expression" dxfId="0" priority="2277" stopIfTrue="1">
      <formula>"len($A:$A)=3"</formula>
    </cfRule>
  </conditionalFormatting>
  <conditionalFormatting sqref="G1065">
    <cfRule type="expression" dxfId="0" priority="4895" stopIfTrue="1">
      <formula>"len($A:$A)=3"</formula>
    </cfRule>
  </conditionalFormatting>
  <conditionalFormatting sqref="F1066">
    <cfRule type="expression" dxfId="0" priority="2276" stopIfTrue="1">
      <formula>"len($A:$A)=3"</formula>
    </cfRule>
  </conditionalFormatting>
  <conditionalFormatting sqref="G1066">
    <cfRule type="expression" dxfId="0" priority="4894" stopIfTrue="1">
      <formula>"len($A:$A)=3"</formula>
    </cfRule>
  </conditionalFormatting>
  <conditionalFormatting sqref="F1067">
    <cfRule type="expression" dxfId="0" priority="2275" stopIfTrue="1">
      <formula>"len($A:$A)=3"</formula>
    </cfRule>
  </conditionalFormatting>
  <conditionalFormatting sqref="G1067">
    <cfRule type="expression" dxfId="0" priority="4893" stopIfTrue="1">
      <formula>"len($A:$A)=3"</formula>
    </cfRule>
  </conditionalFormatting>
  <conditionalFormatting sqref="C1068:E1068">
    <cfRule type="expression" dxfId="0" priority="7064" stopIfTrue="1">
      <formula>"len($A:$A)=3"</formula>
    </cfRule>
  </conditionalFormatting>
  <conditionalFormatting sqref="F1068">
    <cfRule type="expression" dxfId="0" priority="2274" stopIfTrue="1">
      <formula>"len($A:$A)=3"</formula>
    </cfRule>
  </conditionalFormatting>
  <conditionalFormatting sqref="G1068">
    <cfRule type="expression" dxfId="0" priority="4892" stopIfTrue="1">
      <formula>"len($A:$A)=3"</formula>
    </cfRule>
  </conditionalFormatting>
  <conditionalFormatting sqref="C1069:E1069">
    <cfRule type="expression" dxfId="0" priority="7156" stopIfTrue="1">
      <formula>"len($A:$A)=3"</formula>
    </cfRule>
  </conditionalFormatting>
  <conditionalFormatting sqref="F1069">
    <cfRule type="expression" dxfId="0" priority="2273" stopIfTrue="1">
      <formula>"len($A:$A)=3"</formula>
    </cfRule>
  </conditionalFormatting>
  <conditionalFormatting sqref="G1069">
    <cfRule type="expression" dxfId="0" priority="4891" stopIfTrue="1">
      <formula>"len($A:$A)=3"</formula>
    </cfRule>
  </conditionalFormatting>
  <conditionalFormatting sqref="F1070">
    <cfRule type="expression" dxfId="0" priority="2272" stopIfTrue="1">
      <formula>"len($A:$A)=3"</formula>
    </cfRule>
  </conditionalFormatting>
  <conditionalFormatting sqref="G1070">
    <cfRule type="expression" dxfId="0" priority="4890" stopIfTrue="1">
      <formula>"len($A:$A)=3"</formula>
    </cfRule>
  </conditionalFormatting>
  <conditionalFormatting sqref="F1071">
    <cfRule type="expression" dxfId="0" priority="2271" stopIfTrue="1">
      <formula>"len($A:$A)=3"</formula>
    </cfRule>
  </conditionalFormatting>
  <conditionalFormatting sqref="G1071">
    <cfRule type="expression" dxfId="0" priority="4889" stopIfTrue="1">
      <formula>"len($A:$A)=3"</formula>
    </cfRule>
  </conditionalFormatting>
  <conditionalFormatting sqref="F1072">
    <cfRule type="expression" dxfId="0" priority="2270" stopIfTrue="1">
      <formula>"len($A:$A)=3"</formula>
    </cfRule>
  </conditionalFormatting>
  <conditionalFormatting sqref="G1072">
    <cfRule type="expression" dxfId="0" priority="4888" stopIfTrue="1">
      <formula>"len($A:$A)=3"</formula>
    </cfRule>
  </conditionalFormatting>
  <conditionalFormatting sqref="F1073">
    <cfRule type="expression" dxfId="0" priority="2269" stopIfTrue="1">
      <formula>"len($A:$A)=3"</formula>
    </cfRule>
  </conditionalFormatting>
  <conditionalFormatting sqref="G1073">
    <cfRule type="expression" dxfId="0" priority="4887" stopIfTrue="1">
      <formula>"len($A:$A)=3"</formula>
    </cfRule>
  </conditionalFormatting>
  <conditionalFormatting sqref="F1074">
    <cfRule type="expression" dxfId="0" priority="2268" stopIfTrue="1">
      <formula>"len($A:$A)=3"</formula>
    </cfRule>
  </conditionalFormatting>
  <conditionalFormatting sqref="G1074">
    <cfRule type="expression" dxfId="0" priority="4886" stopIfTrue="1">
      <formula>"len($A:$A)=3"</formula>
    </cfRule>
  </conditionalFormatting>
  <conditionalFormatting sqref="F1075">
    <cfRule type="expression" dxfId="0" priority="2267" stopIfTrue="1">
      <formula>"len($A:$A)=3"</formula>
    </cfRule>
  </conditionalFormatting>
  <conditionalFormatting sqref="G1075">
    <cfRule type="expression" dxfId="0" priority="4885" stopIfTrue="1">
      <formula>"len($A:$A)=3"</formula>
    </cfRule>
  </conditionalFormatting>
  <conditionalFormatting sqref="F1076">
    <cfRule type="expression" dxfId="0" priority="2266" stopIfTrue="1">
      <formula>"len($A:$A)=3"</formula>
    </cfRule>
  </conditionalFormatting>
  <conditionalFormatting sqref="G1076">
    <cfRule type="expression" dxfId="0" priority="4884" stopIfTrue="1">
      <formula>"len($A:$A)=3"</formula>
    </cfRule>
  </conditionalFormatting>
  <conditionalFormatting sqref="F1077">
    <cfRule type="expression" dxfId="0" priority="2265" stopIfTrue="1">
      <formula>"len($A:$A)=3"</formula>
    </cfRule>
  </conditionalFormatting>
  <conditionalFormatting sqref="G1077">
    <cfRule type="expression" dxfId="0" priority="4883" stopIfTrue="1">
      <formula>"len($A:$A)=3"</formula>
    </cfRule>
  </conditionalFormatting>
  <conditionalFormatting sqref="F1078">
    <cfRule type="expression" dxfId="0" priority="2264" stopIfTrue="1">
      <formula>"len($A:$A)=3"</formula>
    </cfRule>
  </conditionalFormatting>
  <conditionalFormatting sqref="G1078">
    <cfRule type="expression" dxfId="0" priority="4882" stopIfTrue="1">
      <formula>"len($A:$A)=3"</formula>
    </cfRule>
  </conditionalFormatting>
  <conditionalFormatting sqref="C1079:E1079">
    <cfRule type="expression" dxfId="0" priority="7154" stopIfTrue="1">
      <formula>"len($A:$A)=3"</formula>
    </cfRule>
  </conditionalFormatting>
  <conditionalFormatting sqref="F1079">
    <cfRule type="expression" dxfId="0" priority="2263" stopIfTrue="1">
      <formula>"len($A:$A)=3"</formula>
    </cfRule>
  </conditionalFormatting>
  <conditionalFormatting sqref="G1079">
    <cfRule type="expression" dxfId="0" priority="4881" stopIfTrue="1">
      <formula>"len($A:$A)=3"</formula>
    </cfRule>
  </conditionalFormatting>
  <conditionalFormatting sqref="F1080">
    <cfRule type="expression" dxfId="0" priority="2262" stopIfTrue="1">
      <formula>"len($A:$A)=3"</formula>
    </cfRule>
  </conditionalFormatting>
  <conditionalFormatting sqref="G1080">
    <cfRule type="expression" dxfId="0" priority="4880" stopIfTrue="1">
      <formula>"len($A:$A)=3"</formula>
    </cfRule>
  </conditionalFormatting>
  <conditionalFormatting sqref="F1081">
    <cfRule type="expression" dxfId="0" priority="2261" stopIfTrue="1">
      <formula>"len($A:$A)=3"</formula>
    </cfRule>
  </conditionalFormatting>
  <conditionalFormatting sqref="G1081">
    <cfRule type="expression" dxfId="0" priority="4879" stopIfTrue="1">
      <formula>"len($A:$A)=3"</formula>
    </cfRule>
  </conditionalFormatting>
  <conditionalFormatting sqref="F1082">
    <cfRule type="expression" dxfId="0" priority="2260" stopIfTrue="1">
      <formula>"len($A:$A)=3"</formula>
    </cfRule>
  </conditionalFormatting>
  <conditionalFormatting sqref="G1082">
    <cfRule type="expression" dxfId="0" priority="4878" stopIfTrue="1">
      <formula>"len($A:$A)=3"</formula>
    </cfRule>
  </conditionalFormatting>
  <conditionalFormatting sqref="F1083">
    <cfRule type="expression" dxfId="0" priority="2259" stopIfTrue="1">
      <formula>"len($A:$A)=3"</formula>
    </cfRule>
  </conditionalFormatting>
  <conditionalFormatting sqref="G1083">
    <cfRule type="expression" dxfId="0" priority="4877" stopIfTrue="1">
      <formula>"len($A:$A)=3"</formula>
    </cfRule>
  </conditionalFormatting>
  <conditionalFormatting sqref="F1084">
    <cfRule type="expression" dxfId="0" priority="2258" stopIfTrue="1">
      <formula>"len($A:$A)=3"</formula>
    </cfRule>
  </conditionalFormatting>
  <conditionalFormatting sqref="G1084">
    <cfRule type="expression" dxfId="0" priority="4876" stopIfTrue="1">
      <formula>"len($A:$A)=3"</formula>
    </cfRule>
  </conditionalFormatting>
  <conditionalFormatting sqref="C1085:E1085">
    <cfRule type="expression" dxfId="0" priority="7152" stopIfTrue="1">
      <formula>"len($A:$A)=3"</formula>
    </cfRule>
  </conditionalFormatting>
  <conditionalFormatting sqref="F1085">
    <cfRule type="expression" dxfId="0" priority="2257" stopIfTrue="1">
      <formula>"len($A:$A)=3"</formula>
    </cfRule>
  </conditionalFormatting>
  <conditionalFormatting sqref="G1085">
    <cfRule type="expression" dxfId="0" priority="4875" stopIfTrue="1">
      <formula>"len($A:$A)=3"</formula>
    </cfRule>
  </conditionalFormatting>
  <conditionalFormatting sqref="F1086">
    <cfRule type="expression" dxfId="0" priority="2256" stopIfTrue="1">
      <formula>"len($A:$A)=3"</formula>
    </cfRule>
  </conditionalFormatting>
  <conditionalFormatting sqref="G1086">
    <cfRule type="expression" dxfId="0" priority="4874" stopIfTrue="1">
      <formula>"len($A:$A)=3"</formula>
    </cfRule>
  </conditionalFormatting>
  <conditionalFormatting sqref="F1087">
    <cfRule type="expression" dxfId="0" priority="2255" stopIfTrue="1">
      <formula>"len($A:$A)=3"</formula>
    </cfRule>
  </conditionalFormatting>
  <conditionalFormatting sqref="G1087">
    <cfRule type="expression" dxfId="0" priority="4873" stopIfTrue="1">
      <formula>"len($A:$A)=3"</formula>
    </cfRule>
  </conditionalFormatting>
  <conditionalFormatting sqref="C1088:E1088">
    <cfRule type="expression" dxfId="0" priority="7062" stopIfTrue="1">
      <formula>"len($A:$A)=3"</formula>
    </cfRule>
  </conditionalFormatting>
  <conditionalFormatting sqref="F1088">
    <cfRule type="expression" dxfId="0" priority="2254" stopIfTrue="1">
      <formula>"len($A:$A)=3"</formula>
    </cfRule>
  </conditionalFormatting>
  <conditionalFormatting sqref="G1088">
    <cfRule type="expression" dxfId="0" priority="4872" stopIfTrue="1">
      <formula>"len($A:$A)=3"</formula>
    </cfRule>
  </conditionalFormatting>
  <conditionalFormatting sqref="C1089:E1089">
    <cfRule type="expression" dxfId="0" priority="7150" stopIfTrue="1">
      <formula>"len($A:$A)=3"</formula>
    </cfRule>
  </conditionalFormatting>
  <conditionalFormatting sqref="F1089">
    <cfRule type="expression" dxfId="0" priority="2253" stopIfTrue="1">
      <formula>"len($A:$A)=3"</formula>
    </cfRule>
  </conditionalFormatting>
  <conditionalFormatting sqref="G1089">
    <cfRule type="expression" dxfId="0" priority="4871" stopIfTrue="1">
      <formula>"len($A:$A)=3"</formula>
    </cfRule>
  </conditionalFormatting>
  <conditionalFormatting sqref="F1090">
    <cfRule type="expression" dxfId="0" priority="2252" stopIfTrue="1">
      <formula>"len($A:$A)=3"</formula>
    </cfRule>
  </conditionalFormatting>
  <conditionalFormatting sqref="G1090">
    <cfRule type="expression" dxfId="0" priority="4870" stopIfTrue="1">
      <formula>"len($A:$A)=3"</formula>
    </cfRule>
  </conditionalFormatting>
  <conditionalFormatting sqref="F1091">
    <cfRule type="expression" dxfId="0" priority="2251" stopIfTrue="1">
      <formula>"len($A:$A)=3"</formula>
    </cfRule>
  </conditionalFormatting>
  <conditionalFormatting sqref="G1091">
    <cfRule type="expression" dxfId="0" priority="4869" stopIfTrue="1">
      <formula>"len($A:$A)=3"</formula>
    </cfRule>
  </conditionalFormatting>
  <conditionalFormatting sqref="F1092">
    <cfRule type="expression" dxfId="0" priority="2250" stopIfTrue="1">
      <formula>"len($A:$A)=3"</formula>
    </cfRule>
  </conditionalFormatting>
  <conditionalFormatting sqref="G1092">
    <cfRule type="expression" dxfId="0" priority="4868" stopIfTrue="1">
      <formula>"len($A:$A)=3"</formula>
    </cfRule>
  </conditionalFormatting>
  <conditionalFormatting sqref="F1093">
    <cfRule type="expression" dxfId="0" priority="2249" stopIfTrue="1">
      <formula>"len($A:$A)=3"</formula>
    </cfRule>
  </conditionalFormatting>
  <conditionalFormatting sqref="G1093">
    <cfRule type="expression" dxfId="0" priority="4867" stopIfTrue="1">
      <formula>"len($A:$A)=3"</formula>
    </cfRule>
  </conditionalFormatting>
  <conditionalFormatting sqref="F1094">
    <cfRule type="expression" dxfId="0" priority="2248" stopIfTrue="1">
      <formula>"len($A:$A)=3"</formula>
    </cfRule>
  </conditionalFormatting>
  <conditionalFormatting sqref="G1094">
    <cfRule type="expression" dxfId="0" priority="4866" stopIfTrue="1">
      <formula>"len($A:$A)=3"</formula>
    </cfRule>
  </conditionalFormatting>
  <conditionalFormatting sqref="F1095">
    <cfRule type="expression" dxfId="0" priority="2247" stopIfTrue="1">
      <formula>"len($A:$A)=3"</formula>
    </cfRule>
  </conditionalFormatting>
  <conditionalFormatting sqref="G1095">
    <cfRule type="expression" dxfId="0" priority="4865" stopIfTrue="1">
      <formula>"len($A:$A)=3"</formula>
    </cfRule>
  </conditionalFormatting>
  <conditionalFormatting sqref="C1096:E1096">
    <cfRule type="expression" dxfId="0" priority="7148" stopIfTrue="1">
      <formula>"len($A:$A)=3"</formula>
    </cfRule>
  </conditionalFormatting>
  <conditionalFormatting sqref="F1096">
    <cfRule type="expression" dxfId="0" priority="2246" stopIfTrue="1">
      <formula>"len($A:$A)=3"</formula>
    </cfRule>
  </conditionalFormatting>
  <conditionalFormatting sqref="G1096">
    <cfRule type="expression" dxfId="0" priority="4864" stopIfTrue="1">
      <formula>"len($A:$A)=3"</formula>
    </cfRule>
  </conditionalFormatting>
  <conditionalFormatting sqref="F1097">
    <cfRule type="expression" dxfId="0" priority="2245" stopIfTrue="1">
      <formula>"len($A:$A)=3"</formula>
    </cfRule>
  </conditionalFormatting>
  <conditionalFormatting sqref="G1097">
    <cfRule type="expression" dxfId="0" priority="4863" stopIfTrue="1">
      <formula>"len($A:$A)=3"</formula>
    </cfRule>
  </conditionalFormatting>
  <conditionalFormatting sqref="F1098">
    <cfRule type="expression" dxfId="0" priority="2244" stopIfTrue="1">
      <formula>"len($A:$A)=3"</formula>
    </cfRule>
  </conditionalFormatting>
  <conditionalFormatting sqref="G1098">
    <cfRule type="expression" dxfId="0" priority="4862" stopIfTrue="1">
      <formula>"len($A:$A)=3"</formula>
    </cfRule>
  </conditionalFormatting>
  <conditionalFormatting sqref="F1099">
    <cfRule type="expression" dxfId="0" priority="2243" stopIfTrue="1">
      <formula>"len($A:$A)=3"</formula>
    </cfRule>
  </conditionalFormatting>
  <conditionalFormatting sqref="G1099">
    <cfRule type="expression" dxfId="0" priority="4861" stopIfTrue="1">
      <formula>"len($A:$A)=3"</formula>
    </cfRule>
  </conditionalFormatting>
  <conditionalFormatting sqref="F1100">
    <cfRule type="expression" dxfId="0" priority="2242" stopIfTrue="1">
      <formula>"len($A:$A)=3"</formula>
    </cfRule>
  </conditionalFormatting>
  <conditionalFormatting sqref="G1100">
    <cfRule type="expression" dxfId="0" priority="4860" stopIfTrue="1">
      <formula>"len($A:$A)=3"</formula>
    </cfRule>
  </conditionalFormatting>
  <conditionalFormatting sqref="F1101">
    <cfRule type="expression" dxfId="0" priority="2241" stopIfTrue="1">
      <formula>"len($A:$A)=3"</formula>
    </cfRule>
  </conditionalFormatting>
  <conditionalFormatting sqref="G1101">
    <cfRule type="expression" dxfId="0" priority="4859" stopIfTrue="1">
      <formula>"len($A:$A)=3"</formula>
    </cfRule>
  </conditionalFormatting>
  <conditionalFormatting sqref="F1102">
    <cfRule type="expression" dxfId="0" priority="2240" stopIfTrue="1">
      <formula>"len($A:$A)=3"</formula>
    </cfRule>
  </conditionalFormatting>
  <conditionalFormatting sqref="G1102">
    <cfRule type="expression" dxfId="0" priority="4858" stopIfTrue="1">
      <formula>"len($A:$A)=3"</formula>
    </cfRule>
  </conditionalFormatting>
  <conditionalFormatting sqref="F1103">
    <cfRule type="expression" dxfId="0" priority="2239" stopIfTrue="1">
      <formula>"len($A:$A)=3"</formula>
    </cfRule>
  </conditionalFormatting>
  <conditionalFormatting sqref="G1103">
    <cfRule type="expression" dxfId="0" priority="4857" stopIfTrue="1">
      <formula>"len($A:$A)=3"</formula>
    </cfRule>
  </conditionalFormatting>
  <conditionalFormatting sqref="F1104">
    <cfRule type="expression" dxfId="0" priority="2238" stopIfTrue="1">
      <formula>"len($A:$A)=3"</formula>
    </cfRule>
  </conditionalFormatting>
  <conditionalFormatting sqref="G1104">
    <cfRule type="expression" dxfId="0" priority="4856" stopIfTrue="1">
      <formula>"len($A:$A)=3"</formula>
    </cfRule>
  </conditionalFormatting>
  <conditionalFormatting sqref="F1105">
    <cfRule type="expression" dxfId="0" priority="2237" stopIfTrue="1">
      <formula>"len($A:$A)=3"</formula>
    </cfRule>
  </conditionalFormatting>
  <conditionalFormatting sqref="G1105">
    <cfRule type="expression" dxfId="0" priority="4855" stopIfTrue="1">
      <formula>"len($A:$A)=3"</formula>
    </cfRule>
  </conditionalFormatting>
  <conditionalFormatting sqref="C1106:E1106">
    <cfRule type="expression" dxfId="0" priority="7146" stopIfTrue="1">
      <formula>"len($A:$A)=3"</formula>
    </cfRule>
  </conditionalFormatting>
  <conditionalFormatting sqref="F1106">
    <cfRule type="expression" dxfId="0" priority="2236" stopIfTrue="1">
      <formula>"len($A:$A)=3"</formula>
    </cfRule>
  </conditionalFormatting>
  <conditionalFormatting sqref="G1106">
    <cfRule type="expression" dxfId="0" priority="4854" stopIfTrue="1">
      <formula>"len($A:$A)=3"</formula>
    </cfRule>
  </conditionalFormatting>
  <conditionalFormatting sqref="F1107">
    <cfRule type="expression" dxfId="0" priority="2235" stopIfTrue="1">
      <formula>"len($A:$A)=3"</formula>
    </cfRule>
  </conditionalFormatting>
  <conditionalFormatting sqref="G1107">
    <cfRule type="expression" dxfId="0" priority="4853" stopIfTrue="1">
      <formula>"len($A:$A)=3"</formula>
    </cfRule>
  </conditionalFormatting>
  <conditionalFormatting sqref="F1108">
    <cfRule type="expression" dxfId="0" priority="2234" stopIfTrue="1">
      <formula>"len($A:$A)=3"</formula>
    </cfRule>
  </conditionalFormatting>
  <conditionalFormatting sqref="G1108">
    <cfRule type="expression" dxfId="0" priority="4852" stopIfTrue="1">
      <formula>"len($A:$A)=3"</formula>
    </cfRule>
  </conditionalFormatting>
  <conditionalFormatting sqref="F1109">
    <cfRule type="expression" dxfId="0" priority="2233" stopIfTrue="1">
      <formula>"len($A:$A)=3"</formula>
    </cfRule>
  </conditionalFormatting>
  <conditionalFormatting sqref="G1109">
    <cfRule type="expression" dxfId="0" priority="4851" stopIfTrue="1">
      <formula>"len($A:$A)=3"</formula>
    </cfRule>
  </conditionalFormatting>
  <conditionalFormatting sqref="F1110">
    <cfRule type="expression" dxfId="0" priority="2232" stopIfTrue="1">
      <formula>"len($A:$A)=3"</formula>
    </cfRule>
  </conditionalFormatting>
  <conditionalFormatting sqref="G1110">
    <cfRule type="expression" dxfId="0" priority="4850" stopIfTrue="1">
      <formula>"len($A:$A)=3"</formula>
    </cfRule>
  </conditionalFormatting>
  <conditionalFormatting sqref="F1111">
    <cfRule type="expression" dxfId="0" priority="2231" stopIfTrue="1">
      <formula>"len($A:$A)=3"</formula>
    </cfRule>
  </conditionalFormatting>
  <conditionalFormatting sqref="G1111">
    <cfRule type="expression" dxfId="0" priority="4849" stopIfTrue="1">
      <formula>"len($A:$A)=3"</formula>
    </cfRule>
  </conditionalFormatting>
  <conditionalFormatting sqref="C1112:E1112">
    <cfRule type="expression" dxfId="0" priority="7144" stopIfTrue="1">
      <formula>"len($A:$A)=3"</formula>
    </cfRule>
  </conditionalFormatting>
  <conditionalFormatting sqref="F1112">
    <cfRule type="expression" dxfId="0" priority="2230" stopIfTrue="1">
      <formula>"len($A:$A)=3"</formula>
    </cfRule>
  </conditionalFormatting>
  <conditionalFormatting sqref="G1112">
    <cfRule type="expression" dxfId="0" priority="4848" stopIfTrue="1">
      <formula>"len($A:$A)=3"</formula>
    </cfRule>
  </conditionalFormatting>
  <conditionalFormatting sqref="F1113">
    <cfRule type="expression" dxfId="0" priority="2229" stopIfTrue="1">
      <formula>"len($A:$A)=3"</formula>
    </cfRule>
  </conditionalFormatting>
  <conditionalFormatting sqref="G1113">
    <cfRule type="expression" dxfId="0" priority="4847" stopIfTrue="1">
      <formula>"len($A:$A)=3"</formula>
    </cfRule>
  </conditionalFormatting>
  <conditionalFormatting sqref="F1114">
    <cfRule type="expression" dxfId="0" priority="2228" stopIfTrue="1">
      <formula>"len($A:$A)=3"</formula>
    </cfRule>
  </conditionalFormatting>
  <conditionalFormatting sqref="G1114">
    <cfRule type="expression" dxfId="0" priority="4846" stopIfTrue="1">
      <formula>"len($A:$A)=3"</formula>
    </cfRule>
  </conditionalFormatting>
  <conditionalFormatting sqref="C1115:E1115">
    <cfRule type="expression" dxfId="0" priority="7060" stopIfTrue="1">
      <formula>"len($A:$A)=3"</formula>
    </cfRule>
  </conditionalFormatting>
  <conditionalFormatting sqref="F1115">
    <cfRule type="expression" dxfId="0" priority="2227" stopIfTrue="1">
      <formula>"len($A:$A)=3"</formula>
    </cfRule>
  </conditionalFormatting>
  <conditionalFormatting sqref="G1115">
    <cfRule type="expression" dxfId="0" priority="4845" stopIfTrue="1">
      <formula>"len($A:$A)=3"</formula>
    </cfRule>
  </conditionalFormatting>
  <conditionalFormatting sqref="F1116">
    <cfRule type="expression" dxfId="0" priority="2226" stopIfTrue="1">
      <formula>"len($A:$A)=3"</formula>
    </cfRule>
  </conditionalFormatting>
  <conditionalFormatting sqref="G1116">
    <cfRule type="expression" dxfId="0" priority="4844" stopIfTrue="1">
      <formula>"len($A:$A)=3"</formula>
    </cfRule>
  </conditionalFormatting>
  <conditionalFormatting sqref="F1117">
    <cfRule type="expression" dxfId="0" priority="2225" stopIfTrue="1">
      <formula>"len($A:$A)=3"</formula>
    </cfRule>
  </conditionalFormatting>
  <conditionalFormatting sqref="G1117">
    <cfRule type="expression" dxfId="0" priority="4843" stopIfTrue="1">
      <formula>"len($A:$A)=3"</formula>
    </cfRule>
  </conditionalFormatting>
  <conditionalFormatting sqref="F1118">
    <cfRule type="expression" dxfId="0" priority="2224" stopIfTrue="1">
      <formula>"len($A:$A)=3"</formula>
    </cfRule>
  </conditionalFormatting>
  <conditionalFormatting sqref="G1118">
    <cfRule type="expression" dxfId="0" priority="4842" stopIfTrue="1">
      <formula>"len($A:$A)=3"</formula>
    </cfRule>
  </conditionalFormatting>
  <conditionalFormatting sqref="F1119">
    <cfRule type="expression" dxfId="0" priority="2223" stopIfTrue="1">
      <formula>"len($A:$A)=3"</formula>
    </cfRule>
  </conditionalFormatting>
  <conditionalFormatting sqref="G1119">
    <cfRule type="expression" dxfId="0" priority="4841" stopIfTrue="1">
      <formula>"len($A:$A)=3"</formula>
    </cfRule>
  </conditionalFormatting>
  <conditionalFormatting sqref="F1120">
    <cfRule type="expression" dxfId="0" priority="2222" stopIfTrue="1">
      <formula>"len($A:$A)=3"</formula>
    </cfRule>
  </conditionalFormatting>
  <conditionalFormatting sqref="G1120">
    <cfRule type="expression" dxfId="0" priority="4840" stopIfTrue="1">
      <formula>"len($A:$A)=3"</formula>
    </cfRule>
  </conditionalFormatting>
  <conditionalFormatting sqref="F1121">
    <cfRule type="expression" dxfId="0" priority="2221" stopIfTrue="1">
      <formula>"len($A:$A)=3"</formula>
    </cfRule>
  </conditionalFormatting>
  <conditionalFormatting sqref="G1121">
    <cfRule type="expression" dxfId="0" priority="4839" stopIfTrue="1">
      <formula>"len($A:$A)=3"</formula>
    </cfRule>
  </conditionalFormatting>
  <conditionalFormatting sqref="F1122">
    <cfRule type="expression" dxfId="0" priority="2220" stopIfTrue="1">
      <formula>"len($A:$A)=3"</formula>
    </cfRule>
  </conditionalFormatting>
  <conditionalFormatting sqref="G1122">
    <cfRule type="expression" dxfId="0" priority="4838" stopIfTrue="1">
      <formula>"len($A:$A)=3"</formula>
    </cfRule>
  </conditionalFormatting>
  <conditionalFormatting sqref="F1123">
    <cfRule type="expression" dxfId="0" priority="2219" stopIfTrue="1">
      <formula>"len($A:$A)=3"</formula>
    </cfRule>
  </conditionalFormatting>
  <conditionalFormatting sqref="G1123">
    <cfRule type="expression" dxfId="0" priority="4837" stopIfTrue="1">
      <formula>"len($A:$A)=3"</formula>
    </cfRule>
  </conditionalFormatting>
  <conditionalFormatting sqref="F1124">
    <cfRule type="expression" dxfId="0" priority="2218" stopIfTrue="1">
      <formula>"len($A:$A)=3"</formula>
    </cfRule>
  </conditionalFormatting>
  <conditionalFormatting sqref="G1124">
    <cfRule type="expression" dxfId="0" priority="4836" stopIfTrue="1">
      <formula>"len($A:$A)=3"</formula>
    </cfRule>
  </conditionalFormatting>
  <conditionalFormatting sqref="C1125:E1125">
    <cfRule type="expression" dxfId="0" priority="7058" stopIfTrue="1">
      <formula>"len($A:$A)=3"</formula>
    </cfRule>
  </conditionalFormatting>
  <conditionalFormatting sqref="F1125">
    <cfRule type="expression" dxfId="0" priority="2217" stopIfTrue="1">
      <formula>"len($A:$A)=3"</formula>
    </cfRule>
  </conditionalFormatting>
  <conditionalFormatting sqref="G1125">
    <cfRule type="expression" dxfId="0" priority="4835" stopIfTrue="1">
      <formula>"len($A:$A)=3"</formula>
    </cfRule>
  </conditionalFormatting>
  <conditionalFormatting sqref="C1126:E1126">
    <cfRule type="expression" dxfId="0" priority="7140" stopIfTrue="1">
      <formula>"len($A:$A)=3"</formula>
    </cfRule>
  </conditionalFormatting>
  <conditionalFormatting sqref="F1126">
    <cfRule type="expression" dxfId="0" priority="2216" stopIfTrue="1">
      <formula>"len($A:$A)=3"</formula>
    </cfRule>
  </conditionalFormatting>
  <conditionalFormatting sqref="G1126">
    <cfRule type="expression" dxfId="0" priority="4834" stopIfTrue="1">
      <formula>"len($A:$A)=3"</formula>
    </cfRule>
  </conditionalFormatting>
  <conditionalFormatting sqref="F1127">
    <cfRule type="expression" dxfId="0" priority="2215" stopIfTrue="1">
      <formula>"len($A:$A)=3"</formula>
    </cfRule>
  </conditionalFormatting>
  <conditionalFormatting sqref="G1127">
    <cfRule type="expression" dxfId="0" priority="4833" stopIfTrue="1">
      <formula>"len($A:$A)=3"</formula>
    </cfRule>
  </conditionalFormatting>
  <conditionalFormatting sqref="F1128">
    <cfRule type="expression" dxfId="0" priority="2214" stopIfTrue="1">
      <formula>"len($A:$A)=3"</formula>
    </cfRule>
  </conditionalFormatting>
  <conditionalFormatting sqref="G1128">
    <cfRule type="expression" dxfId="0" priority="4832" stopIfTrue="1">
      <formula>"len($A:$A)=3"</formula>
    </cfRule>
  </conditionalFormatting>
  <conditionalFormatting sqref="F1129">
    <cfRule type="expression" dxfId="0" priority="2213" stopIfTrue="1">
      <formula>"len($A:$A)=3"</formula>
    </cfRule>
  </conditionalFormatting>
  <conditionalFormatting sqref="G1129">
    <cfRule type="expression" dxfId="0" priority="4831" stopIfTrue="1">
      <formula>"len($A:$A)=3"</formula>
    </cfRule>
  </conditionalFormatting>
  <conditionalFormatting sqref="F1130">
    <cfRule type="expression" dxfId="0" priority="2212" stopIfTrue="1">
      <formula>"len($A:$A)=3"</formula>
    </cfRule>
  </conditionalFormatting>
  <conditionalFormatting sqref="G1130">
    <cfRule type="expression" dxfId="0" priority="4830" stopIfTrue="1">
      <formula>"len($A:$A)=3"</formula>
    </cfRule>
  </conditionalFormatting>
  <conditionalFormatting sqref="F1131">
    <cfRule type="expression" dxfId="0" priority="2211" stopIfTrue="1">
      <formula>"len($A:$A)=3"</formula>
    </cfRule>
  </conditionalFormatting>
  <conditionalFormatting sqref="G1131">
    <cfRule type="expression" dxfId="0" priority="4829" stopIfTrue="1">
      <formula>"len($A:$A)=3"</formula>
    </cfRule>
  </conditionalFormatting>
  <conditionalFormatting sqref="F1132">
    <cfRule type="expression" dxfId="0" priority="2210" stopIfTrue="1">
      <formula>"len($A:$A)=3"</formula>
    </cfRule>
  </conditionalFormatting>
  <conditionalFormatting sqref="G1132">
    <cfRule type="expression" dxfId="0" priority="4828" stopIfTrue="1">
      <formula>"len($A:$A)=3"</formula>
    </cfRule>
  </conditionalFormatting>
  <conditionalFormatting sqref="F1133">
    <cfRule type="expression" dxfId="0" priority="2209" stopIfTrue="1">
      <formula>"len($A:$A)=3"</formula>
    </cfRule>
  </conditionalFormatting>
  <conditionalFormatting sqref="G1133">
    <cfRule type="expression" dxfId="0" priority="4827" stopIfTrue="1">
      <formula>"len($A:$A)=3"</formula>
    </cfRule>
  </conditionalFormatting>
  <conditionalFormatting sqref="F1134">
    <cfRule type="expression" dxfId="0" priority="2208" stopIfTrue="1">
      <formula>"len($A:$A)=3"</formula>
    </cfRule>
  </conditionalFormatting>
  <conditionalFormatting sqref="G1134">
    <cfRule type="expression" dxfId="0" priority="4826" stopIfTrue="1">
      <formula>"len($A:$A)=3"</formula>
    </cfRule>
  </conditionalFormatting>
  <conditionalFormatting sqref="F1135">
    <cfRule type="expression" dxfId="0" priority="2207" stopIfTrue="1">
      <formula>"len($A:$A)=3"</formula>
    </cfRule>
  </conditionalFormatting>
  <conditionalFormatting sqref="G1135">
    <cfRule type="expression" dxfId="0" priority="4825" stopIfTrue="1">
      <formula>"len($A:$A)=3"</formula>
    </cfRule>
  </conditionalFormatting>
  <conditionalFormatting sqref="F1136">
    <cfRule type="expression" dxfId="0" priority="2206" stopIfTrue="1">
      <formula>"len($A:$A)=3"</formula>
    </cfRule>
  </conditionalFormatting>
  <conditionalFormatting sqref="G1136">
    <cfRule type="expression" dxfId="0" priority="4824" stopIfTrue="1">
      <formula>"len($A:$A)=3"</formula>
    </cfRule>
  </conditionalFormatting>
  <conditionalFormatting sqref="F1137">
    <cfRule type="expression" dxfId="0" priority="2205" stopIfTrue="1">
      <formula>"len($A:$A)=3"</formula>
    </cfRule>
  </conditionalFormatting>
  <conditionalFormatting sqref="G1137">
    <cfRule type="expression" dxfId="0" priority="4823" stopIfTrue="1">
      <formula>"len($A:$A)=3"</formula>
    </cfRule>
  </conditionalFormatting>
  <conditionalFormatting sqref="F1138">
    <cfRule type="expression" dxfId="0" priority="2204" stopIfTrue="1">
      <formula>"len($A:$A)=3"</formula>
    </cfRule>
  </conditionalFormatting>
  <conditionalFormatting sqref="G1138">
    <cfRule type="expression" dxfId="0" priority="4822" stopIfTrue="1">
      <formula>"len($A:$A)=3"</formula>
    </cfRule>
  </conditionalFormatting>
  <conditionalFormatting sqref="F1139">
    <cfRule type="expression" dxfId="0" priority="2203" stopIfTrue="1">
      <formula>"len($A:$A)=3"</formula>
    </cfRule>
  </conditionalFormatting>
  <conditionalFormatting sqref="G1139">
    <cfRule type="expression" dxfId="0" priority="4821" stopIfTrue="1">
      <formula>"len($A:$A)=3"</formula>
    </cfRule>
  </conditionalFormatting>
  <conditionalFormatting sqref="F1140">
    <cfRule type="expression" dxfId="0" priority="2202" stopIfTrue="1">
      <formula>"len($A:$A)=3"</formula>
    </cfRule>
  </conditionalFormatting>
  <conditionalFormatting sqref="G1140">
    <cfRule type="expression" dxfId="0" priority="4820" stopIfTrue="1">
      <formula>"len($A:$A)=3"</formula>
    </cfRule>
  </conditionalFormatting>
  <conditionalFormatting sqref="F1141">
    <cfRule type="expression" dxfId="0" priority="2201" stopIfTrue="1">
      <formula>"len($A:$A)=3"</formula>
    </cfRule>
  </conditionalFormatting>
  <conditionalFormatting sqref="G1141">
    <cfRule type="expression" dxfId="0" priority="4819" stopIfTrue="1">
      <formula>"len($A:$A)=3"</formula>
    </cfRule>
  </conditionalFormatting>
  <conditionalFormatting sqref="F1142">
    <cfRule type="expression" dxfId="0" priority="2200" stopIfTrue="1">
      <formula>"len($A:$A)=3"</formula>
    </cfRule>
  </conditionalFormatting>
  <conditionalFormatting sqref="G1142">
    <cfRule type="expression" dxfId="0" priority="4818" stopIfTrue="1">
      <formula>"len($A:$A)=3"</formula>
    </cfRule>
  </conditionalFormatting>
  <conditionalFormatting sqref="F1143">
    <cfRule type="expression" dxfId="0" priority="2199" stopIfTrue="1">
      <formula>"len($A:$A)=3"</formula>
    </cfRule>
  </conditionalFormatting>
  <conditionalFormatting sqref="G1143">
    <cfRule type="expression" dxfId="0" priority="4817" stopIfTrue="1">
      <formula>"len($A:$A)=3"</formula>
    </cfRule>
  </conditionalFormatting>
  <conditionalFormatting sqref="F1144">
    <cfRule type="expression" dxfId="0" priority="2198" stopIfTrue="1">
      <formula>"len($A:$A)=3"</formula>
    </cfRule>
  </conditionalFormatting>
  <conditionalFormatting sqref="G1144">
    <cfRule type="expression" dxfId="0" priority="4816" stopIfTrue="1">
      <formula>"len($A:$A)=3"</formula>
    </cfRule>
  </conditionalFormatting>
  <conditionalFormatting sqref="F1145">
    <cfRule type="expression" dxfId="0" priority="2197" stopIfTrue="1">
      <formula>"len($A:$A)=3"</formula>
    </cfRule>
  </conditionalFormatting>
  <conditionalFormatting sqref="G1145">
    <cfRule type="expression" dxfId="0" priority="4815" stopIfTrue="1">
      <formula>"len($A:$A)=3"</formula>
    </cfRule>
  </conditionalFormatting>
  <conditionalFormatting sqref="F1146">
    <cfRule type="expression" dxfId="0" priority="2196" stopIfTrue="1">
      <formula>"len($A:$A)=3"</formula>
    </cfRule>
  </conditionalFormatting>
  <conditionalFormatting sqref="G1146">
    <cfRule type="expression" dxfId="0" priority="4814" stopIfTrue="1">
      <formula>"len($A:$A)=3"</formula>
    </cfRule>
  </conditionalFormatting>
  <conditionalFormatting sqref="F1147">
    <cfRule type="expression" dxfId="0" priority="2195" stopIfTrue="1">
      <formula>"len($A:$A)=3"</formula>
    </cfRule>
  </conditionalFormatting>
  <conditionalFormatting sqref="G1147">
    <cfRule type="expression" dxfId="0" priority="4813" stopIfTrue="1">
      <formula>"len($A:$A)=3"</formula>
    </cfRule>
  </conditionalFormatting>
  <conditionalFormatting sqref="F1148">
    <cfRule type="expression" dxfId="0" priority="2194" stopIfTrue="1">
      <formula>"len($A:$A)=3"</formula>
    </cfRule>
  </conditionalFormatting>
  <conditionalFormatting sqref="G1148">
    <cfRule type="expression" dxfId="0" priority="4812" stopIfTrue="1">
      <formula>"len($A:$A)=3"</formula>
    </cfRule>
  </conditionalFormatting>
  <conditionalFormatting sqref="F1149">
    <cfRule type="expression" dxfId="0" priority="2193" stopIfTrue="1">
      <formula>"len($A:$A)=3"</formula>
    </cfRule>
  </conditionalFormatting>
  <conditionalFormatting sqref="G1149">
    <cfRule type="expression" dxfId="0" priority="4811" stopIfTrue="1">
      <formula>"len($A:$A)=3"</formula>
    </cfRule>
  </conditionalFormatting>
  <conditionalFormatting sqref="F1150">
    <cfRule type="expression" dxfId="0" priority="2192" stopIfTrue="1">
      <formula>"len($A:$A)=3"</formula>
    </cfRule>
  </conditionalFormatting>
  <conditionalFormatting sqref="G1150">
    <cfRule type="expression" dxfId="0" priority="4810" stopIfTrue="1">
      <formula>"len($A:$A)=3"</formula>
    </cfRule>
  </conditionalFormatting>
  <conditionalFormatting sqref="F1151">
    <cfRule type="expression" dxfId="0" priority="2191" stopIfTrue="1">
      <formula>"len($A:$A)=3"</formula>
    </cfRule>
  </conditionalFormatting>
  <conditionalFormatting sqref="G1151">
    <cfRule type="expression" dxfId="0" priority="4809" stopIfTrue="1">
      <formula>"len($A:$A)=3"</formula>
    </cfRule>
  </conditionalFormatting>
  <conditionalFormatting sqref="F1152">
    <cfRule type="expression" dxfId="0" priority="2190" stopIfTrue="1">
      <formula>"len($A:$A)=3"</formula>
    </cfRule>
  </conditionalFormatting>
  <conditionalFormatting sqref="G1152">
    <cfRule type="expression" dxfId="0" priority="4808" stopIfTrue="1">
      <formula>"len($A:$A)=3"</formula>
    </cfRule>
  </conditionalFormatting>
  <conditionalFormatting sqref="C1153:E1153">
    <cfRule type="expression" dxfId="0" priority="7138" stopIfTrue="1">
      <formula>"len($A:$A)=3"</formula>
    </cfRule>
  </conditionalFormatting>
  <conditionalFormatting sqref="F1153">
    <cfRule type="expression" dxfId="0" priority="2189" stopIfTrue="1">
      <formula>"len($A:$A)=3"</formula>
    </cfRule>
  </conditionalFormatting>
  <conditionalFormatting sqref="G1153">
    <cfRule type="expression" dxfId="0" priority="4807" stopIfTrue="1">
      <formula>"len($A:$A)=3"</formula>
    </cfRule>
  </conditionalFormatting>
  <conditionalFormatting sqref="F1154">
    <cfRule type="expression" dxfId="0" priority="2188" stopIfTrue="1">
      <formula>"len($A:$A)=3"</formula>
    </cfRule>
  </conditionalFormatting>
  <conditionalFormatting sqref="G1154">
    <cfRule type="expression" dxfId="0" priority="4806" stopIfTrue="1">
      <formula>"len($A:$A)=3"</formula>
    </cfRule>
  </conditionalFormatting>
  <conditionalFormatting sqref="F1155">
    <cfRule type="expression" dxfId="0" priority="2187" stopIfTrue="1">
      <formula>"len($A:$A)=3"</formula>
    </cfRule>
  </conditionalFormatting>
  <conditionalFormatting sqref="G1155">
    <cfRule type="expression" dxfId="0" priority="4805" stopIfTrue="1">
      <formula>"len($A:$A)=3"</formula>
    </cfRule>
  </conditionalFormatting>
  <conditionalFormatting sqref="F1156">
    <cfRule type="expression" dxfId="0" priority="2186" stopIfTrue="1">
      <formula>"len($A:$A)=3"</formula>
    </cfRule>
  </conditionalFormatting>
  <conditionalFormatting sqref="G1156">
    <cfRule type="expression" dxfId="0" priority="4804" stopIfTrue="1">
      <formula>"len($A:$A)=3"</formula>
    </cfRule>
  </conditionalFormatting>
  <conditionalFormatting sqref="F1157">
    <cfRule type="expression" dxfId="0" priority="2185" stopIfTrue="1">
      <formula>"len($A:$A)=3"</formula>
    </cfRule>
  </conditionalFormatting>
  <conditionalFormatting sqref="G1157">
    <cfRule type="expression" dxfId="0" priority="4803" stopIfTrue="1">
      <formula>"len($A:$A)=3"</formula>
    </cfRule>
  </conditionalFormatting>
  <conditionalFormatting sqref="F1158">
    <cfRule type="expression" dxfId="0" priority="2184" stopIfTrue="1">
      <formula>"len($A:$A)=3"</formula>
    </cfRule>
  </conditionalFormatting>
  <conditionalFormatting sqref="G1158">
    <cfRule type="expression" dxfId="0" priority="4802" stopIfTrue="1">
      <formula>"len($A:$A)=3"</formula>
    </cfRule>
  </conditionalFormatting>
  <conditionalFormatting sqref="F1159">
    <cfRule type="expression" dxfId="0" priority="2183" stopIfTrue="1">
      <formula>"len($A:$A)=3"</formula>
    </cfRule>
  </conditionalFormatting>
  <conditionalFormatting sqref="G1159">
    <cfRule type="expression" dxfId="0" priority="4801" stopIfTrue="1">
      <formula>"len($A:$A)=3"</formula>
    </cfRule>
  </conditionalFormatting>
  <conditionalFormatting sqref="F1160">
    <cfRule type="expression" dxfId="0" priority="2182" stopIfTrue="1">
      <formula>"len($A:$A)=3"</formula>
    </cfRule>
  </conditionalFormatting>
  <conditionalFormatting sqref="G1160">
    <cfRule type="expression" dxfId="0" priority="4800" stopIfTrue="1">
      <formula>"len($A:$A)=3"</formula>
    </cfRule>
  </conditionalFormatting>
  <conditionalFormatting sqref="F1161">
    <cfRule type="expression" dxfId="0" priority="2181" stopIfTrue="1">
      <formula>"len($A:$A)=3"</formula>
    </cfRule>
  </conditionalFormatting>
  <conditionalFormatting sqref="G1161">
    <cfRule type="expression" dxfId="0" priority="4799" stopIfTrue="1">
      <formula>"len($A:$A)=3"</formula>
    </cfRule>
  </conditionalFormatting>
  <conditionalFormatting sqref="F1162">
    <cfRule type="expression" dxfId="0" priority="2180" stopIfTrue="1">
      <formula>"len($A:$A)=3"</formula>
    </cfRule>
  </conditionalFormatting>
  <conditionalFormatting sqref="G1162">
    <cfRule type="expression" dxfId="0" priority="4798" stopIfTrue="1">
      <formula>"len($A:$A)=3"</formula>
    </cfRule>
  </conditionalFormatting>
  <conditionalFormatting sqref="F1163">
    <cfRule type="expression" dxfId="0" priority="2179" stopIfTrue="1">
      <formula>"len($A:$A)=3"</formula>
    </cfRule>
  </conditionalFormatting>
  <conditionalFormatting sqref="G1163">
    <cfRule type="expression" dxfId="0" priority="4797" stopIfTrue="1">
      <formula>"len($A:$A)=3"</formula>
    </cfRule>
  </conditionalFormatting>
  <conditionalFormatting sqref="F1164">
    <cfRule type="expression" dxfId="0" priority="2178" stopIfTrue="1">
      <formula>"len($A:$A)=3"</formula>
    </cfRule>
  </conditionalFormatting>
  <conditionalFormatting sqref="G1164">
    <cfRule type="expression" dxfId="0" priority="4796" stopIfTrue="1">
      <formula>"len($A:$A)=3"</formula>
    </cfRule>
  </conditionalFormatting>
  <conditionalFormatting sqref="F1165">
    <cfRule type="expression" dxfId="0" priority="2177" stopIfTrue="1">
      <formula>"len($A:$A)=3"</formula>
    </cfRule>
  </conditionalFormatting>
  <conditionalFormatting sqref="G1165">
    <cfRule type="expression" dxfId="0" priority="4795" stopIfTrue="1">
      <formula>"len($A:$A)=3"</formula>
    </cfRule>
  </conditionalFormatting>
  <conditionalFormatting sqref="F1166">
    <cfRule type="expression" dxfId="0" priority="2176" stopIfTrue="1">
      <formula>"len($A:$A)=3"</formula>
    </cfRule>
  </conditionalFormatting>
  <conditionalFormatting sqref="G1166">
    <cfRule type="expression" dxfId="0" priority="4794" stopIfTrue="1">
      <formula>"len($A:$A)=3"</formula>
    </cfRule>
  </conditionalFormatting>
  <conditionalFormatting sqref="F1167">
    <cfRule type="expression" dxfId="0" priority="2175" stopIfTrue="1">
      <formula>"len($A:$A)=3"</formula>
    </cfRule>
  </conditionalFormatting>
  <conditionalFormatting sqref="G1167">
    <cfRule type="expression" dxfId="0" priority="4793" stopIfTrue="1">
      <formula>"len($A:$A)=3"</formula>
    </cfRule>
  </conditionalFormatting>
  <conditionalFormatting sqref="C1168:E1168">
    <cfRule type="expression" dxfId="0" priority="7136" stopIfTrue="1">
      <formula>"len($A:$A)=3"</formula>
    </cfRule>
  </conditionalFormatting>
  <conditionalFormatting sqref="F1168">
    <cfRule type="expression" dxfId="0" priority="2174" stopIfTrue="1">
      <formula>"len($A:$A)=3"</formula>
    </cfRule>
  </conditionalFormatting>
  <conditionalFormatting sqref="G1168">
    <cfRule type="expression" dxfId="0" priority="4792" stopIfTrue="1">
      <formula>"len($A:$A)=3"</formula>
    </cfRule>
  </conditionalFormatting>
  <conditionalFormatting sqref="C1169">
    <cfRule type="expression" dxfId="0" priority="44" stopIfTrue="1">
      <formula>"len($A:$A)=3"</formula>
    </cfRule>
  </conditionalFormatting>
  <conditionalFormatting sqref="D1169">
    <cfRule type="expression" dxfId="0" priority="6720" stopIfTrue="1">
      <formula>"len($A:$A)=3"</formula>
    </cfRule>
  </conditionalFormatting>
  <conditionalFormatting sqref="E1169">
    <cfRule type="expression" dxfId="0" priority="6000" stopIfTrue="1">
      <formula>"len($A:$A)=3"</formula>
    </cfRule>
  </conditionalFormatting>
  <conditionalFormatting sqref="F1169">
    <cfRule type="expression" dxfId="0" priority="2173" stopIfTrue="1">
      <formula>"len($A:$A)=3"</formula>
    </cfRule>
  </conditionalFormatting>
  <conditionalFormatting sqref="G1169">
    <cfRule type="expression" dxfId="0" priority="4791" stopIfTrue="1">
      <formula>"len($A:$A)=3"</formula>
    </cfRule>
  </conditionalFormatting>
  <conditionalFormatting sqref="C1170:E1170">
    <cfRule type="expression" dxfId="0" priority="7056" stopIfTrue="1">
      <formula>"len($A:$A)=3"</formula>
    </cfRule>
  </conditionalFormatting>
  <conditionalFormatting sqref="F1170">
    <cfRule type="expression" dxfId="0" priority="2172" stopIfTrue="1">
      <formula>"len($A:$A)=3"</formula>
    </cfRule>
  </conditionalFormatting>
  <conditionalFormatting sqref="G1170">
    <cfRule type="expression" dxfId="0" priority="4790" stopIfTrue="1">
      <formula>"len($A:$A)=3"</formula>
    </cfRule>
  </conditionalFormatting>
  <conditionalFormatting sqref="C1171:E1171">
    <cfRule type="expression" dxfId="0" priority="7134" stopIfTrue="1">
      <formula>"len($A:$A)=3"</formula>
    </cfRule>
  </conditionalFormatting>
  <conditionalFormatting sqref="F1171">
    <cfRule type="expression" dxfId="0" priority="2171" stopIfTrue="1">
      <formula>"len($A:$A)=3"</formula>
    </cfRule>
  </conditionalFormatting>
  <conditionalFormatting sqref="G1171">
    <cfRule type="expression" dxfId="0" priority="4789" stopIfTrue="1">
      <formula>"len($A:$A)=3"</formula>
    </cfRule>
  </conditionalFormatting>
  <conditionalFormatting sqref="F1172">
    <cfRule type="expression" dxfId="0" priority="2170" stopIfTrue="1">
      <formula>"len($A:$A)=3"</formula>
    </cfRule>
  </conditionalFormatting>
  <conditionalFormatting sqref="G1172">
    <cfRule type="expression" dxfId="0" priority="4788" stopIfTrue="1">
      <formula>"len($A:$A)=3"</formula>
    </cfRule>
  </conditionalFormatting>
  <conditionalFormatting sqref="F1173">
    <cfRule type="expression" dxfId="0" priority="2169" stopIfTrue="1">
      <formula>"len($A:$A)=3"</formula>
    </cfRule>
  </conditionalFormatting>
  <conditionalFormatting sqref="G1173">
    <cfRule type="expression" dxfId="0" priority="4787" stopIfTrue="1">
      <formula>"len($A:$A)=3"</formula>
    </cfRule>
  </conditionalFormatting>
  <conditionalFormatting sqref="F1174">
    <cfRule type="expression" dxfId="0" priority="2168" stopIfTrue="1">
      <formula>"len($A:$A)=3"</formula>
    </cfRule>
  </conditionalFormatting>
  <conditionalFormatting sqref="G1174">
    <cfRule type="expression" dxfId="0" priority="4786" stopIfTrue="1">
      <formula>"len($A:$A)=3"</formula>
    </cfRule>
  </conditionalFormatting>
  <conditionalFormatting sqref="F1175">
    <cfRule type="expression" dxfId="0" priority="2167" stopIfTrue="1">
      <formula>"len($A:$A)=3"</formula>
    </cfRule>
  </conditionalFormatting>
  <conditionalFormatting sqref="G1175">
    <cfRule type="expression" dxfId="0" priority="4785" stopIfTrue="1">
      <formula>"len($A:$A)=3"</formula>
    </cfRule>
  </conditionalFormatting>
  <conditionalFormatting sqref="F1176">
    <cfRule type="expression" dxfId="0" priority="2166" stopIfTrue="1">
      <formula>"len($A:$A)=3"</formula>
    </cfRule>
  </conditionalFormatting>
  <conditionalFormatting sqref="G1176">
    <cfRule type="expression" dxfId="0" priority="4784" stopIfTrue="1">
      <formula>"len($A:$A)=3"</formula>
    </cfRule>
  </conditionalFormatting>
  <conditionalFormatting sqref="F1177">
    <cfRule type="expression" dxfId="0" priority="2165" stopIfTrue="1">
      <formula>"len($A:$A)=3"</formula>
    </cfRule>
  </conditionalFormatting>
  <conditionalFormatting sqref="G1177">
    <cfRule type="expression" dxfId="0" priority="4783" stopIfTrue="1">
      <formula>"len($A:$A)=3"</formula>
    </cfRule>
  </conditionalFormatting>
  <conditionalFormatting sqref="F1178">
    <cfRule type="expression" dxfId="0" priority="2164" stopIfTrue="1">
      <formula>"len($A:$A)=3"</formula>
    </cfRule>
  </conditionalFormatting>
  <conditionalFormatting sqref="G1178">
    <cfRule type="expression" dxfId="0" priority="4782" stopIfTrue="1">
      <formula>"len($A:$A)=3"</formula>
    </cfRule>
  </conditionalFormatting>
  <conditionalFormatting sqref="F1179">
    <cfRule type="expression" dxfId="0" priority="2163" stopIfTrue="1">
      <formula>"len($A:$A)=3"</formula>
    </cfRule>
  </conditionalFormatting>
  <conditionalFormatting sqref="G1179">
    <cfRule type="expression" dxfId="0" priority="4781" stopIfTrue="1">
      <formula>"len($A:$A)=3"</formula>
    </cfRule>
  </conditionalFormatting>
  <conditionalFormatting sqref="F1180">
    <cfRule type="expression" dxfId="0" priority="2162" stopIfTrue="1">
      <formula>"len($A:$A)=3"</formula>
    </cfRule>
  </conditionalFormatting>
  <conditionalFormatting sqref="G1180">
    <cfRule type="expression" dxfId="0" priority="4780" stopIfTrue="1">
      <formula>"len($A:$A)=3"</formula>
    </cfRule>
  </conditionalFormatting>
  <conditionalFormatting sqref="F1181">
    <cfRule type="expression" dxfId="0" priority="2161" stopIfTrue="1">
      <formula>"len($A:$A)=3"</formula>
    </cfRule>
  </conditionalFormatting>
  <conditionalFormatting sqref="G1181">
    <cfRule type="expression" dxfId="0" priority="4779" stopIfTrue="1">
      <formula>"len($A:$A)=3"</formula>
    </cfRule>
  </conditionalFormatting>
  <conditionalFormatting sqref="C1182:E1182">
    <cfRule type="expression" dxfId="0" priority="7132" stopIfTrue="1">
      <formula>"len($A:$A)=3"</formula>
    </cfRule>
  </conditionalFormatting>
  <conditionalFormatting sqref="F1182">
    <cfRule type="expression" dxfId="0" priority="2160" stopIfTrue="1">
      <formula>"len($A:$A)=3"</formula>
    </cfRule>
  </conditionalFormatting>
  <conditionalFormatting sqref="G1182">
    <cfRule type="expression" dxfId="0" priority="4778" stopIfTrue="1">
      <formula>"len($A:$A)=3"</formula>
    </cfRule>
  </conditionalFormatting>
  <conditionalFormatting sqref="F1183">
    <cfRule type="expression" dxfId="0" priority="2159" stopIfTrue="1">
      <formula>"len($A:$A)=3"</formula>
    </cfRule>
  </conditionalFormatting>
  <conditionalFormatting sqref="G1183">
    <cfRule type="expression" dxfId="0" priority="4777" stopIfTrue="1">
      <formula>"len($A:$A)=3"</formula>
    </cfRule>
  </conditionalFormatting>
  <conditionalFormatting sqref="F1184">
    <cfRule type="expression" dxfId="0" priority="2158" stopIfTrue="1">
      <formula>"len($A:$A)=3"</formula>
    </cfRule>
  </conditionalFormatting>
  <conditionalFormatting sqref="G1184">
    <cfRule type="expression" dxfId="0" priority="4776" stopIfTrue="1">
      <formula>"len($A:$A)=3"</formula>
    </cfRule>
  </conditionalFormatting>
  <conditionalFormatting sqref="F1185">
    <cfRule type="expression" dxfId="0" priority="2157" stopIfTrue="1">
      <formula>"len($A:$A)=3"</formula>
    </cfRule>
  </conditionalFormatting>
  <conditionalFormatting sqref="G1185">
    <cfRule type="expression" dxfId="0" priority="4775" stopIfTrue="1">
      <formula>"len($A:$A)=3"</formula>
    </cfRule>
  </conditionalFormatting>
  <conditionalFormatting sqref="C1186:E1186">
    <cfRule type="expression" dxfId="0" priority="7130" stopIfTrue="1">
      <formula>"len($A:$A)=3"</formula>
    </cfRule>
  </conditionalFormatting>
  <conditionalFormatting sqref="F1186">
    <cfRule type="expression" dxfId="0" priority="2156" stopIfTrue="1">
      <formula>"len($A:$A)=3"</formula>
    </cfRule>
  </conditionalFormatting>
  <conditionalFormatting sqref="G1186">
    <cfRule type="expression" dxfId="0" priority="4774" stopIfTrue="1">
      <formula>"len($A:$A)=3"</formula>
    </cfRule>
  </conditionalFormatting>
  <conditionalFormatting sqref="F1187">
    <cfRule type="expression" dxfId="0" priority="2155" stopIfTrue="1">
      <formula>"len($A:$A)=3"</formula>
    </cfRule>
  </conditionalFormatting>
  <conditionalFormatting sqref="G1187">
    <cfRule type="expression" dxfId="0" priority="4773" stopIfTrue="1">
      <formula>"len($A:$A)=3"</formula>
    </cfRule>
  </conditionalFormatting>
  <conditionalFormatting sqref="F1188">
    <cfRule type="expression" dxfId="0" priority="2154" stopIfTrue="1">
      <formula>"len($A:$A)=3"</formula>
    </cfRule>
  </conditionalFormatting>
  <conditionalFormatting sqref="G1188">
    <cfRule type="expression" dxfId="0" priority="4772" stopIfTrue="1">
      <formula>"len($A:$A)=3"</formula>
    </cfRule>
  </conditionalFormatting>
  <conditionalFormatting sqref="F1189">
    <cfRule type="expression" dxfId="0" priority="2153" stopIfTrue="1">
      <formula>"len($A:$A)=3"</formula>
    </cfRule>
  </conditionalFormatting>
  <conditionalFormatting sqref="G1189">
    <cfRule type="expression" dxfId="0" priority="4771" stopIfTrue="1">
      <formula>"len($A:$A)=3"</formula>
    </cfRule>
  </conditionalFormatting>
  <conditionalFormatting sqref="C1190:E1190">
    <cfRule type="expression" dxfId="0" priority="7054" stopIfTrue="1">
      <formula>"len($A:$A)=3"</formula>
    </cfRule>
  </conditionalFormatting>
  <conditionalFormatting sqref="F1190">
    <cfRule type="expression" dxfId="0" priority="2152" stopIfTrue="1">
      <formula>"len($A:$A)=3"</formula>
    </cfRule>
  </conditionalFormatting>
  <conditionalFormatting sqref="G1190">
    <cfRule type="expression" dxfId="0" priority="4770" stopIfTrue="1">
      <formula>"len($A:$A)=3"</formula>
    </cfRule>
  </conditionalFormatting>
  <conditionalFormatting sqref="C1191:E1191">
    <cfRule type="expression" dxfId="0" priority="7128" stopIfTrue="1">
      <formula>"len($A:$A)=3"</formula>
    </cfRule>
  </conditionalFormatting>
  <conditionalFormatting sqref="F1191">
    <cfRule type="expression" dxfId="0" priority="2151" stopIfTrue="1">
      <formula>"len($A:$A)=3"</formula>
    </cfRule>
  </conditionalFormatting>
  <conditionalFormatting sqref="G1191">
    <cfRule type="expression" dxfId="0" priority="4769" stopIfTrue="1">
      <formula>"len($A:$A)=3"</formula>
    </cfRule>
  </conditionalFormatting>
  <conditionalFormatting sqref="F1192">
    <cfRule type="expression" dxfId="0" priority="2150" stopIfTrue="1">
      <formula>"len($A:$A)=3"</formula>
    </cfRule>
  </conditionalFormatting>
  <conditionalFormatting sqref="G1192">
    <cfRule type="expression" dxfId="0" priority="4768" stopIfTrue="1">
      <formula>"len($A:$A)=3"</formula>
    </cfRule>
  </conditionalFormatting>
  <conditionalFormatting sqref="F1193">
    <cfRule type="expression" dxfId="0" priority="2149" stopIfTrue="1">
      <formula>"len($A:$A)=3"</formula>
    </cfRule>
  </conditionalFormatting>
  <conditionalFormatting sqref="G1193">
    <cfRule type="expression" dxfId="0" priority="4767" stopIfTrue="1">
      <formula>"len($A:$A)=3"</formula>
    </cfRule>
  </conditionalFormatting>
  <conditionalFormatting sqref="F1194">
    <cfRule type="expression" dxfId="0" priority="2148" stopIfTrue="1">
      <formula>"len($A:$A)=3"</formula>
    </cfRule>
  </conditionalFormatting>
  <conditionalFormatting sqref="G1194">
    <cfRule type="expression" dxfId="0" priority="4766" stopIfTrue="1">
      <formula>"len($A:$A)=3"</formula>
    </cfRule>
  </conditionalFormatting>
  <conditionalFormatting sqref="F1195">
    <cfRule type="expression" dxfId="0" priority="2147" stopIfTrue="1">
      <formula>"len($A:$A)=3"</formula>
    </cfRule>
  </conditionalFormatting>
  <conditionalFormatting sqref="G1195">
    <cfRule type="expression" dxfId="0" priority="4765" stopIfTrue="1">
      <formula>"len($A:$A)=3"</formula>
    </cfRule>
  </conditionalFormatting>
  <conditionalFormatting sqref="F1196">
    <cfRule type="expression" dxfId="0" priority="2146" stopIfTrue="1">
      <formula>"len($A:$A)=3"</formula>
    </cfRule>
  </conditionalFormatting>
  <conditionalFormatting sqref="G1196">
    <cfRule type="expression" dxfId="0" priority="4764" stopIfTrue="1">
      <formula>"len($A:$A)=3"</formula>
    </cfRule>
  </conditionalFormatting>
  <conditionalFormatting sqref="F1197">
    <cfRule type="expression" dxfId="0" priority="2145" stopIfTrue="1">
      <formula>"len($A:$A)=3"</formula>
    </cfRule>
  </conditionalFormatting>
  <conditionalFormatting sqref="G1197">
    <cfRule type="expression" dxfId="0" priority="4763" stopIfTrue="1">
      <formula>"len($A:$A)=3"</formula>
    </cfRule>
  </conditionalFormatting>
  <conditionalFormatting sqref="F1198">
    <cfRule type="expression" dxfId="0" priority="2144" stopIfTrue="1">
      <formula>"len($A:$A)=3"</formula>
    </cfRule>
  </conditionalFormatting>
  <conditionalFormatting sqref="G1198">
    <cfRule type="expression" dxfId="0" priority="4762" stopIfTrue="1">
      <formula>"len($A:$A)=3"</formula>
    </cfRule>
  </conditionalFormatting>
  <conditionalFormatting sqref="F1199">
    <cfRule type="expression" dxfId="0" priority="2143" stopIfTrue="1">
      <formula>"len($A:$A)=3"</formula>
    </cfRule>
  </conditionalFormatting>
  <conditionalFormatting sqref="G1199">
    <cfRule type="expression" dxfId="0" priority="4761" stopIfTrue="1">
      <formula>"len($A:$A)=3"</formula>
    </cfRule>
  </conditionalFormatting>
  <conditionalFormatting sqref="F1200">
    <cfRule type="expression" dxfId="0" priority="2142" stopIfTrue="1">
      <formula>"len($A:$A)=3"</formula>
    </cfRule>
  </conditionalFormatting>
  <conditionalFormatting sqref="G1200">
    <cfRule type="expression" dxfId="0" priority="4760" stopIfTrue="1">
      <formula>"len($A:$A)=3"</formula>
    </cfRule>
  </conditionalFormatting>
  <conditionalFormatting sqref="F1201">
    <cfRule type="expression" dxfId="0" priority="2141" stopIfTrue="1">
      <formula>"len($A:$A)=3"</formula>
    </cfRule>
  </conditionalFormatting>
  <conditionalFormatting sqref="G1201">
    <cfRule type="expression" dxfId="0" priority="4759" stopIfTrue="1">
      <formula>"len($A:$A)=3"</formula>
    </cfRule>
  </conditionalFormatting>
  <conditionalFormatting sqref="F1202">
    <cfRule type="expression" dxfId="0" priority="2140" stopIfTrue="1">
      <formula>"len($A:$A)=3"</formula>
    </cfRule>
  </conditionalFormatting>
  <conditionalFormatting sqref="G1202">
    <cfRule type="expression" dxfId="0" priority="4758" stopIfTrue="1">
      <formula>"len($A:$A)=3"</formula>
    </cfRule>
  </conditionalFormatting>
  <conditionalFormatting sqref="F1203">
    <cfRule type="expression" dxfId="0" priority="2139" stopIfTrue="1">
      <formula>"len($A:$A)=3"</formula>
    </cfRule>
  </conditionalFormatting>
  <conditionalFormatting sqref="G1203">
    <cfRule type="expression" dxfId="0" priority="4757" stopIfTrue="1">
      <formula>"len($A:$A)=3"</formula>
    </cfRule>
  </conditionalFormatting>
  <conditionalFormatting sqref="F1204">
    <cfRule type="expression" dxfId="0" priority="2138" stopIfTrue="1">
      <formula>"len($A:$A)=3"</formula>
    </cfRule>
  </conditionalFormatting>
  <conditionalFormatting sqref="G1204">
    <cfRule type="expression" dxfId="0" priority="4756" stopIfTrue="1">
      <formula>"len($A:$A)=3"</formula>
    </cfRule>
  </conditionalFormatting>
  <conditionalFormatting sqref="F1205">
    <cfRule type="expression" dxfId="0" priority="2137" stopIfTrue="1">
      <formula>"len($A:$A)=3"</formula>
    </cfRule>
  </conditionalFormatting>
  <conditionalFormatting sqref="G1205">
    <cfRule type="expression" dxfId="0" priority="4755" stopIfTrue="1">
      <formula>"len($A:$A)=3"</formula>
    </cfRule>
  </conditionalFormatting>
  <conditionalFormatting sqref="F1206">
    <cfRule type="expression" dxfId="0" priority="2136" stopIfTrue="1">
      <formula>"len($A:$A)=3"</formula>
    </cfRule>
  </conditionalFormatting>
  <conditionalFormatting sqref="G1206">
    <cfRule type="expression" dxfId="0" priority="4754" stopIfTrue="1">
      <formula>"len($A:$A)=3"</formula>
    </cfRule>
  </conditionalFormatting>
  <conditionalFormatting sqref="F1207">
    <cfRule type="expression" dxfId="0" priority="2135" stopIfTrue="1">
      <formula>"len($A:$A)=3"</formula>
    </cfRule>
  </conditionalFormatting>
  <conditionalFormatting sqref="G1207">
    <cfRule type="expression" dxfId="0" priority="4753" stopIfTrue="1">
      <formula>"len($A:$A)=3"</formula>
    </cfRule>
  </conditionalFormatting>
  <conditionalFormatting sqref="F1208">
    <cfRule type="expression" dxfId="0" priority="2134" stopIfTrue="1">
      <formula>"len($A:$A)=3"</formula>
    </cfRule>
  </conditionalFormatting>
  <conditionalFormatting sqref="G1208">
    <cfRule type="expression" dxfId="0" priority="4752" stopIfTrue="1">
      <formula>"len($A:$A)=3"</formula>
    </cfRule>
  </conditionalFormatting>
  <conditionalFormatting sqref="C1209:E1209">
    <cfRule type="expression" dxfId="0" priority="7126" stopIfTrue="1">
      <formula>"len($A:$A)=3"</formula>
    </cfRule>
  </conditionalFormatting>
  <conditionalFormatting sqref="F1209">
    <cfRule type="expression" dxfId="0" priority="2133" stopIfTrue="1">
      <formula>"len($A:$A)=3"</formula>
    </cfRule>
  </conditionalFormatting>
  <conditionalFormatting sqref="G1209">
    <cfRule type="expression" dxfId="0" priority="4751" stopIfTrue="1">
      <formula>"len($A:$A)=3"</formula>
    </cfRule>
  </conditionalFormatting>
  <conditionalFormatting sqref="F1210">
    <cfRule type="expression" dxfId="0" priority="2132" stopIfTrue="1">
      <formula>"len($A:$A)=3"</formula>
    </cfRule>
  </conditionalFormatting>
  <conditionalFormatting sqref="G1210">
    <cfRule type="expression" dxfId="0" priority="4750" stopIfTrue="1">
      <formula>"len($A:$A)=3"</formula>
    </cfRule>
  </conditionalFormatting>
  <conditionalFormatting sqref="F1211">
    <cfRule type="expression" dxfId="0" priority="2131" stopIfTrue="1">
      <formula>"len($A:$A)=3"</formula>
    </cfRule>
  </conditionalFormatting>
  <conditionalFormatting sqref="G1211">
    <cfRule type="expression" dxfId="0" priority="4749" stopIfTrue="1">
      <formula>"len($A:$A)=3"</formula>
    </cfRule>
  </conditionalFormatting>
  <conditionalFormatting sqref="F1212">
    <cfRule type="expression" dxfId="0" priority="2130" stopIfTrue="1">
      <formula>"len($A:$A)=3"</formula>
    </cfRule>
  </conditionalFormatting>
  <conditionalFormatting sqref="G1212">
    <cfRule type="expression" dxfId="0" priority="4748" stopIfTrue="1">
      <formula>"len($A:$A)=3"</formula>
    </cfRule>
  </conditionalFormatting>
  <conditionalFormatting sqref="F1213">
    <cfRule type="expression" dxfId="0" priority="2129" stopIfTrue="1">
      <formula>"len($A:$A)=3"</formula>
    </cfRule>
  </conditionalFormatting>
  <conditionalFormatting sqref="G1213">
    <cfRule type="expression" dxfId="0" priority="4747" stopIfTrue="1">
      <formula>"len($A:$A)=3"</formula>
    </cfRule>
  </conditionalFormatting>
  <conditionalFormatting sqref="F1214">
    <cfRule type="expression" dxfId="0" priority="2128" stopIfTrue="1">
      <formula>"len($A:$A)=3"</formula>
    </cfRule>
  </conditionalFormatting>
  <conditionalFormatting sqref="G1214">
    <cfRule type="expression" dxfId="0" priority="4746" stopIfTrue="1">
      <formula>"len($A:$A)=3"</formula>
    </cfRule>
  </conditionalFormatting>
  <conditionalFormatting sqref="F1215">
    <cfRule type="expression" dxfId="0" priority="2127" stopIfTrue="1">
      <formula>"len($A:$A)=3"</formula>
    </cfRule>
  </conditionalFormatting>
  <conditionalFormatting sqref="G1215">
    <cfRule type="expression" dxfId="0" priority="4745" stopIfTrue="1">
      <formula>"len($A:$A)=3"</formula>
    </cfRule>
  </conditionalFormatting>
  <conditionalFormatting sqref="C1216:E1216">
    <cfRule type="expression" dxfId="0" priority="7124" stopIfTrue="1">
      <formula>"len($A:$A)=3"</formula>
    </cfRule>
  </conditionalFormatting>
  <conditionalFormatting sqref="F1216">
    <cfRule type="expression" dxfId="0" priority="2126" stopIfTrue="1">
      <formula>"len($A:$A)=3"</formula>
    </cfRule>
  </conditionalFormatting>
  <conditionalFormatting sqref="G1216">
    <cfRule type="expression" dxfId="0" priority="4744" stopIfTrue="1">
      <formula>"len($A:$A)=3"</formula>
    </cfRule>
  </conditionalFormatting>
  <conditionalFormatting sqref="F1217">
    <cfRule type="expression" dxfId="0" priority="2125" stopIfTrue="1">
      <formula>"len($A:$A)=3"</formula>
    </cfRule>
  </conditionalFormatting>
  <conditionalFormatting sqref="G1217">
    <cfRule type="expression" dxfId="0" priority="4743" stopIfTrue="1">
      <formula>"len($A:$A)=3"</formula>
    </cfRule>
  </conditionalFormatting>
  <conditionalFormatting sqref="F1218">
    <cfRule type="expression" dxfId="0" priority="2124" stopIfTrue="1">
      <formula>"len($A:$A)=3"</formula>
    </cfRule>
  </conditionalFormatting>
  <conditionalFormatting sqref="G1218">
    <cfRule type="expression" dxfId="0" priority="4742" stopIfTrue="1">
      <formula>"len($A:$A)=3"</formula>
    </cfRule>
  </conditionalFormatting>
  <conditionalFormatting sqref="F1219">
    <cfRule type="expression" dxfId="0" priority="2123" stopIfTrue="1">
      <formula>"len($A:$A)=3"</formula>
    </cfRule>
  </conditionalFormatting>
  <conditionalFormatting sqref="G1219">
    <cfRule type="expression" dxfId="0" priority="4741" stopIfTrue="1">
      <formula>"len($A:$A)=3"</formula>
    </cfRule>
  </conditionalFormatting>
  <conditionalFormatting sqref="F1220">
    <cfRule type="expression" dxfId="0" priority="2122" stopIfTrue="1">
      <formula>"len($A:$A)=3"</formula>
    </cfRule>
  </conditionalFormatting>
  <conditionalFormatting sqref="G1220">
    <cfRule type="expression" dxfId="0" priority="4740" stopIfTrue="1">
      <formula>"len($A:$A)=3"</formula>
    </cfRule>
  </conditionalFormatting>
  <conditionalFormatting sqref="F1221">
    <cfRule type="expression" dxfId="0" priority="2121" stopIfTrue="1">
      <formula>"len($A:$A)=3"</formula>
    </cfRule>
  </conditionalFormatting>
  <conditionalFormatting sqref="G1221">
    <cfRule type="expression" dxfId="0" priority="4739" stopIfTrue="1">
      <formula>"len($A:$A)=3"</formula>
    </cfRule>
  </conditionalFormatting>
  <conditionalFormatting sqref="C1222:E1222">
    <cfRule type="expression" dxfId="0" priority="7122" stopIfTrue="1">
      <formula>"len($A:$A)=3"</formula>
    </cfRule>
  </conditionalFormatting>
  <conditionalFormatting sqref="F1222">
    <cfRule type="expression" dxfId="0" priority="2120" stopIfTrue="1">
      <formula>"len($A:$A)=3"</formula>
    </cfRule>
  </conditionalFormatting>
  <conditionalFormatting sqref="G1222">
    <cfRule type="expression" dxfId="0" priority="4738" stopIfTrue="1">
      <formula>"len($A:$A)=3"</formula>
    </cfRule>
  </conditionalFormatting>
  <conditionalFormatting sqref="F1223">
    <cfRule type="expression" dxfId="0" priority="2119" stopIfTrue="1">
      <formula>"len($A:$A)=3"</formula>
    </cfRule>
  </conditionalFormatting>
  <conditionalFormatting sqref="G1223">
    <cfRule type="expression" dxfId="0" priority="4737" stopIfTrue="1">
      <formula>"len($A:$A)=3"</formula>
    </cfRule>
  </conditionalFormatting>
  <conditionalFormatting sqref="F1224">
    <cfRule type="expression" dxfId="0" priority="2118" stopIfTrue="1">
      <formula>"len($A:$A)=3"</formula>
    </cfRule>
  </conditionalFormatting>
  <conditionalFormatting sqref="G1224">
    <cfRule type="expression" dxfId="0" priority="4736" stopIfTrue="1">
      <formula>"len($A:$A)=3"</formula>
    </cfRule>
  </conditionalFormatting>
  <conditionalFormatting sqref="F1225">
    <cfRule type="expression" dxfId="0" priority="2117" stopIfTrue="1">
      <formula>"len($A:$A)=3"</formula>
    </cfRule>
  </conditionalFormatting>
  <conditionalFormatting sqref="G1225">
    <cfRule type="expression" dxfId="0" priority="4735" stopIfTrue="1">
      <formula>"len($A:$A)=3"</formula>
    </cfRule>
  </conditionalFormatting>
  <conditionalFormatting sqref="F1226">
    <cfRule type="expression" dxfId="0" priority="2116" stopIfTrue="1">
      <formula>"len($A:$A)=3"</formula>
    </cfRule>
  </conditionalFormatting>
  <conditionalFormatting sqref="G1226">
    <cfRule type="expression" dxfId="0" priority="4734" stopIfTrue="1">
      <formula>"len($A:$A)=3"</formula>
    </cfRule>
  </conditionalFormatting>
  <conditionalFormatting sqref="F1227">
    <cfRule type="expression" dxfId="0" priority="2115" stopIfTrue="1">
      <formula>"len($A:$A)=3"</formula>
    </cfRule>
  </conditionalFormatting>
  <conditionalFormatting sqref="G1227">
    <cfRule type="expression" dxfId="0" priority="4733" stopIfTrue="1">
      <formula>"len($A:$A)=3"</formula>
    </cfRule>
  </conditionalFormatting>
  <conditionalFormatting sqref="F1228">
    <cfRule type="expression" dxfId="0" priority="2114" stopIfTrue="1">
      <formula>"len($A:$A)=3"</formula>
    </cfRule>
  </conditionalFormatting>
  <conditionalFormatting sqref="G1228">
    <cfRule type="expression" dxfId="0" priority="4732" stopIfTrue="1">
      <formula>"len($A:$A)=3"</formula>
    </cfRule>
  </conditionalFormatting>
  <conditionalFormatting sqref="F1229">
    <cfRule type="expression" dxfId="0" priority="2113" stopIfTrue="1">
      <formula>"len($A:$A)=3"</formula>
    </cfRule>
  </conditionalFormatting>
  <conditionalFormatting sqref="G1229">
    <cfRule type="expression" dxfId="0" priority="4731" stopIfTrue="1">
      <formula>"len($A:$A)=3"</formula>
    </cfRule>
  </conditionalFormatting>
  <conditionalFormatting sqref="F1230">
    <cfRule type="expression" dxfId="0" priority="2112" stopIfTrue="1">
      <formula>"len($A:$A)=3"</formula>
    </cfRule>
  </conditionalFormatting>
  <conditionalFormatting sqref="G1230">
    <cfRule type="expression" dxfId="0" priority="4730" stopIfTrue="1">
      <formula>"len($A:$A)=3"</formula>
    </cfRule>
  </conditionalFormatting>
  <conditionalFormatting sqref="F1231">
    <cfRule type="expression" dxfId="0" priority="2111" stopIfTrue="1">
      <formula>"len($A:$A)=3"</formula>
    </cfRule>
  </conditionalFormatting>
  <conditionalFormatting sqref="G1231">
    <cfRule type="expression" dxfId="0" priority="4729" stopIfTrue="1">
      <formula>"len($A:$A)=3"</formula>
    </cfRule>
  </conditionalFormatting>
  <conditionalFormatting sqref="F1232">
    <cfRule type="expression" dxfId="0" priority="2110" stopIfTrue="1">
      <formula>"len($A:$A)=3"</formula>
    </cfRule>
  </conditionalFormatting>
  <conditionalFormatting sqref="G1232">
    <cfRule type="expression" dxfId="0" priority="4728" stopIfTrue="1">
      <formula>"len($A:$A)=3"</formula>
    </cfRule>
  </conditionalFormatting>
  <conditionalFormatting sqref="F1233">
    <cfRule type="expression" dxfId="0" priority="2109" stopIfTrue="1">
      <formula>"len($A:$A)=3"</formula>
    </cfRule>
  </conditionalFormatting>
  <conditionalFormatting sqref="G1233">
    <cfRule type="expression" dxfId="0" priority="4727" stopIfTrue="1">
      <formula>"len($A:$A)=3"</formula>
    </cfRule>
  </conditionalFormatting>
  <conditionalFormatting sqref="F1234">
    <cfRule type="expression" dxfId="0" priority="2108" stopIfTrue="1">
      <formula>"len($A:$A)=3"</formula>
    </cfRule>
  </conditionalFormatting>
  <conditionalFormatting sqref="G1234">
    <cfRule type="expression" dxfId="0" priority="4726" stopIfTrue="1">
      <formula>"len($A:$A)=3"</formula>
    </cfRule>
  </conditionalFormatting>
  <conditionalFormatting sqref="C1235:E1235">
    <cfRule type="expression" dxfId="0" priority="7052" stopIfTrue="1">
      <formula>"len($A:$A)=3"</formula>
    </cfRule>
  </conditionalFormatting>
  <conditionalFormatting sqref="F1235">
    <cfRule type="expression" dxfId="0" priority="2107" stopIfTrue="1">
      <formula>"len($A:$A)=3"</formula>
    </cfRule>
  </conditionalFormatting>
  <conditionalFormatting sqref="G1235">
    <cfRule type="expression" dxfId="0" priority="4725" stopIfTrue="1">
      <formula>"len($A:$A)=3"</formula>
    </cfRule>
  </conditionalFormatting>
  <conditionalFormatting sqref="C1236:E1236">
    <cfRule type="expression" dxfId="0" priority="7120" stopIfTrue="1">
      <formula>"len($A:$A)=3"</formula>
    </cfRule>
  </conditionalFormatting>
  <conditionalFormatting sqref="F1236">
    <cfRule type="expression" dxfId="0" priority="2106" stopIfTrue="1">
      <formula>"len($A:$A)=3"</formula>
    </cfRule>
  </conditionalFormatting>
  <conditionalFormatting sqref="G1236">
    <cfRule type="expression" dxfId="0" priority="4724" stopIfTrue="1">
      <formula>"len($A:$A)=3"</formula>
    </cfRule>
  </conditionalFormatting>
  <conditionalFormatting sqref="F1237">
    <cfRule type="expression" dxfId="0" priority="2105" stopIfTrue="1">
      <formula>"len($A:$A)=3"</formula>
    </cfRule>
  </conditionalFormatting>
  <conditionalFormatting sqref="G1237">
    <cfRule type="expression" dxfId="0" priority="4723" stopIfTrue="1">
      <formula>"len($A:$A)=3"</formula>
    </cfRule>
  </conditionalFormatting>
  <conditionalFormatting sqref="F1238">
    <cfRule type="expression" dxfId="0" priority="2104" stopIfTrue="1">
      <formula>"len($A:$A)=3"</formula>
    </cfRule>
  </conditionalFormatting>
  <conditionalFormatting sqref="G1238">
    <cfRule type="expression" dxfId="0" priority="4722" stopIfTrue="1">
      <formula>"len($A:$A)=3"</formula>
    </cfRule>
  </conditionalFormatting>
  <conditionalFormatting sqref="F1239">
    <cfRule type="expression" dxfId="0" priority="2103" stopIfTrue="1">
      <formula>"len($A:$A)=3"</formula>
    </cfRule>
  </conditionalFormatting>
  <conditionalFormatting sqref="G1239">
    <cfRule type="expression" dxfId="0" priority="4721" stopIfTrue="1">
      <formula>"len($A:$A)=3"</formula>
    </cfRule>
  </conditionalFormatting>
  <conditionalFormatting sqref="F1240">
    <cfRule type="expression" dxfId="0" priority="2102" stopIfTrue="1">
      <formula>"len($A:$A)=3"</formula>
    </cfRule>
  </conditionalFormatting>
  <conditionalFormatting sqref="G1240">
    <cfRule type="expression" dxfId="0" priority="4720" stopIfTrue="1">
      <formula>"len($A:$A)=3"</formula>
    </cfRule>
  </conditionalFormatting>
  <conditionalFormatting sqref="F1241">
    <cfRule type="expression" dxfId="0" priority="2101" stopIfTrue="1">
      <formula>"len($A:$A)=3"</formula>
    </cfRule>
  </conditionalFormatting>
  <conditionalFormatting sqref="G1241">
    <cfRule type="expression" dxfId="0" priority="4719" stopIfTrue="1">
      <formula>"len($A:$A)=3"</formula>
    </cfRule>
  </conditionalFormatting>
  <conditionalFormatting sqref="F1242">
    <cfRule type="expression" dxfId="0" priority="2100" stopIfTrue="1">
      <formula>"len($A:$A)=3"</formula>
    </cfRule>
  </conditionalFormatting>
  <conditionalFormatting sqref="G1242">
    <cfRule type="expression" dxfId="0" priority="4718" stopIfTrue="1">
      <formula>"len($A:$A)=3"</formula>
    </cfRule>
  </conditionalFormatting>
  <conditionalFormatting sqref="F1243">
    <cfRule type="expression" dxfId="0" priority="2099" stopIfTrue="1">
      <formula>"len($A:$A)=3"</formula>
    </cfRule>
  </conditionalFormatting>
  <conditionalFormatting sqref="G1243">
    <cfRule type="expression" dxfId="0" priority="4717" stopIfTrue="1">
      <formula>"len($A:$A)=3"</formula>
    </cfRule>
  </conditionalFormatting>
  <conditionalFormatting sqref="F1244">
    <cfRule type="expression" dxfId="0" priority="2098" stopIfTrue="1">
      <formula>"len($A:$A)=3"</formula>
    </cfRule>
  </conditionalFormatting>
  <conditionalFormatting sqref="G1244">
    <cfRule type="expression" dxfId="0" priority="4716" stopIfTrue="1">
      <formula>"len($A:$A)=3"</formula>
    </cfRule>
  </conditionalFormatting>
  <conditionalFormatting sqref="F1245">
    <cfRule type="expression" dxfId="0" priority="2097" stopIfTrue="1">
      <formula>"len($A:$A)=3"</formula>
    </cfRule>
  </conditionalFormatting>
  <conditionalFormatting sqref="G1245">
    <cfRule type="expression" dxfId="0" priority="4715" stopIfTrue="1">
      <formula>"len($A:$A)=3"</formula>
    </cfRule>
  </conditionalFormatting>
  <conditionalFormatting sqref="F1246">
    <cfRule type="expression" dxfId="0" priority="2096" stopIfTrue="1">
      <formula>"len($A:$A)=3"</formula>
    </cfRule>
  </conditionalFormatting>
  <conditionalFormatting sqref="G1246">
    <cfRule type="expression" dxfId="0" priority="4714" stopIfTrue="1">
      <formula>"len($A:$A)=3"</formula>
    </cfRule>
  </conditionalFormatting>
  <conditionalFormatting sqref="C1247:E1247">
    <cfRule type="expression" dxfId="0" priority="7118" stopIfTrue="1">
      <formula>"len($A:$A)=3"</formula>
    </cfRule>
  </conditionalFormatting>
  <conditionalFormatting sqref="F1247">
    <cfRule type="expression" dxfId="0" priority="2095" stopIfTrue="1">
      <formula>"len($A:$A)=3"</formula>
    </cfRule>
  </conditionalFormatting>
  <conditionalFormatting sqref="G1247">
    <cfRule type="expression" dxfId="0" priority="4713" stopIfTrue="1">
      <formula>"len($A:$A)=3"</formula>
    </cfRule>
  </conditionalFormatting>
  <conditionalFormatting sqref="F1248">
    <cfRule type="expression" dxfId="0" priority="2094" stopIfTrue="1">
      <formula>"len($A:$A)=3"</formula>
    </cfRule>
  </conditionalFormatting>
  <conditionalFormatting sqref="G1248">
    <cfRule type="expression" dxfId="0" priority="4712" stopIfTrue="1">
      <formula>"len($A:$A)=3"</formula>
    </cfRule>
  </conditionalFormatting>
  <conditionalFormatting sqref="F1249">
    <cfRule type="expression" dxfId="0" priority="2093" stopIfTrue="1">
      <formula>"len($A:$A)=3"</formula>
    </cfRule>
  </conditionalFormatting>
  <conditionalFormatting sqref="G1249">
    <cfRule type="expression" dxfId="0" priority="4711" stopIfTrue="1">
      <formula>"len($A:$A)=3"</formula>
    </cfRule>
  </conditionalFormatting>
  <conditionalFormatting sqref="F1250">
    <cfRule type="expression" dxfId="0" priority="2092" stopIfTrue="1">
      <formula>"len($A:$A)=3"</formula>
    </cfRule>
  </conditionalFormatting>
  <conditionalFormatting sqref="G1250">
    <cfRule type="expression" dxfId="0" priority="4710" stopIfTrue="1">
      <formula>"len($A:$A)=3"</formula>
    </cfRule>
  </conditionalFormatting>
  <conditionalFormatting sqref="F1251">
    <cfRule type="expression" dxfId="0" priority="2091" stopIfTrue="1">
      <formula>"len($A:$A)=3"</formula>
    </cfRule>
  </conditionalFormatting>
  <conditionalFormatting sqref="G1251">
    <cfRule type="expression" dxfId="0" priority="4709" stopIfTrue="1">
      <formula>"len($A:$A)=3"</formula>
    </cfRule>
  </conditionalFormatting>
  <conditionalFormatting sqref="F1252">
    <cfRule type="expression" dxfId="0" priority="2090" stopIfTrue="1">
      <formula>"len($A:$A)=3"</formula>
    </cfRule>
  </conditionalFormatting>
  <conditionalFormatting sqref="G1252">
    <cfRule type="expression" dxfId="0" priority="4708" stopIfTrue="1">
      <formula>"len($A:$A)=3"</formula>
    </cfRule>
  </conditionalFormatting>
  <conditionalFormatting sqref="C1253:E1253">
    <cfRule type="expression" dxfId="0" priority="7116" stopIfTrue="1">
      <formula>"len($A:$A)=3"</formula>
    </cfRule>
  </conditionalFormatting>
  <conditionalFormatting sqref="F1253">
    <cfRule type="expression" dxfId="0" priority="2089" stopIfTrue="1">
      <formula>"len($A:$A)=3"</formula>
    </cfRule>
  </conditionalFormatting>
  <conditionalFormatting sqref="G1253">
    <cfRule type="expression" dxfId="0" priority="4707" stopIfTrue="1">
      <formula>"len($A:$A)=3"</formula>
    </cfRule>
  </conditionalFormatting>
  <conditionalFormatting sqref="F1254">
    <cfRule type="expression" dxfId="0" priority="2088" stopIfTrue="1">
      <formula>"len($A:$A)=3"</formula>
    </cfRule>
  </conditionalFormatting>
  <conditionalFormatting sqref="G1254">
    <cfRule type="expression" dxfId="0" priority="4706" stopIfTrue="1">
      <formula>"len($A:$A)=3"</formula>
    </cfRule>
  </conditionalFormatting>
  <conditionalFormatting sqref="F1255">
    <cfRule type="expression" dxfId="0" priority="2087" stopIfTrue="1">
      <formula>"len($A:$A)=3"</formula>
    </cfRule>
  </conditionalFormatting>
  <conditionalFormatting sqref="G1255">
    <cfRule type="expression" dxfId="0" priority="4705" stopIfTrue="1">
      <formula>"len($A:$A)=3"</formula>
    </cfRule>
  </conditionalFormatting>
  <conditionalFormatting sqref="F1256">
    <cfRule type="expression" dxfId="0" priority="2086" stopIfTrue="1">
      <formula>"len($A:$A)=3"</formula>
    </cfRule>
  </conditionalFormatting>
  <conditionalFormatting sqref="G1256">
    <cfRule type="expression" dxfId="0" priority="4704" stopIfTrue="1">
      <formula>"len($A:$A)=3"</formula>
    </cfRule>
  </conditionalFormatting>
  <conditionalFormatting sqref="F1257">
    <cfRule type="expression" dxfId="0" priority="2085" stopIfTrue="1">
      <formula>"len($A:$A)=3"</formula>
    </cfRule>
  </conditionalFormatting>
  <conditionalFormatting sqref="G1257">
    <cfRule type="expression" dxfId="0" priority="4703" stopIfTrue="1">
      <formula>"len($A:$A)=3"</formula>
    </cfRule>
  </conditionalFormatting>
  <conditionalFormatting sqref="F1258">
    <cfRule type="expression" dxfId="0" priority="2084" stopIfTrue="1">
      <formula>"len($A:$A)=3"</formula>
    </cfRule>
  </conditionalFormatting>
  <conditionalFormatting sqref="G1258">
    <cfRule type="expression" dxfId="0" priority="4702" stopIfTrue="1">
      <formula>"len($A:$A)=3"</formula>
    </cfRule>
  </conditionalFormatting>
  <conditionalFormatting sqref="F1259">
    <cfRule type="expression" dxfId="0" priority="2083" stopIfTrue="1">
      <formula>"len($A:$A)=3"</formula>
    </cfRule>
  </conditionalFormatting>
  <conditionalFormatting sqref="G1259">
    <cfRule type="expression" dxfId="0" priority="4701" stopIfTrue="1">
      <formula>"len($A:$A)=3"</formula>
    </cfRule>
  </conditionalFormatting>
  <conditionalFormatting sqref="F1260">
    <cfRule type="expression" dxfId="0" priority="2082" stopIfTrue="1">
      <formula>"len($A:$A)=3"</formula>
    </cfRule>
  </conditionalFormatting>
  <conditionalFormatting sqref="G1260">
    <cfRule type="expression" dxfId="0" priority="4700" stopIfTrue="1">
      <formula>"len($A:$A)=3"</formula>
    </cfRule>
  </conditionalFormatting>
  <conditionalFormatting sqref="C1261:E1261">
    <cfRule type="expression" dxfId="0" priority="7114" stopIfTrue="1">
      <formula>"len($A:$A)=3"</formula>
    </cfRule>
  </conditionalFormatting>
  <conditionalFormatting sqref="F1261">
    <cfRule type="expression" dxfId="0" priority="2081" stopIfTrue="1">
      <formula>"len($A:$A)=3"</formula>
    </cfRule>
  </conditionalFormatting>
  <conditionalFormatting sqref="G1261">
    <cfRule type="expression" dxfId="0" priority="4699" stopIfTrue="1">
      <formula>"len($A:$A)=3"</formula>
    </cfRule>
  </conditionalFormatting>
  <conditionalFormatting sqref="F1262">
    <cfRule type="expression" dxfId="0" priority="2080" stopIfTrue="1">
      <formula>"len($A:$A)=3"</formula>
    </cfRule>
  </conditionalFormatting>
  <conditionalFormatting sqref="G1262">
    <cfRule type="expression" dxfId="0" priority="4698" stopIfTrue="1">
      <formula>"len($A:$A)=3"</formula>
    </cfRule>
  </conditionalFormatting>
  <conditionalFormatting sqref="F1263">
    <cfRule type="expression" dxfId="0" priority="2079" stopIfTrue="1">
      <formula>"len($A:$A)=3"</formula>
    </cfRule>
  </conditionalFormatting>
  <conditionalFormatting sqref="G1263">
    <cfRule type="expression" dxfId="0" priority="4697" stopIfTrue="1">
      <formula>"len($A:$A)=3"</formula>
    </cfRule>
  </conditionalFormatting>
  <conditionalFormatting sqref="F1264">
    <cfRule type="expression" dxfId="0" priority="2078" stopIfTrue="1">
      <formula>"len($A:$A)=3"</formula>
    </cfRule>
  </conditionalFormatting>
  <conditionalFormatting sqref="G1264">
    <cfRule type="expression" dxfId="0" priority="4696" stopIfTrue="1">
      <formula>"len($A:$A)=3"</formula>
    </cfRule>
  </conditionalFormatting>
  <conditionalFormatting sqref="F1265">
    <cfRule type="expression" dxfId="0" priority="2077" stopIfTrue="1">
      <formula>"len($A:$A)=3"</formula>
    </cfRule>
  </conditionalFormatting>
  <conditionalFormatting sqref="G1265">
    <cfRule type="expression" dxfId="0" priority="4695" stopIfTrue="1">
      <formula>"len($A:$A)=3"</formula>
    </cfRule>
  </conditionalFormatting>
  <conditionalFormatting sqref="F1266">
    <cfRule type="expression" dxfId="0" priority="2076" stopIfTrue="1">
      <formula>"len($A:$A)=3"</formula>
    </cfRule>
  </conditionalFormatting>
  <conditionalFormatting sqref="G1266">
    <cfRule type="expression" dxfId="0" priority="4694" stopIfTrue="1">
      <formula>"len($A:$A)=3"</formula>
    </cfRule>
  </conditionalFormatting>
  <conditionalFormatting sqref="F1267">
    <cfRule type="expression" dxfId="0" priority="2075" stopIfTrue="1">
      <formula>"len($A:$A)=3"</formula>
    </cfRule>
  </conditionalFormatting>
  <conditionalFormatting sqref="G1267">
    <cfRule type="expression" dxfId="0" priority="4693" stopIfTrue="1">
      <formula>"len($A:$A)=3"</formula>
    </cfRule>
  </conditionalFormatting>
  <conditionalFormatting sqref="F1268">
    <cfRule type="expression" dxfId="0" priority="2074" stopIfTrue="1">
      <formula>"len($A:$A)=3"</formula>
    </cfRule>
  </conditionalFormatting>
  <conditionalFormatting sqref="G1268">
    <cfRule type="expression" dxfId="0" priority="4692" stopIfTrue="1">
      <formula>"len($A:$A)=3"</formula>
    </cfRule>
  </conditionalFormatting>
  <conditionalFormatting sqref="F1269">
    <cfRule type="expression" dxfId="0" priority="2073" stopIfTrue="1">
      <formula>"len($A:$A)=3"</formula>
    </cfRule>
  </conditionalFormatting>
  <conditionalFormatting sqref="G1269">
    <cfRule type="expression" dxfId="0" priority="4691" stopIfTrue="1">
      <formula>"len($A:$A)=3"</formula>
    </cfRule>
  </conditionalFormatting>
  <conditionalFormatting sqref="F1270">
    <cfRule type="expression" dxfId="0" priority="2072" stopIfTrue="1">
      <formula>"len($A:$A)=3"</formula>
    </cfRule>
  </conditionalFormatting>
  <conditionalFormatting sqref="G1270">
    <cfRule type="expression" dxfId="0" priority="4690" stopIfTrue="1">
      <formula>"len($A:$A)=3"</formula>
    </cfRule>
  </conditionalFormatting>
  <conditionalFormatting sqref="F1271">
    <cfRule type="expression" dxfId="0" priority="2071" stopIfTrue="1">
      <formula>"len($A:$A)=3"</formula>
    </cfRule>
  </conditionalFormatting>
  <conditionalFormatting sqref="G1271">
    <cfRule type="expression" dxfId="0" priority="4689" stopIfTrue="1">
      <formula>"len($A:$A)=3"</formula>
    </cfRule>
  </conditionalFormatting>
  <conditionalFormatting sqref="F1272">
    <cfRule type="expression" dxfId="0" priority="2070" stopIfTrue="1">
      <formula>"len($A:$A)=3"</formula>
    </cfRule>
  </conditionalFormatting>
  <conditionalFormatting sqref="G1272">
    <cfRule type="expression" dxfId="0" priority="4688" stopIfTrue="1">
      <formula>"len($A:$A)=3"</formula>
    </cfRule>
  </conditionalFormatting>
  <conditionalFormatting sqref="F1273">
    <cfRule type="expression" dxfId="0" priority="2069" stopIfTrue="1">
      <formula>"len($A:$A)=3"</formula>
    </cfRule>
  </conditionalFormatting>
  <conditionalFormatting sqref="G1273">
    <cfRule type="expression" dxfId="0" priority="4687" stopIfTrue="1">
      <formula>"len($A:$A)=3"</formula>
    </cfRule>
  </conditionalFormatting>
  <conditionalFormatting sqref="C1274:E1274">
    <cfRule type="expression" dxfId="0" priority="7112" stopIfTrue="1">
      <formula>"len($A:$A)=3"</formula>
    </cfRule>
  </conditionalFormatting>
  <conditionalFormatting sqref="F1274">
    <cfRule type="expression" dxfId="0" priority="2068" stopIfTrue="1">
      <formula>"len($A:$A)=3"</formula>
    </cfRule>
  </conditionalFormatting>
  <conditionalFormatting sqref="G1274">
    <cfRule type="expression" dxfId="0" priority="4686" stopIfTrue="1">
      <formula>"len($A:$A)=3"</formula>
    </cfRule>
  </conditionalFormatting>
  <conditionalFormatting sqref="F1275">
    <cfRule type="expression" dxfId="0" priority="2067" stopIfTrue="1">
      <formula>"len($A:$A)=3"</formula>
    </cfRule>
  </conditionalFormatting>
  <conditionalFormatting sqref="G1275">
    <cfRule type="expression" dxfId="0" priority="4685" stopIfTrue="1">
      <formula>"len($A:$A)=3"</formula>
    </cfRule>
  </conditionalFormatting>
  <conditionalFormatting sqref="F1276">
    <cfRule type="expression" dxfId="0" priority="2066" stopIfTrue="1">
      <formula>"len($A:$A)=3"</formula>
    </cfRule>
  </conditionalFormatting>
  <conditionalFormatting sqref="G1276">
    <cfRule type="expression" dxfId="0" priority="4684" stopIfTrue="1">
      <formula>"len($A:$A)=3"</formula>
    </cfRule>
  </conditionalFormatting>
  <conditionalFormatting sqref="F1277">
    <cfRule type="expression" dxfId="0" priority="2065" stopIfTrue="1">
      <formula>"len($A:$A)=3"</formula>
    </cfRule>
  </conditionalFormatting>
  <conditionalFormatting sqref="G1277">
    <cfRule type="expression" dxfId="0" priority="4683" stopIfTrue="1">
      <formula>"len($A:$A)=3"</formula>
    </cfRule>
  </conditionalFormatting>
  <conditionalFormatting sqref="C1278:E1278">
    <cfRule type="expression" dxfId="0" priority="7110" stopIfTrue="1">
      <formula>"len($A:$A)=3"</formula>
    </cfRule>
  </conditionalFormatting>
  <conditionalFormatting sqref="F1278">
    <cfRule type="expression" dxfId="0" priority="2064" stopIfTrue="1">
      <formula>"len($A:$A)=3"</formula>
    </cfRule>
  </conditionalFormatting>
  <conditionalFormatting sqref="G1278">
    <cfRule type="expression" dxfId="0" priority="4682" stopIfTrue="1">
      <formula>"len($A:$A)=3"</formula>
    </cfRule>
  </conditionalFormatting>
  <conditionalFormatting sqref="F1279">
    <cfRule type="expression" dxfId="0" priority="2063" stopIfTrue="1">
      <formula>"len($A:$A)=3"</formula>
    </cfRule>
  </conditionalFormatting>
  <conditionalFormatting sqref="G1279">
    <cfRule type="expression" dxfId="0" priority="4681" stopIfTrue="1">
      <formula>"len($A:$A)=3"</formula>
    </cfRule>
  </conditionalFormatting>
  <conditionalFormatting sqref="F1280">
    <cfRule type="expression" dxfId="0" priority="2062" stopIfTrue="1">
      <formula>"len($A:$A)=3"</formula>
    </cfRule>
  </conditionalFormatting>
  <conditionalFormatting sqref="G1280">
    <cfRule type="expression" dxfId="0" priority="4680" stopIfTrue="1">
      <formula>"len($A:$A)=3"</formula>
    </cfRule>
  </conditionalFormatting>
  <conditionalFormatting sqref="F1281">
    <cfRule type="expression" dxfId="0" priority="2061" stopIfTrue="1">
      <formula>"len($A:$A)=3"</formula>
    </cfRule>
  </conditionalFormatting>
  <conditionalFormatting sqref="G1281">
    <cfRule type="expression" dxfId="0" priority="4679" stopIfTrue="1">
      <formula>"len($A:$A)=3"</formula>
    </cfRule>
  </conditionalFormatting>
  <conditionalFormatting sqref="C1282:E1282">
    <cfRule type="expression" dxfId="0" priority="7108" stopIfTrue="1">
      <formula>"len($A:$A)=3"</formula>
    </cfRule>
  </conditionalFormatting>
  <conditionalFormatting sqref="F1282">
    <cfRule type="expression" dxfId="0" priority="2060" stopIfTrue="1">
      <formula>"len($A:$A)=3"</formula>
    </cfRule>
  </conditionalFormatting>
  <conditionalFormatting sqref="G1282">
    <cfRule type="expression" dxfId="0" priority="4678" stopIfTrue="1">
      <formula>"len($A:$A)=3"</formula>
    </cfRule>
  </conditionalFormatting>
  <conditionalFormatting sqref="F1283">
    <cfRule type="expression" dxfId="0" priority="2059" stopIfTrue="1">
      <formula>"len($A:$A)=3"</formula>
    </cfRule>
  </conditionalFormatting>
  <conditionalFormatting sqref="G1283">
    <cfRule type="expression" dxfId="0" priority="4677" stopIfTrue="1">
      <formula>"len($A:$A)=3"</formula>
    </cfRule>
  </conditionalFormatting>
  <conditionalFormatting sqref="F1284">
    <cfRule type="expression" dxfId="0" priority="2058" stopIfTrue="1">
      <formula>"len($A:$A)=3"</formula>
    </cfRule>
  </conditionalFormatting>
  <conditionalFormatting sqref="G1284">
    <cfRule type="expression" dxfId="0" priority="4676" stopIfTrue="1">
      <formula>"len($A:$A)=3"</formula>
    </cfRule>
  </conditionalFormatting>
  <conditionalFormatting sqref="C1285:E1285">
    <cfRule type="expression" dxfId="0" priority="7050" stopIfTrue="1">
      <formula>"len($A:$A)=3"</formula>
    </cfRule>
  </conditionalFormatting>
  <conditionalFormatting sqref="F1285">
    <cfRule type="expression" dxfId="0" priority="2057" stopIfTrue="1">
      <formula>"len($A:$A)=3"</formula>
    </cfRule>
  </conditionalFormatting>
  <conditionalFormatting sqref="G1285">
    <cfRule type="expression" dxfId="0" priority="4675" stopIfTrue="1">
      <formula>"len($A:$A)=3"</formula>
    </cfRule>
  </conditionalFormatting>
  <conditionalFormatting sqref="C1286:E1286">
    <cfRule type="expression" dxfId="0" priority="7106" stopIfTrue="1">
      <formula>"len($A:$A)=3"</formula>
    </cfRule>
  </conditionalFormatting>
  <conditionalFormatting sqref="F1286">
    <cfRule type="expression" dxfId="0" priority="2056" stopIfTrue="1">
      <formula>"len($A:$A)=3"</formula>
    </cfRule>
  </conditionalFormatting>
  <conditionalFormatting sqref="G1286">
    <cfRule type="expression" dxfId="0" priority="4674" stopIfTrue="1">
      <formula>"len($A:$A)=3"</formula>
    </cfRule>
  </conditionalFormatting>
  <conditionalFormatting sqref="C1287">
    <cfRule type="expression" dxfId="0" priority="14" stopIfTrue="1">
      <formula>"len($A:$A)=3"</formula>
    </cfRule>
  </conditionalFormatting>
  <conditionalFormatting sqref="D1287">
    <cfRule type="expression" dxfId="0" priority="6690" stopIfTrue="1">
      <formula>"len($A:$A)=3"</formula>
    </cfRule>
  </conditionalFormatting>
  <conditionalFormatting sqref="E1287">
    <cfRule type="expression" dxfId="0" priority="5970" stopIfTrue="1">
      <formula>"len($A:$A)=3"</formula>
    </cfRule>
  </conditionalFormatting>
  <conditionalFormatting sqref="F1287">
    <cfRule type="expression" dxfId="0" priority="2055" stopIfTrue="1">
      <formula>"len($A:$A)=3"</formula>
    </cfRule>
  </conditionalFormatting>
  <conditionalFormatting sqref="G1287">
    <cfRule type="expression" dxfId="0" priority="4673" stopIfTrue="1">
      <formula>"len($A:$A)=3"</formula>
    </cfRule>
  </conditionalFormatting>
  <conditionalFormatting sqref="C1288:E1288">
    <cfRule type="expression" dxfId="0" priority="7104" stopIfTrue="1">
      <formula>"len($A:$A)=3"</formula>
    </cfRule>
  </conditionalFormatting>
  <conditionalFormatting sqref="F1288">
    <cfRule type="expression" dxfId="0" priority="2054" stopIfTrue="1">
      <formula>"len($A:$A)=3"</formula>
    </cfRule>
  </conditionalFormatting>
  <conditionalFormatting sqref="G1288">
    <cfRule type="expression" dxfId="0" priority="4672" stopIfTrue="1">
      <formula>"len($A:$A)=3"</formula>
    </cfRule>
  </conditionalFormatting>
  <conditionalFormatting sqref="C1289">
    <cfRule type="expression" dxfId="0" priority="12" stopIfTrue="1">
      <formula>"len($A:$A)=3"</formula>
    </cfRule>
  </conditionalFormatting>
  <conditionalFormatting sqref="D1289">
    <cfRule type="expression" dxfId="0" priority="6688" stopIfTrue="1">
      <formula>"len($A:$A)=3"</formula>
    </cfRule>
  </conditionalFormatting>
  <conditionalFormatting sqref="E1289">
    <cfRule type="expression" dxfId="0" priority="5968" stopIfTrue="1">
      <formula>"len($A:$A)=3"</formula>
    </cfRule>
  </conditionalFormatting>
  <conditionalFormatting sqref="F1289">
    <cfRule type="expression" dxfId="0" priority="2053" stopIfTrue="1">
      <formula>"len($A:$A)=3"</formula>
    </cfRule>
  </conditionalFormatting>
  <conditionalFormatting sqref="G1289">
    <cfRule type="expression" dxfId="0" priority="4671" stopIfTrue="1">
      <formula>"len($A:$A)=3"</formula>
    </cfRule>
  </conditionalFormatting>
  <conditionalFormatting sqref="C1290:E1290">
    <cfRule type="expression" dxfId="0" priority="7048" stopIfTrue="1">
      <formula>"len($A:$A)=3"</formula>
    </cfRule>
  </conditionalFormatting>
  <conditionalFormatting sqref="F1290">
    <cfRule type="expression" dxfId="0" priority="2052" stopIfTrue="1">
      <formula>"len($A:$A)=3"</formula>
    </cfRule>
  </conditionalFormatting>
  <conditionalFormatting sqref="G1290">
    <cfRule type="expression" dxfId="0" priority="4670" stopIfTrue="1">
      <formula>"len($A:$A)=3"</formula>
    </cfRule>
  </conditionalFormatting>
  <conditionalFormatting sqref="C1291:E1291">
    <cfRule type="expression" dxfId="0" priority="7102" stopIfTrue="1">
      <formula>"len($A:$A)=3"</formula>
    </cfRule>
  </conditionalFormatting>
  <conditionalFormatting sqref="F1291">
    <cfRule type="expression" dxfId="0" priority="2051" stopIfTrue="1">
      <formula>"len($A:$A)=3"</formula>
    </cfRule>
  </conditionalFormatting>
  <conditionalFormatting sqref="G1291">
    <cfRule type="expression" dxfId="0" priority="4669" stopIfTrue="1">
      <formula>"len($A:$A)=3"</formula>
    </cfRule>
  </conditionalFormatting>
  <conditionalFormatting sqref="F1292">
    <cfRule type="expression" dxfId="0" priority="2050" stopIfTrue="1">
      <formula>"len($A:$A)=3"</formula>
    </cfRule>
  </conditionalFormatting>
  <conditionalFormatting sqref="G1292">
    <cfRule type="expression" dxfId="0" priority="4668" stopIfTrue="1">
      <formula>"len($A:$A)=3"</formula>
    </cfRule>
  </conditionalFormatting>
  <conditionalFormatting sqref="F1293">
    <cfRule type="expression" dxfId="0" priority="2049" stopIfTrue="1">
      <formula>"len($A:$A)=3"</formula>
    </cfRule>
  </conditionalFormatting>
  <conditionalFormatting sqref="G1293">
    <cfRule type="expression" dxfId="0" priority="4667" stopIfTrue="1">
      <formula>"len($A:$A)=3"</formula>
    </cfRule>
  </conditionalFormatting>
  <conditionalFormatting sqref="F1294">
    <cfRule type="expression" dxfId="0" priority="2048" stopIfTrue="1">
      <formula>"len($A:$A)=3"</formula>
    </cfRule>
  </conditionalFormatting>
  <conditionalFormatting sqref="G1294">
    <cfRule type="expression" dxfId="0" priority="4666" stopIfTrue="1">
      <formula>"len($A:$A)=3"</formula>
    </cfRule>
  </conditionalFormatting>
  <conditionalFormatting sqref="F1295">
    <cfRule type="expression" dxfId="0" priority="2047" stopIfTrue="1">
      <formula>"len($A:$A)=3"</formula>
    </cfRule>
  </conditionalFormatting>
  <conditionalFormatting sqref="G1295">
    <cfRule type="expression" dxfId="0" priority="4665" stopIfTrue="1">
      <formula>"len($A:$A)=3"</formula>
    </cfRule>
  </conditionalFormatting>
  <conditionalFormatting sqref="C1296:E1296">
    <cfRule type="expression" dxfId="0" priority="7046" stopIfTrue="1">
      <formula>"len($A:$A)=3"</formula>
    </cfRule>
  </conditionalFormatting>
  <conditionalFormatting sqref="F1296">
    <cfRule type="expression" dxfId="0" priority="2046" stopIfTrue="1">
      <formula>"len($A:$A)=3"</formula>
    </cfRule>
  </conditionalFormatting>
  <conditionalFormatting sqref="G1296">
    <cfRule type="expression" dxfId="0" priority="4664" stopIfTrue="1">
      <formula>"len($A:$A)=3"</formula>
    </cfRule>
  </conditionalFormatting>
  <conditionalFormatting sqref="C1297:E1297">
    <cfRule type="expression" dxfId="0" priority="7100" stopIfTrue="1">
      <formula>"len($A:$A)=3"</formula>
    </cfRule>
  </conditionalFormatting>
  <conditionalFormatting sqref="F1297">
    <cfRule type="expression" dxfId="0" priority="2045" stopIfTrue="1">
      <formula>"len($A:$A)=3"</formula>
    </cfRule>
  </conditionalFormatting>
  <conditionalFormatting sqref="G1297">
    <cfRule type="expression" dxfId="0" priority="4663" stopIfTrue="1">
      <formula>"len($A:$A)=3"</formula>
    </cfRule>
  </conditionalFormatting>
  <conditionalFormatting sqref="F1298">
    <cfRule type="expression" dxfId="0" priority="2044" stopIfTrue="1">
      <formula>"len($A:$A)=3"</formula>
    </cfRule>
  </conditionalFormatting>
  <conditionalFormatting sqref="G1298">
    <cfRule type="expression" dxfId="0" priority="4662" stopIfTrue="1">
      <formula>"len($A:$A)=3"</formula>
    </cfRule>
  </conditionalFormatting>
  <conditionalFormatting sqref="F1299">
    <cfRule type="expression" dxfId="0" priority="2043" stopIfTrue="1">
      <formula>"len($A:$A)=3"</formula>
    </cfRule>
  </conditionalFormatting>
  <conditionalFormatting sqref="G1299">
    <cfRule type="expression" dxfId="0" priority="4661" stopIfTrue="1">
      <formula>"len($A:$A)=3"</formula>
    </cfRule>
  </conditionalFormatting>
  <conditionalFormatting sqref="F1300">
    <cfRule type="expression" dxfId="0" priority="2042" stopIfTrue="1">
      <formula>"len($A:$A)=3"</formula>
    </cfRule>
  </conditionalFormatting>
  <conditionalFormatting sqref="G1300">
    <cfRule type="expression" dxfId="0" priority="4660" stopIfTrue="1">
      <formula>"len($A:$A)=3"</formula>
    </cfRule>
  </conditionalFormatting>
  <conditionalFormatting sqref="C1301:E1301">
    <cfRule type="expression" dxfId="0" priority="7044" stopIfTrue="1">
      <formula>"len($A:$A)=3"</formula>
    </cfRule>
  </conditionalFormatting>
  <conditionalFormatting sqref="F1301">
    <cfRule type="expression" dxfId="0" priority="2041" stopIfTrue="1">
      <formula>"len($A:$A)=3"</formula>
    </cfRule>
  </conditionalFormatting>
  <conditionalFormatting sqref="G1301">
    <cfRule type="expression" dxfId="0" priority="4659" stopIfTrue="1">
      <formula>"len($A:$A)=3"</formula>
    </cfRule>
  </conditionalFormatting>
  <conditionalFormatting sqref="C1302:E1302">
    <cfRule type="expression" dxfId="0" priority="7098" stopIfTrue="1">
      <formula>"len($A:$A)=3"</formula>
    </cfRule>
  </conditionalFormatting>
  <conditionalFormatting sqref="F1302">
    <cfRule type="expression" dxfId="0" priority="2040" stopIfTrue="1">
      <formula>"len($A:$A)=3"</formula>
    </cfRule>
  </conditionalFormatting>
  <conditionalFormatting sqref="G1302">
    <cfRule type="expression" dxfId="0" priority="4658" stopIfTrue="1">
      <formula>"len($A:$A)=3"</formula>
    </cfRule>
  </conditionalFormatting>
  <conditionalFormatting sqref="F1303">
    <cfRule type="expression" dxfId="0" priority="2039" stopIfTrue="1">
      <formula>"len($A:$A)=3"</formula>
    </cfRule>
  </conditionalFormatting>
  <conditionalFormatting sqref="G1303">
    <cfRule type="expression" dxfId="0" priority="4657" stopIfTrue="1">
      <formula>"len($A:$A)=3"</formula>
    </cfRule>
  </conditionalFormatting>
  <conditionalFormatting sqref="F1304">
    <cfRule type="expression" dxfId="0" priority="2038" stopIfTrue="1">
      <formula>"len($A:$A)=3"</formula>
    </cfRule>
  </conditionalFormatting>
  <conditionalFormatting sqref="G1304">
    <cfRule type="expression" dxfId="0" priority="4656" stopIfTrue="1">
      <formula>"len($A:$A)=3"</formula>
    </cfRule>
  </conditionalFormatting>
  <conditionalFormatting sqref="F1305">
    <cfRule type="expression" dxfId="0" priority="2037" stopIfTrue="1">
      <formula>"len($A:$A)=3"</formula>
    </cfRule>
  </conditionalFormatting>
  <conditionalFormatting sqref="G1305">
    <cfRule type="expression" dxfId="0" priority="4655" stopIfTrue="1">
      <formula>"len($A:$A)=3"</formula>
    </cfRule>
  </conditionalFormatting>
  <conditionalFormatting sqref="F1306">
    <cfRule type="expression" dxfId="0" priority="2036" stopIfTrue="1">
      <formula>"len($A:$A)=3"</formula>
    </cfRule>
  </conditionalFormatting>
  <conditionalFormatting sqref="G1306">
    <cfRule type="expression" dxfId="0" priority="4654" stopIfTrue="1">
      <formula>"len($A:$A)=3"</formula>
    </cfRule>
  </conditionalFormatting>
  <conditionalFormatting sqref="F1307">
    <cfRule type="expression" dxfId="0" priority="2035" stopIfTrue="1">
      <formula>"len($A:$A)=3"</formula>
    </cfRule>
  </conditionalFormatting>
  <conditionalFormatting sqref="G1307">
    <cfRule type="expression" dxfId="0" priority="4653" stopIfTrue="1">
      <formula>"len($A:$A)=3"</formula>
    </cfRule>
  </conditionalFormatting>
  <conditionalFormatting sqref="C1308:E1308">
    <cfRule type="expression" dxfId="0" priority="7038" stopIfTrue="1">
      <formula>"len($A:$A)=3"</formula>
    </cfRule>
  </conditionalFormatting>
  <conditionalFormatting sqref="F1308">
    <cfRule type="expression" dxfId="0" priority="2034" stopIfTrue="1">
      <formula>"len($A:$A)=3"</formula>
    </cfRule>
  </conditionalFormatting>
  <conditionalFormatting sqref="G1308">
    <cfRule type="expression" dxfId="0" priority="4652" stopIfTrue="1">
      <formula>"len($A:$A)=3"</formula>
    </cfRule>
  </conditionalFormatting>
  <conditionalFormatting sqref="C1309">
    <cfRule type="expression" dxfId="0" priority="4" stopIfTrue="1">
      <formula>"len($A:$A)=3"</formula>
    </cfRule>
  </conditionalFormatting>
  <conditionalFormatting sqref="D1309">
    <cfRule type="expression" dxfId="0" priority="718" stopIfTrue="1">
      <formula>"len($A:$A)=3"</formula>
    </cfRule>
  </conditionalFormatting>
  <conditionalFormatting sqref="E1309">
    <cfRule type="expression" dxfId="0" priority="5960" stopIfTrue="1">
      <formula>"len($A:$A)=3"</formula>
    </cfRule>
  </conditionalFormatting>
  <conditionalFormatting sqref="F1309">
    <cfRule type="expression" dxfId="0" priority="2033" stopIfTrue="1">
      <formula>"len($A:$A)=3"</formula>
    </cfRule>
  </conditionalFormatting>
  <conditionalFormatting sqref="G1309">
    <cfRule type="expression" dxfId="0" priority="4651" stopIfTrue="1">
      <formula>"len($A:$A)=3"</formula>
    </cfRule>
  </conditionalFormatting>
  <conditionalFormatting sqref="C1310:E1310">
    <cfRule type="expression" dxfId="0" priority="7040" stopIfTrue="1">
      <formula>"len($A:$A)=3"</formula>
    </cfRule>
  </conditionalFormatting>
  <conditionalFormatting sqref="F1310">
    <cfRule type="expression" dxfId="0" priority="2032" stopIfTrue="1">
      <formula>"len($A:$A)=3"</formula>
    </cfRule>
  </conditionalFormatting>
  <conditionalFormatting sqref="G1310">
    <cfRule type="expression" dxfId="0" priority="4650" stopIfTrue="1">
      <formula>"len($A:$A)=3"</formula>
    </cfRule>
  </conditionalFormatting>
  <conditionalFormatting sqref="C1311:E1311">
    <cfRule type="expression" dxfId="0" priority="7036" stopIfTrue="1">
      <formula>"len($A:$A)=3"</formula>
    </cfRule>
  </conditionalFormatting>
  <conditionalFormatting sqref="F1311">
    <cfRule type="expression" dxfId="0" priority="2031" stopIfTrue="1">
      <formula>"len($A:$A)=3"</formula>
    </cfRule>
  </conditionalFormatting>
  <conditionalFormatting sqref="G1311">
    <cfRule type="expression" dxfId="0" priority="4649" stopIfTrue="1">
      <formula>"len($A:$A)=3"</formula>
    </cfRule>
  </conditionalFormatting>
  <conditionalFormatting sqref="F1312">
    <cfRule type="expression" dxfId="0" priority="2030" stopIfTrue="1">
      <formula>"len($A:$A)=3"</formula>
    </cfRule>
  </conditionalFormatting>
  <conditionalFormatting sqref="G1312">
    <cfRule type="expression" dxfId="0" priority="4648" stopIfTrue="1">
      <formula>"len($A:$A)=3"</formula>
    </cfRule>
  </conditionalFormatting>
  <conditionalFormatting sqref="F1313">
    <cfRule type="expression" dxfId="0" priority="2029" stopIfTrue="1">
      <formula>"len($A:$A)=3"</formula>
    </cfRule>
  </conditionalFormatting>
  <conditionalFormatting sqref="G1313">
    <cfRule type="expression" dxfId="0" priority="4647" stopIfTrue="1">
      <formula>"len($A:$A)=3"</formula>
    </cfRule>
  </conditionalFormatting>
  <conditionalFormatting sqref="F1314">
    <cfRule type="expression" dxfId="0" priority="2028" stopIfTrue="1">
      <formula>"len($A:$A)=3"</formula>
    </cfRule>
  </conditionalFormatting>
  <conditionalFormatting sqref="G1314">
    <cfRule type="expression" dxfId="0" priority="4646" stopIfTrue="1">
      <formula>"len($A:$A)=3"</formula>
    </cfRule>
  </conditionalFormatting>
  <conditionalFormatting sqref="B6:B8">
    <cfRule type="expression" dxfId="0" priority="7610" stopIfTrue="1">
      <formula>"len($A:$A)=3"</formula>
    </cfRule>
  </conditionalFormatting>
  <conditionalFormatting sqref="C8:C18">
    <cfRule type="expression" dxfId="0" priority="358" stopIfTrue="1">
      <formula>"len($A:$A)=3"</formula>
    </cfRule>
  </conditionalFormatting>
  <conditionalFormatting sqref="C20:C27">
    <cfRule type="expression" dxfId="0" priority="356" stopIfTrue="1">
      <formula>"len($A:$A)=3"</formula>
    </cfRule>
  </conditionalFormatting>
  <conditionalFormatting sqref="C29:C38">
    <cfRule type="expression" dxfId="0" priority="354" stopIfTrue="1">
      <formula>"len($A:$A)=3"</formula>
    </cfRule>
  </conditionalFormatting>
  <conditionalFormatting sqref="C40:C49">
    <cfRule type="expression" dxfId="0" priority="352" stopIfTrue="1">
      <formula>"len($A:$A)=3"</formula>
    </cfRule>
  </conditionalFormatting>
  <conditionalFormatting sqref="C51:C60">
    <cfRule type="expression" dxfId="0" priority="350" stopIfTrue="1">
      <formula>"len($A:$A)=3"</formula>
    </cfRule>
  </conditionalFormatting>
  <conditionalFormatting sqref="C62:C71">
    <cfRule type="expression" dxfId="0" priority="348" stopIfTrue="1">
      <formula>"len($A:$A)=3"</formula>
    </cfRule>
  </conditionalFormatting>
  <conditionalFormatting sqref="C73:C79">
    <cfRule type="expression" dxfId="0" priority="346" stopIfTrue="1">
      <formula>"len($A:$A)=3"</formula>
    </cfRule>
  </conditionalFormatting>
  <conditionalFormatting sqref="C81:C88">
    <cfRule type="expression" dxfId="0" priority="344" stopIfTrue="1">
      <formula>"len($A:$A)=3"</formula>
    </cfRule>
  </conditionalFormatting>
  <conditionalFormatting sqref="C90:C101">
    <cfRule type="expression" dxfId="0" priority="342" stopIfTrue="1">
      <formula>"len($A:$A)=3"</formula>
    </cfRule>
  </conditionalFormatting>
  <conditionalFormatting sqref="C103:C110">
    <cfRule type="expression" dxfId="0" priority="340" stopIfTrue="1">
      <formula>"len($A:$A)=3"</formula>
    </cfRule>
  </conditionalFormatting>
  <conditionalFormatting sqref="C112:C121">
    <cfRule type="expression" dxfId="0" priority="338" stopIfTrue="1">
      <formula>"len($A:$A)=3"</formula>
    </cfRule>
  </conditionalFormatting>
  <conditionalFormatting sqref="C123:C133">
    <cfRule type="expression" dxfId="0" priority="336" stopIfTrue="1">
      <formula>"len($A:$A)=3"</formula>
    </cfRule>
  </conditionalFormatting>
  <conditionalFormatting sqref="C135:C140">
    <cfRule type="expression" dxfId="0" priority="334" stopIfTrue="1">
      <formula>"len($A:$A)=3"</formula>
    </cfRule>
  </conditionalFormatting>
  <conditionalFormatting sqref="C142:C148">
    <cfRule type="expression" dxfId="0" priority="332" stopIfTrue="1">
      <formula>"len($A:$A)=3"</formula>
    </cfRule>
  </conditionalFormatting>
  <conditionalFormatting sqref="C150:C154">
    <cfRule type="expression" dxfId="0" priority="330" stopIfTrue="1">
      <formula>"len($A:$A)=3"</formula>
    </cfRule>
  </conditionalFormatting>
  <conditionalFormatting sqref="C156:C161">
    <cfRule type="expression" dxfId="0" priority="328" stopIfTrue="1">
      <formula>"len($A:$A)=3"</formula>
    </cfRule>
  </conditionalFormatting>
  <conditionalFormatting sqref="C163:C168">
    <cfRule type="expression" dxfId="0" priority="326" stopIfTrue="1">
      <formula>"len($A:$A)=3"</formula>
    </cfRule>
  </conditionalFormatting>
  <conditionalFormatting sqref="C170:C175">
    <cfRule type="expression" dxfId="0" priority="324" stopIfTrue="1">
      <formula>"len($A:$A)=3"</formula>
    </cfRule>
  </conditionalFormatting>
  <conditionalFormatting sqref="C177:C182">
    <cfRule type="expression" dxfId="0" priority="322" stopIfTrue="1">
      <formula>"len($A:$A)=3"</formula>
    </cfRule>
  </conditionalFormatting>
  <conditionalFormatting sqref="C184:C189">
    <cfRule type="expression" dxfId="0" priority="320" stopIfTrue="1">
      <formula>"len($A:$A)=3"</formula>
    </cfRule>
  </conditionalFormatting>
  <conditionalFormatting sqref="C191:C197">
    <cfRule type="expression" dxfId="0" priority="318" stopIfTrue="1">
      <formula>"len($A:$A)=3"</formula>
    </cfRule>
  </conditionalFormatting>
  <conditionalFormatting sqref="C199:C203">
    <cfRule type="expression" dxfId="0" priority="316" stopIfTrue="1">
      <formula>"len($A:$A)=3"</formula>
    </cfRule>
  </conditionalFormatting>
  <conditionalFormatting sqref="C205:C209">
    <cfRule type="expression" dxfId="0" priority="314" stopIfTrue="1">
      <formula>"len($A:$A)=3"</formula>
    </cfRule>
  </conditionalFormatting>
  <conditionalFormatting sqref="C211:C216">
    <cfRule type="expression" dxfId="0" priority="312" stopIfTrue="1">
      <formula>"len($A:$A)=3"</formula>
    </cfRule>
  </conditionalFormatting>
  <conditionalFormatting sqref="C218:C231">
    <cfRule type="expression" dxfId="0" priority="310" stopIfTrue="1">
      <formula>"len($A:$A)=3"</formula>
    </cfRule>
  </conditionalFormatting>
  <conditionalFormatting sqref="C233:C238">
    <cfRule type="expression" dxfId="0" priority="308" stopIfTrue="1">
      <formula>"len($A:$A)=3"</formula>
    </cfRule>
  </conditionalFormatting>
  <conditionalFormatting sqref="C240:C244">
    <cfRule type="expression" dxfId="0" priority="306" stopIfTrue="1">
      <formula>"len($A:$A)=3"</formula>
    </cfRule>
  </conditionalFormatting>
  <conditionalFormatting sqref="C246:C247">
    <cfRule type="expression" dxfId="0" priority="304" stopIfTrue="1">
      <formula>"len($A:$A)=3"</formula>
    </cfRule>
  </conditionalFormatting>
  <conditionalFormatting sqref="C253:C255">
    <cfRule type="expression" dxfId="0" priority="302" stopIfTrue="1">
      <formula>"len($A:$A)=3"</formula>
    </cfRule>
  </conditionalFormatting>
  <conditionalFormatting sqref="C261:C267">
    <cfRule type="expression" dxfId="0" priority="296" stopIfTrue="1">
      <formula>"len($A:$A)=3"</formula>
    </cfRule>
  </conditionalFormatting>
  <conditionalFormatting sqref="C272:C273">
    <cfRule type="expression" dxfId="0" priority="292" stopIfTrue="1">
      <formula>"len($A:$A)=3"</formula>
    </cfRule>
  </conditionalFormatting>
  <conditionalFormatting sqref="C275:C284">
    <cfRule type="expression" dxfId="0" priority="290" stopIfTrue="1">
      <formula>"len($A:$A)=3"</formula>
    </cfRule>
  </conditionalFormatting>
  <conditionalFormatting sqref="C286:C291">
    <cfRule type="expression" dxfId="0" priority="288" stopIfTrue="1">
      <formula>"len($A:$A)=3"</formula>
    </cfRule>
  </conditionalFormatting>
  <conditionalFormatting sqref="C293:C299">
    <cfRule type="expression" dxfId="0" priority="286" stopIfTrue="1">
      <formula>"len($A:$A)=3"</formula>
    </cfRule>
  </conditionalFormatting>
  <conditionalFormatting sqref="C301:C308">
    <cfRule type="expression" dxfId="0" priority="284" stopIfTrue="1">
      <formula>"len($A:$A)=3"</formula>
    </cfRule>
  </conditionalFormatting>
  <conditionalFormatting sqref="C310:C322">
    <cfRule type="expression" dxfId="0" priority="282" stopIfTrue="1">
      <formula>"len($A:$A)=3"</formula>
    </cfRule>
  </conditionalFormatting>
  <conditionalFormatting sqref="C324:C332">
    <cfRule type="expression" dxfId="0" priority="280" stopIfTrue="1">
      <formula>"len($A:$A)=3"</formula>
    </cfRule>
  </conditionalFormatting>
  <conditionalFormatting sqref="C334:C342">
    <cfRule type="expression" dxfId="0" priority="278" stopIfTrue="1">
      <formula>"len($A:$A)=3"</formula>
    </cfRule>
  </conditionalFormatting>
  <conditionalFormatting sqref="C344:C350">
    <cfRule type="expression" dxfId="0" priority="276" stopIfTrue="1">
      <formula>"len($A:$A)=3"</formula>
    </cfRule>
  </conditionalFormatting>
  <conditionalFormatting sqref="C352:C356">
    <cfRule type="expression" dxfId="0" priority="274" stopIfTrue="1">
      <formula>"len($A:$A)=3"</formula>
    </cfRule>
  </conditionalFormatting>
  <conditionalFormatting sqref="C358:C359">
    <cfRule type="expression" dxfId="0" priority="272" stopIfTrue="1">
      <formula>"len($A:$A)=3"</formula>
    </cfRule>
  </conditionalFormatting>
  <conditionalFormatting sqref="C362:C365">
    <cfRule type="expression" dxfId="0" priority="270" stopIfTrue="1">
      <formula>"len($A:$A)=3"</formula>
    </cfRule>
  </conditionalFormatting>
  <conditionalFormatting sqref="C367:C372">
    <cfRule type="expression" dxfId="0" priority="268" stopIfTrue="1">
      <formula>"len($A:$A)=3"</formula>
    </cfRule>
  </conditionalFormatting>
  <conditionalFormatting sqref="C374:C378">
    <cfRule type="expression" dxfId="0" priority="266" stopIfTrue="1">
      <formula>"len($A:$A)=3"</formula>
    </cfRule>
  </conditionalFormatting>
  <conditionalFormatting sqref="C380:C384">
    <cfRule type="expression" dxfId="0" priority="264" stopIfTrue="1">
      <formula>"len($A:$A)=3"</formula>
    </cfRule>
  </conditionalFormatting>
  <conditionalFormatting sqref="C386:C388">
    <cfRule type="expression" dxfId="0" priority="262" stopIfTrue="1">
      <formula>"len($A:$A)=3"</formula>
    </cfRule>
  </conditionalFormatting>
  <conditionalFormatting sqref="C390:C392">
    <cfRule type="expression" dxfId="0" priority="260" stopIfTrue="1">
      <formula>"len($A:$A)=3"</formula>
    </cfRule>
  </conditionalFormatting>
  <conditionalFormatting sqref="C394:C396">
    <cfRule type="expression" dxfId="0" priority="258" stopIfTrue="1">
      <formula>"len($A:$A)=3"</formula>
    </cfRule>
  </conditionalFormatting>
  <conditionalFormatting sqref="C398:C402">
    <cfRule type="expression" dxfId="0" priority="256" stopIfTrue="1">
      <formula>"len($A:$A)=3"</formula>
    </cfRule>
  </conditionalFormatting>
  <conditionalFormatting sqref="C404:C409">
    <cfRule type="expression" dxfId="0" priority="254" stopIfTrue="1">
      <formula>"len($A:$A)=3"</formula>
    </cfRule>
  </conditionalFormatting>
  <conditionalFormatting sqref="C414:C417">
    <cfRule type="expression" dxfId="0" priority="250" stopIfTrue="1">
      <formula>"len($A:$A)=3"</formula>
    </cfRule>
  </conditionalFormatting>
  <conditionalFormatting sqref="C419:C426">
    <cfRule type="expression" dxfId="0" priority="248" stopIfTrue="1">
      <formula>"len($A:$A)=3"</formula>
    </cfRule>
  </conditionalFormatting>
  <conditionalFormatting sqref="C428:C432">
    <cfRule type="expression" dxfId="0" priority="246" stopIfTrue="1">
      <formula>"len($A:$A)=3"</formula>
    </cfRule>
  </conditionalFormatting>
  <conditionalFormatting sqref="C434:C437">
    <cfRule type="expression" dxfId="0" priority="244" stopIfTrue="1">
      <formula>"len($A:$A)=3"</formula>
    </cfRule>
  </conditionalFormatting>
  <conditionalFormatting sqref="C439:C442">
    <cfRule type="expression" dxfId="0" priority="242" stopIfTrue="1">
      <formula>"len($A:$A)=3"</formula>
    </cfRule>
  </conditionalFormatting>
  <conditionalFormatting sqref="C444:C447">
    <cfRule type="expression" dxfId="0" priority="240" stopIfTrue="1">
      <formula>"len($A:$A)=3"</formula>
    </cfRule>
  </conditionalFormatting>
  <conditionalFormatting sqref="C449:C454">
    <cfRule type="expression" dxfId="0" priority="238" stopIfTrue="1">
      <formula>"len($A:$A)=3"</formula>
    </cfRule>
  </conditionalFormatting>
  <conditionalFormatting sqref="C456:C458">
    <cfRule type="expression" dxfId="0" priority="236" stopIfTrue="1">
      <formula>"len($A:$A)=3"</formula>
    </cfRule>
  </conditionalFormatting>
  <conditionalFormatting sqref="C460:C462">
    <cfRule type="expression" dxfId="0" priority="234" stopIfTrue="1">
      <formula>"len($A:$A)=3"</formula>
    </cfRule>
  </conditionalFormatting>
  <conditionalFormatting sqref="C464:C467">
    <cfRule type="expression" dxfId="0" priority="232" stopIfTrue="1">
      <formula>"len($A:$A)=3"</formula>
    </cfRule>
  </conditionalFormatting>
  <conditionalFormatting sqref="C470:C484">
    <cfRule type="expression" dxfId="0" priority="230" stopIfTrue="1">
      <formula>"len($A:$A)=3"</formula>
    </cfRule>
  </conditionalFormatting>
  <conditionalFormatting sqref="C486:C492">
    <cfRule type="expression" dxfId="0" priority="228" stopIfTrue="1">
      <formula>"len($A:$A)=3"</formula>
    </cfRule>
  </conditionalFormatting>
  <conditionalFormatting sqref="C494:C503">
    <cfRule type="expression" dxfId="0" priority="226" stopIfTrue="1">
      <formula>"len($A:$A)=3"</formula>
    </cfRule>
  </conditionalFormatting>
  <conditionalFormatting sqref="C505:C512">
    <cfRule type="expression" dxfId="0" priority="224" stopIfTrue="1">
      <formula>"len($A:$A)=3"</formula>
    </cfRule>
  </conditionalFormatting>
  <conditionalFormatting sqref="C514:C520">
    <cfRule type="expression" dxfId="0" priority="222" stopIfTrue="1">
      <formula>"len($A:$A)=3"</formula>
    </cfRule>
  </conditionalFormatting>
  <conditionalFormatting sqref="C522:C524">
    <cfRule type="expression" dxfId="0" priority="220" stopIfTrue="1">
      <formula>"len($A:$A)=3"</formula>
    </cfRule>
  </conditionalFormatting>
  <conditionalFormatting sqref="C527:C544">
    <cfRule type="expression" dxfId="0" priority="218" stopIfTrue="1">
      <formula>"len($A:$A)=3"</formula>
    </cfRule>
  </conditionalFormatting>
  <conditionalFormatting sqref="C546:C552">
    <cfRule type="expression" dxfId="0" priority="216" stopIfTrue="1">
      <formula>"len($A:$A)=3"</formula>
    </cfRule>
  </conditionalFormatting>
  <conditionalFormatting sqref="C556:C563">
    <cfRule type="expression" dxfId="0" priority="212" stopIfTrue="1">
      <formula>"len($A:$A)=3"</formula>
    </cfRule>
  </conditionalFormatting>
  <conditionalFormatting sqref="C565:C567">
    <cfRule type="expression" dxfId="0" priority="210" stopIfTrue="1">
      <formula>"len($A:$A)=3"</formula>
    </cfRule>
  </conditionalFormatting>
  <conditionalFormatting sqref="C569:C577">
    <cfRule type="expression" dxfId="0" priority="208" stopIfTrue="1">
      <formula>"len($A:$A)=3"</formula>
    </cfRule>
  </conditionalFormatting>
  <conditionalFormatting sqref="C579:C587">
    <cfRule type="expression" dxfId="0" priority="206" stopIfTrue="1">
      <formula>"len($A:$A)=3"</formula>
    </cfRule>
  </conditionalFormatting>
  <conditionalFormatting sqref="C589:C594">
    <cfRule type="expression" dxfId="0" priority="204" stopIfTrue="1">
      <formula>"len($A:$A)=3"</formula>
    </cfRule>
  </conditionalFormatting>
  <conditionalFormatting sqref="C596:C602">
    <cfRule type="expression" dxfId="0" priority="202" stopIfTrue="1">
      <formula>"len($A:$A)=3"</formula>
    </cfRule>
  </conditionalFormatting>
  <conditionalFormatting sqref="C604:C611">
    <cfRule type="expression" dxfId="0" priority="200" stopIfTrue="1">
      <formula>"len($A:$A)=3"</formula>
    </cfRule>
  </conditionalFormatting>
  <conditionalFormatting sqref="C613:C616">
    <cfRule type="expression" dxfId="0" priority="198" stopIfTrue="1">
      <formula>"len($A:$A)=3"</formula>
    </cfRule>
  </conditionalFormatting>
  <conditionalFormatting sqref="C618:C619">
    <cfRule type="expression" dxfId="0" priority="196" stopIfTrue="1">
      <formula>"len($A:$A)=3"</formula>
    </cfRule>
  </conditionalFormatting>
  <conditionalFormatting sqref="C621:C622">
    <cfRule type="expression" dxfId="0" priority="194" stopIfTrue="1">
      <formula>"len($A:$A)=3"</formula>
    </cfRule>
  </conditionalFormatting>
  <conditionalFormatting sqref="C624:C625">
    <cfRule type="expression" dxfId="0" priority="192" stopIfTrue="1">
      <formula>"len($A:$A)=3"</formula>
    </cfRule>
  </conditionalFormatting>
  <conditionalFormatting sqref="C627:C628">
    <cfRule type="expression" dxfId="0" priority="190" stopIfTrue="1">
      <formula>"len($A:$A)=3"</formula>
    </cfRule>
  </conditionalFormatting>
  <conditionalFormatting sqref="C630:C631">
    <cfRule type="expression" dxfId="0" priority="188" stopIfTrue="1">
      <formula>"len($A:$A)=3"</formula>
    </cfRule>
  </conditionalFormatting>
  <conditionalFormatting sqref="C633:C635">
    <cfRule type="expression" dxfId="0" priority="186" stopIfTrue="1">
      <formula>"len($A:$A)=3"</formula>
    </cfRule>
  </conditionalFormatting>
  <conditionalFormatting sqref="C637:C639">
    <cfRule type="expression" dxfId="0" priority="184" stopIfTrue="1">
      <formula>"len($A:$A)=3"</formula>
    </cfRule>
  </conditionalFormatting>
  <conditionalFormatting sqref="C641:C648">
    <cfRule type="expression" dxfId="0" priority="182" stopIfTrue="1">
      <formula>"len($A:$A)=3"</formula>
    </cfRule>
  </conditionalFormatting>
  <conditionalFormatting sqref="C650:C651">
    <cfRule type="expression" dxfId="0" priority="180" stopIfTrue="1">
      <formula>"len($A:$A)=3"</formula>
    </cfRule>
  </conditionalFormatting>
  <conditionalFormatting sqref="C656:C659">
    <cfRule type="expression" dxfId="0" priority="176" stopIfTrue="1">
      <formula>"len($A:$A)=3"</formula>
    </cfRule>
  </conditionalFormatting>
  <conditionalFormatting sqref="C661:C674">
    <cfRule type="expression" dxfId="0" priority="174" stopIfTrue="1">
      <formula>"len($A:$A)=3"</formula>
    </cfRule>
  </conditionalFormatting>
  <conditionalFormatting sqref="C676:C678">
    <cfRule type="expression" dxfId="0" priority="172" stopIfTrue="1">
      <formula>"len($A:$A)=3"</formula>
    </cfRule>
  </conditionalFormatting>
  <conditionalFormatting sqref="C680:C690">
    <cfRule type="expression" dxfId="0" priority="170" stopIfTrue="1">
      <formula>"len($A:$A)=3"</formula>
    </cfRule>
  </conditionalFormatting>
  <conditionalFormatting sqref="C692:C693">
    <cfRule type="expression" dxfId="0" priority="168" stopIfTrue="1">
      <formula>"len($A:$A)=3"</formula>
    </cfRule>
  </conditionalFormatting>
  <conditionalFormatting sqref="C695:C697">
    <cfRule type="expression" dxfId="0" priority="166" stopIfTrue="1">
      <formula>"len($A:$A)=3"</formula>
    </cfRule>
  </conditionalFormatting>
  <conditionalFormatting sqref="C699:C702">
    <cfRule type="expression" dxfId="0" priority="164" stopIfTrue="1">
      <formula>"len($A:$A)=3"</formula>
    </cfRule>
  </conditionalFormatting>
  <conditionalFormatting sqref="C704:C706">
    <cfRule type="expression" dxfId="0" priority="162" stopIfTrue="1">
      <formula>"len($A:$A)=3"</formula>
    </cfRule>
  </conditionalFormatting>
  <conditionalFormatting sqref="C708:C710">
    <cfRule type="expression" dxfId="0" priority="160" stopIfTrue="1">
      <formula>"len($A:$A)=3"</formula>
    </cfRule>
  </conditionalFormatting>
  <conditionalFormatting sqref="C712:C713">
    <cfRule type="expression" dxfId="0" priority="158" stopIfTrue="1">
      <formula>"len($A:$A)=3"</formula>
    </cfRule>
  </conditionalFormatting>
  <conditionalFormatting sqref="C715:C722">
    <cfRule type="expression" dxfId="0" priority="156" stopIfTrue="1">
      <formula>"len($A:$A)=3"</formula>
    </cfRule>
  </conditionalFormatting>
  <conditionalFormatting sqref="C726:C730">
    <cfRule type="expression" dxfId="0" priority="152" stopIfTrue="1">
      <formula>"len($A:$A)=3"</formula>
    </cfRule>
  </conditionalFormatting>
  <conditionalFormatting sqref="C732:C735">
    <cfRule type="expression" dxfId="0" priority="150" stopIfTrue="1">
      <formula>"len($A:$A)=3"</formula>
    </cfRule>
  </conditionalFormatting>
  <conditionalFormatting sqref="C740:C748">
    <cfRule type="expression" dxfId="0" priority="146" stopIfTrue="1">
      <formula>"len($A:$A)=3"</formula>
    </cfRule>
  </conditionalFormatting>
  <conditionalFormatting sqref="C750:C752">
    <cfRule type="expression" dxfId="0" priority="144" stopIfTrue="1">
      <formula>"len($A:$A)=3"</formula>
    </cfRule>
  </conditionalFormatting>
  <conditionalFormatting sqref="C754:C761">
    <cfRule type="expression" dxfId="0" priority="142" stopIfTrue="1">
      <formula>"len($A:$A)=3"</formula>
    </cfRule>
  </conditionalFormatting>
  <conditionalFormatting sqref="C763:C768">
    <cfRule type="expression" dxfId="0" priority="140" stopIfTrue="1">
      <formula>"len($A:$A)=3"</formula>
    </cfRule>
  </conditionalFormatting>
  <conditionalFormatting sqref="C770:C775">
    <cfRule type="expression" dxfId="0" priority="138" stopIfTrue="1">
      <formula>"len($A:$A)=3"</formula>
    </cfRule>
  </conditionalFormatting>
  <conditionalFormatting sqref="C777:C781">
    <cfRule type="expression" dxfId="0" priority="136" stopIfTrue="1">
      <formula>"len($A:$A)=3"</formula>
    </cfRule>
  </conditionalFormatting>
  <conditionalFormatting sqref="C783:C784">
    <cfRule type="expression" dxfId="0" priority="134" stopIfTrue="1">
      <formula>"len($A:$A)=3"</formula>
    </cfRule>
  </conditionalFormatting>
  <conditionalFormatting sqref="C786:C787">
    <cfRule type="expression" dxfId="0" priority="132" stopIfTrue="1">
      <formula>"len($A:$A)=3"</formula>
    </cfRule>
  </conditionalFormatting>
  <conditionalFormatting sqref="C793:C797">
    <cfRule type="expression" dxfId="0" priority="126" stopIfTrue="1">
      <formula>"len($A:$A)=3"</formula>
    </cfRule>
  </conditionalFormatting>
  <conditionalFormatting sqref="C803:C812">
    <cfRule type="expression" dxfId="0" priority="120" stopIfTrue="1">
      <formula>"len($A:$A)=3"</formula>
    </cfRule>
  </conditionalFormatting>
  <conditionalFormatting sqref="C817:C826">
    <cfRule type="expression" dxfId="0" priority="116" stopIfTrue="1">
      <formula>"len($A:$A)=3"</formula>
    </cfRule>
  </conditionalFormatting>
  <conditionalFormatting sqref="C830:C831">
    <cfRule type="expression" dxfId="0" priority="112" stopIfTrue="1">
      <formula>"len($A:$A)=3"</formula>
    </cfRule>
  </conditionalFormatting>
  <conditionalFormatting sqref="C840:C864">
    <cfRule type="expression" dxfId="0" priority="104" stopIfTrue="1">
      <formula>"len($A:$A)=3"</formula>
    </cfRule>
  </conditionalFormatting>
  <conditionalFormatting sqref="C866:C887">
    <cfRule type="expression" dxfId="0" priority="102" stopIfTrue="1">
      <formula>"len($A:$A)=3"</formula>
    </cfRule>
  </conditionalFormatting>
  <conditionalFormatting sqref="C889:C915">
    <cfRule type="expression" dxfId="0" priority="100" stopIfTrue="1">
      <formula>"len($A:$A)=3"</formula>
    </cfRule>
  </conditionalFormatting>
  <conditionalFormatting sqref="C917:C926">
    <cfRule type="expression" dxfId="0" priority="98" stopIfTrue="1">
      <formula>"len($A:$A)=3"</formula>
    </cfRule>
  </conditionalFormatting>
  <conditionalFormatting sqref="C928:C933">
    <cfRule type="expression" dxfId="0" priority="96" stopIfTrue="1">
      <formula>"len($A:$A)=3"</formula>
    </cfRule>
  </conditionalFormatting>
  <conditionalFormatting sqref="C935:C939">
    <cfRule type="expression" dxfId="0" priority="94" stopIfTrue="1">
      <formula>"len($A:$A)=3"</formula>
    </cfRule>
  </conditionalFormatting>
  <conditionalFormatting sqref="C941:C942">
    <cfRule type="expression" dxfId="0" priority="92" stopIfTrue="1">
      <formula>"len($A:$A)=3"</formula>
    </cfRule>
  </conditionalFormatting>
  <conditionalFormatting sqref="C944:C945">
    <cfRule type="expression" dxfId="0" priority="90" stopIfTrue="1">
      <formula>"len($A:$A)=3"</formula>
    </cfRule>
  </conditionalFormatting>
  <conditionalFormatting sqref="C948:C968">
    <cfRule type="expression" dxfId="0" priority="88" stopIfTrue="1">
      <formula>"len($A:$A)=3"</formula>
    </cfRule>
  </conditionalFormatting>
  <conditionalFormatting sqref="C970:C978">
    <cfRule type="expression" dxfId="0" priority="86" stopIfTrue="1">
      <formula>"len($A:$A)=3"</formula>
    </cfRule>
  </conditionalFormatting>
  <conditionalFormatting sqref="C980:C988">
    <cfRule type="expression" dxfId="0" priority="84" stopIfTrue="1">
      <formula>"len($A:$A)=3"</formula>
    </cfRule>
  </conditionalFormatting>
  <conditionalFormatting sqref="C990:C995">
    <cfRule type="expression" dxfId="0" priority="82" stopIfTrue="1">
      <formula>"len($A:$A)=3"</formula>
    </cfRule>
  </conditionalFormatting>
  <conditionalFormatting sqref="C997:C1000">
    <cfRule type="expression" dxfId="0" priority="80" stopIfTrue="1">
      <formula>"len($A:$A)=3"</formula>
    </cfRule>
  </conditionalFormatting>
  <conditionalFormatting sqref="C1002:C1003">
    <cfRule type="expression" dxfId="0" priority="78" stopIfTrue="1">
      <formula>"len($A:$A)=3"</formula>
    </cfRule>
  </conditionalFormatting>
  <conditionalFormatting sqref="C1006:C1014">
    <cfRule type="expression" dxfId="0" priority="76" stopIfTrue="1">
      <formula>"len($A:$A)=3"</formula>
    </cfRule>
  </conditionalFormatting>
  <conditionalFormatting sqref="C1016:C1030">
    <cfRule type="expression" dxfId="0" priority="74" stopIfTrue="1">
      <formula>"len($A:$A)=3"</formula>
    </cfRule>
  </conditionalFormatting>
  <conditionalFormatting sqref="C1032:C1035">
    <cfRule type="expression" dxfId="0" priority="72" stopIfTrue="1">
      <formula>"len($A:$A)=3"</formula>
    </cfRule>
  </conditionalFormatting>
  <conditionalFormatting sqref="C1037:C1046">
    <cfRule type="expression" dxfId="0" priority="70" stopIfTrue="1">
      <formula>"len($A:$A)=3"</formula>
    </cfRule>
  </conditionalFormatting>
  <conditionalFormatting sqref="C1048:C1053">
    <cfRule type="expression" dxfId="0" priority="68" stopIfTrue="1">
      <formula>"len($A:$A)=3"</formula>
    </cfRule>
  </conditionalFormatting>
  <conditionalFormatting sqref="C1055:C1061">
    <cfRule type="expression" dxfId="0" priority="66" stopIfTrue="1">
      <formula>"len($A:$A)=3"</formula>
    </cfRule>
  </conditionalFormatting>
  <conditionalFormatting sqref="C1063:C1067">
    <cfRule type="expression" dxfId="0" priority="64" stopIfTrue="1">
      <formula>"len($A:$A)=3"</formula>
    </cfRule>
  </conditionalFormatting>
  <conditionalFormatting sqref="C1070:C1078">
    <cfRule type="expression" dxfId="0" priority="62" stopIfTrue="1">
      <formula>"len($A:$A)=3"</formula>
    </cfRule>
  </conditionalFormatting>
  <conditionalFormatting sqref="C1080:C1084">
    <cfRule type="expression" dxfId="0" priority="60" stopIfTrue="1">
      <formula>"len($A:$A)=3"</formula>
    </cfRule>
  </conditionalFormatting>
  <conditionalFormatting sqref="C1086:C1087">
    <cfRule type="expression" dxfId="0" priority="58" stopIfTrue="1">
      <formula>"len($A:$A)=3"</formula>
    </cfRule>
  </conditionalFormatting>
  <conditionalFormatting sqref="C1090:C1095">
    <cfRule type="expression" dxfId="0" priority="56" stopIfTrue="1">
      <formula>"len($A:$A)=3"</formula>
    </cfRule>
  </conditionalFormatting>
  <conditionalFormatting sqref="C1097:C1105">
    <cfRule type="expression" dxfId="0" priority="54" stopIfTrue="1">
      <formula>"len($A:$A)=3"</formula>
    </cfRule>
  </conditionalFormatting>
  <conditionalFormatting sqref="C1107:C1111">
    <cfRule type="expression" dxfId="0" priority="52" stopIfTrue="1">
      <formula>"len($A:$A)=3"</formula>
    </cfRule>
  </conditionalFormatting>
  <conditionalFormatting sqref="C1113:C1114">
    <cfRule type="expression" dxfId="0" priority="50" stopIfTrue="1">
      <formula>"len($A:$A)=3"</formula>
    </cfRule>
  </conditionalFormatting>
  <conditionalFormatting sqref="C1127:C1152">
    <cfRule type="expression" dxfId="0" priority="48" stopIfTrue="1">
      <formula>"len($A:$A)=3"</formula>
    </cfRule>
  </conditionalFormatting>
  <conditionalFormatting sqref="C1154:C1167">
    <cfRule type="expression" dxfId="0" priority="46" stopIfTrue="1">
      <formula>"len($A:$A)=3"</formula>
    </cfRule>
  </conditionalFormatting>
  <conditionalFormatting sqref="C1172:C1181">
    <cfRule type="expression" dxfId="0" priority="42" stopIfTrue="1">
      <formula>"len($A:$A)=3"</formula>
    </cfRule>
  </conditionalFormatting>
  <conditionalFormatting sqref="C1183:C1185">
    <cfRule type="expression" dxfId="0" priority="40" stopIfTrue="1">
      <formula>"len($A:$A)=3"</formula>
    </cfRule>
  </conditionalFormatting>
  <conditionalFormatting sqref="C1187:C1189">
    <cfRule type="expression" dxfId="0" priority="38" stopIfTrue="1">
      <formula>"len($A:$A)=3"</formula>
    </cfRule>
  </conditionalFormatting>
  <conditionalFormatting sqref="C1192:C1208">
    <cfRule type="expression" dxfId="0" priority="36" stopIfTrue="1">
      <formula>"len($A:$A)=3"</formula>
    </cfRule>
  </conditionalFormatting>
  <conditionalFormatting sqref="C1210:C1215">
    <cfRule type="expression" dxfId="0" priority="34" stopIfTrue="1">
      <formula>"len($A:$A)=3"</formula>
    </cfRule>
  </conditionalFormatting>
  <conditionalFormatting sqref="C1217:C1221">
    <cfRule type="expression" dxfId="0" priority="32" stopIfTrue="1">
      <formula>"len($A:$A)=3"</formula>
    </cfRule>
  </conditionalFormatting>
  <conditionalFormatting sqref="C1223:C1234">
    <cfRule type="expression" dxfId="0" priority="30" stopIfTrue="1">
      <formula>"len($A:$A)=3"</formula>
    </cfRule>
  </conditionalFormatting>
  <conditionalFormatting sqref="C1237:C1246">
    <cfRule type="expression" dxfId="0" priority="28" stopIfTrue="1">
      <formula>"len($A:$A)=3"</formula>
    </cfRule>
  </conditionalFormatting>
  <conditionalFormatting sqref="C1248:C1252">
    <cfRule type="expression" dxfId="0" priority="26" stopIfTrue="1">
      <formula>"len($A:$A)=3"</formula>
    </cfRule>
  </conditionalFormatting>
  <conditionalFormatting sqref="C1254:C1260">
    <cfRule type="expression" dxfId="0" priority="24" stopIfTrue="1">
      <formula>"len($A:$A)=3"</formula>
    </cfRule>
  </conditionalFormatting>
  <conditionalFormatting sqref="C1262:C1273">
    <cfRule type="expression" dxfId="0" priority="22" stopIfTrue="1">
      <formula>"len($A:$A)=3"</formula>
    </cfRule>
  </conditionalFormatting>
  <conditionalFormatting sqref="C1275:C1277">
    <cfRule type="expression" dxfId="0" priority="20" stopIfTrue="1">
      <formula>"len($A:$A)=3"</formula>
    </cfRule>
  </conditionalFormatting>
  <conditionalFormatting sqref="C1279:C1281">
    <cfRule type="expression" dxfId="0" priority="18" stopIfTrue="1">
      <formula>"len($A:$A)=3"</formula>
    </cfRule>
  </conditionalFormatting>
  <conditionalFormatting sqref="C1283:C1284">
    <cfRule type="expression" dxfId="0" priority="16" stopIfTrue="1">
      <formula>"len($A:$A)=3"</formula>
    </cfRule>
  </conditionalFormatting>
  <conditionalFormatting sqref="C1292:C1295">
    <cfRule type="expression" dxfId="0" priority="10" stopIfTrue="1">
      <formula>"len($A:$A)=3"</formula>
    </cfRule>
  </conditionalFormatting>
  <conditionalFormatting sqref="C1298:C1299">
    <cfRule type="expression" dxfId="0" priority="8" stopIfTrue="1">
      <formula>"len($A:$A)=3"</formula>
    </cfRule>
  </conditionalFormatting>
  <conditionalFormatting sqref="C1303:C1307">
    <cfRule type="expression" dxfId="0" priority="6" stopIfTrue="1">
      <formula>"len($A:$A)=3"</formula>
    </cfRule>
  </conditionalFormatting>
  <conditionalFormatting sqref="C1312:C1313">
    <cfRule type="expression" dxfId="0" priority="2" stopIfTrue="1">
      <formula>"len($A:$A)=3"</formula>
    </cfRule>
  </conditionalFormatting>
  <conditionalFormatting sqref="D8:D18">
    <cfRule type="expression" dxfId="0" priority="7034" stopIfTrue="1">
      <formula>"len($A:$A)=3"</formula>
    </cfRule>
  </conditionalFormatting>
  <conditionalFormatting sqref="D20:D27">
    <cfRule type="expression" dxfId="0" priority="7032" stopIfTrue="1">
      <formula>"len($A:$A)=3"</formula>
    </cfRule>
  </conditionalFormatting>
  <conditionalFormatting sqref="D29:D38">
    <cfRule type="expression" dxfId="0" priority="7030" stopIfTrue="1">
      <formula>"len($A:$A)=3"</formula>
    </cfRule>
  </conditionalFormatting>
  <conditionalFormatting sqref="D40:D49">
    <cfRule type="expression" dxfId="0" priority="7028" stopIfTrue="1">
      <formula>"len($A:$A)=3"</formula>
    </cfRule>
  </conditionalFormatting>
  <conditionalFormatting sqref="D51:D60">
    <cfRule type="expression" dxfId="0" priority="7026" stopIfTrue="1">
      <formula>"len($A:$A)=3"</formula>
    </cfRule>
  </conditionalFormatting>
  <conditionalFormatting sqref="D62:D71">
    <cfRule type="expression" dxfId="0" priority="7024" stopIfTrue="1">
      <formula>"len($A:$A)=3"</formula>
    </cfRule>
  </conditionalFormatting>
  <conditionalFormatting sqref="D73:D79">
    <cfRule type="expression" dxfId="0" priority="7022" stopIfTrue="1">
      <formula>"len($A:$A)=3"</formula>
    </cfRule>
  </conditionalFormatting>
  <conditionalFormatting sqref="D81:D88">
    <cfRule type="expression" dxfId="0" priority="7020" stopIfTrue="1">
      <formula>"len($A:$A)=3"</formula>
    </cfRule>
  </conditionalFormatting>
  <conditionalFormatting sqref="D90:D101">
    <cfRule type="expression" dxfId="0" priority="7018" stopIfTrue="1">
      <formula>"len($A:$A)=3"</formula>
    </cfRule>
  </conditionalFormatting>
  <conditionalFormatting sqref="D103:D110">
    <cfRule type="expression" dxfId="0" priority="7016" stopIfTrue="1">
      <formula>"len($A:$A)=3"</formula>
    </cfRule>
  </conditionalFormatting>
  <conditionalFormatting sqref="D112:D121">
    <cfRule type="expression" dxfId="0" priority="7014" stopIfTrue="1">
      <formula>"len($A:$A)=3"</formula>
    </cfRule>
  </conditionalFormatting>
  <conditionalFormatting sqref="D123:D133">
    <cfRule type="expression" dxfId="0" priority="7012" stopIfTrue="1">
      <formula>"len($A:$A)=3"</formula>
    </cfRule>
  </conditionalFormatting>
  <conditionalFormatting sqref="D135:D140">
    <cfRule type="expression" dxfId="0" priority="7010" stopIfTrue="1">
      <formula>"len($A:$A)=3"</formula>
    </cfRule>
  </conditionalFormatting>
  <conditionalFormatting sqref="D142:D148">
    <cfRule type="expression" dxfId="0" priority="7008" stopIfTrue="1">
      <formula>"len($A:$A)=3"</formula>
    </cfRule>
  </conditionalFormatting>
  <conditionalFormatting sqref="D150:D154">
    <cfRule type="expression" dxfId="0" priority="7006" stopIfTrue="1">
      <formula>"len($A:$A)=3"</formula>
    </cfRule>
  </conditionalFormatting>
  <conditionalFormatting sqref="D156:D161">
    <cfRule type="expression" dxfId="0" priority="7004" stopIfTrue="1">
      <formula>"len($A:$A)=3"</formula>
    </cfRule>
  </conditionalFormatting>
  <conditionalFormatting sqref="D163:D168">
    <cfRule type="expression" dxfId="0" priority="7002" stopIfTrue="1">
      <formula>"len($A:$A)=3"</formula>
    </cfRule>
  </conditionalFormatting>
  <conditionalFormatting sqref="D170:D175">
    <cfRule type="expression" dxfId="0" priority="7000" stopIfTrue="1">
      <formula>"len($A:$A)=3"</formula>
    </cfRule>
  </conditionalFormatting>
  <conditionalFormatting sqref="D177:D182">
    <cfRule type="expression" dxfId="0" priority="6998" stopIfTrue="1">
      <formula>"len($A:$A)=3"</formula>
    </cfRule>
  </conditionalFormatting>
  <conditionalFormatting sqref="D184:D189">
    <cfRule type="expression" dxfId="0" priority="6996" stopIfTrue="1">
      <formula>"len($A:$A)=3"</formula>
    </cfRule>
  </conditionalFormatting>
  <conditionalFormatting sqref="D191:D197">
    <cfRule type="expression" dxfId="0" priority="6994" stopIfTrue="1">
      <formula>"len($A:$A)=3"</formula>
    </cfRule>
  </conditionalFormatting>
  <conditionalFormatting sqref="D199:D203">
    <cfRule type="expression" dxfId="0" priority="6992" stopIfTrue="1">
      <formula>"len($A:$A)=3"</formula>
    </cfRule>
  </conditionalFormatting>
  <conditionalFormatting sqref="D205:D209">
    <cfRule type="expression" dxfId="0" priority="6990" stopIfTrue="1">
      <formula>"len($A:$A)=3"</formula>
    </cfRule>
  </conditionalFormatting>
  <conditionalFormatting sqref="D211:D216">
    <cfRule type="expression" dxfId="0" priority="6988" stopIfTrue="1">
      <formula>"len($A:$A)=3"</formula>
    </cfRule>
  </conditionalFormatting>
  <conditionalFormatting sqref="D218:D231">
    <cfRule type="expression" dxfId="0" priority="6986" stopIfTrue="1">
      <formula>"len($A:$A)=3"</formula>
    </cfRule>
  </conditionalFormatting>
  <conditionalFormatting sqref="D233:D238">
    <cfRule type="expression" dxfId="0" priority="6984" stopIfTrue="1">
      <formula>"len($A:$A)=3"</formula>
    </cfRule>
  </conditionalFormatting>
  <conditionalFormatting sqref="D240:D244">
    <cfRule type="expression" dxfId="0" priority="6982" stopIfTrue="1">
      <formula>"len($A:$A)=3"</formula>
    </cfRule>
  </conditionalFormatting>
  <conditionalFormatting sqref="D246:D247">
    <cfRule type="expression" dxfId="0" priority="6980" stopIfTrue="1">
      <formula>"len($A:$A)=3"</formula>
    </cfRule>
  </conditionalFormatting>
  <conditionalFormatting sqref="D253:D255">
    <cfRule type="expression" dxfId="0" priority="6978" stopIfTrue="1">
      <formula>"len($A:$A)=3"</formula>
    </cfRule>
  </conditionalFormatting>
  <conditionalFormatting sqref="D261:D267">
    <cfRule type="expression" dxfId="0" priority="6972" stopIfTrue="1">
      <formula>"len($A:$A)=3"</formula>
    </cfRule>
  </conditionalFormatting>
  <conditionalFormatting sqref="D272:D273">
    <cfRule type="expression" dxfId="0" priority="6968" stopIfTrue="1">
      <formula>"len($A:$A)=3"</formula>
    </cfRule>
  </conditionalFormatting>
  <conditionalFormatting sqref="D275:D284">
    <cfRule type="expression" dxfId="0" priority="6966" stopIfTrue="1">
      <formula>"len($A:$A)=3"</formula>
    </cfRule>
  </conditionalFormatting>
  <conditionalFormatting sqref="D286:D291">
    <cfRule type="expression" dxfId="0" priority="6964" stopIfTrue="1">
      <formula>"len($A:$A)=3"</formula>
    </cfRule>
  </conditionalFormatting>
  <conditionalFormatting sqref="D293:D299">
    <cfRule type="expression" dxfId="0" priority="6962" stopIfTrue="1">
      <formula>"len($A:$A)=3"</formula>
    </cfRule>
  </conditionalFormatting>
  <conditionalFormatting sqref="D301:D308">
    <cfRule type="expression" dxfId="0" priority="6960" stopIfTrue="1">
      <formula>"len($A:$A)=3"</formula>
    </cfRule>
  </conditionalFormatting>
  <conditionalFormatting sqref="D310:D322">
    <cfRule type="expression" dxfId="0" priority="6958" stopIfTrue="1">
      <formula>"len($A:$A)=3"</formula>
    </cfRule>
  </conditionalFormatting>
  <conditionalFormatting sqref="D324:D332">
    <cfRule type="expression" dxfId="0" priority="6956" stopIfTrue="1">
      <formula>"len($A:$A)=3"</formula>
    </cfRule>
  </conditionalFormatting>
  <conditionalFormatting sqref="D334:D342">
    <cfRule type="expression" dxfId="0" priority="6954" stopIfTrue="1">
      <formula>"len($A:$A)=3"</formula>
    </cfRule>
  </conditionalFormatting>
  <conditionalFormatting sqref="D344:D350">
    <cfRule type="expression" dxfId="0" priority="6952" stopIfTrue="1">
      <formula>"len($A:$A)=3"</formula>
    </cfRule>
  </conditionalFormatting>
  <conditionalFormatting sqref="D352:D356">
    <cfRule type="expression" dxfId="0" priority="6950" stopIfTrue="1">
      <formula>"len($A:$A)=3"</formula>
    </cfRule>
  </conditionalFormatting>
  <conditionalFormatting sqref="D358:D359">
    <cfRule type="expression" dxfId="0" priority="6948" stopIfTrue="1">
      <formula>"len($A:$A)=3"</formula>
    </cfRule>
  </conditionalFormatting>
  <conditionalFormatting sqref="D362:D365">
    <cfRule type="expression" dxfId="0" priority="6946" stopIfTrue="1">
      <formula>"len($A:$A)=3"</formula>
    </cfRule>
  </conditionalFormatting>
  <conditionalFormatting sqref="D367:D372">
    <cfRule type="expression" dxfId="0" priority="6944" stopIfTrue="1">
      <formula>"len($A:$A)=3"</formula>
    </cfRule>
  </conditionalFormatting>
  <conditionalFormatting sqref="D374:D378">
    <cfRule type="expression" dxfId="0" priority="6942" stopIfTrue="1">
      <formula>"len($A:$A)=3"</formula>
    </cfRule>
  </conditionalFormatting>
  <conditionalFormatting sqref="D380:D384">
    <cfRule type="expression" dxfId="0" priority="6940" stopIfTrue="1">
      <formula>"len($A:$A)=3"</formula>
    </cfRule>
  </conditionalFormatting>
  <conditionalFormatting sqref="D386:D388">
    <cfRule type="expression" dxfId="0" priority="6938" stopIfTrue="1">
      <formula>"len($A:$A)=3"</formula>
    </cfRule>
  </conditionalFormatting>
  <conditionalFormatting sqref="D390:D392">
    <cfRule type="expression" dxfId="0" priority="6936" stopIfTrue="1">
      <formula>"len($A:$A)=3"</formula>
    </cfRule>
  </conditionalFormatting>
  <conditionalFormatting sqref="D394:D396">
    <cfRule type="expression" dxfId="0" priority="6934" stopIfTrue="1">
      <formula>"len($A:$A)=3"</formula>
    </cfRule>
  </conditionalFormatting>
  <conditionalFormatting sqref="D398:D402">
    <cfRule type="expression" dxfId="0" priority="6932" stopIfTrue="1">
      <formula>"len($A:$A)=3"</formula>
    </cfRule>
  </conditionalFormatting>
  <conditionalFormatting sqref="D404:D409">
    <cfRule type="expression" dxfId="0" priority="6930" stopIfTrue="1">
      <formula>"len($A:$A)=3"</formula>
    </cfRule>
  </conditionalFormatting>
  <conditionalFormatting sqref="D414:D417">
    <cfRule type="expression" dxfId="0" priority="6926" stopIfTrue="1">
      <formula>"len($A:$A)=3"</formula>
    </cfRule>
  </conditionalFormatting>
  <conditionalFormatting sqref="D419:D426">
    <cfRule type="expression" dxfId="0" priority="6924" stopIfTrue="1">
      <formula>"len($A:$A)=3"</formula>
    </cfRule>
  </conditionalFormatting>
  <conditionalFormatting sqref="D428:D432">
    <cfRule type="expression" dxfId="0" priority="6922" stopIfTrue="1">
      <formula>"len($A:$A)=3"</formula>
    </cfRule>
  </conditionalFormatting>
  <conditionalFormatting sqref="D434:D437">
    <cfRule type="expression" dxfId="0" priority="6920" stopIfTrue="1">
      <formula>"len($A:$A)=3"</formula>
    </cfRule>
  </conditionalFormatting>
  <conditionalFormatting sqref="D439:D442">
    <cfRule type="expression" dxfId="0" priority="6918" stopIfTrue="1">
      <formula>"len($A:$A)=3"</formula>
    </cfRule>
  </conditionalFormatting>
  <conditionalFormatting sqref="D444:D447">
    <cfRule type="expression" dxfId="0" priority="6916" stopIfTrue="1">
      <formula>"len($A:$A)=3"</formula>
    </cfRule>
  </conditionalFormatting>
  <conditionalFormatting sqref="D449:D454">
    <cfRule type="expression" dxfId="0" priority="6914" stopIfTrue="1">
      <formula>"len($A:$A)=3"</formula>
    </cfRule>
  </conditionalFormatting>
  <conditionalFormatting sqref="D456:D458">
    <cfRule type="expression" dxfId="0" priority="6912" stopIfTrue="1">
      <formula>"len($A:$A)=3"</formula>
    </cfRule>
  </conditionalFormatting>
  <conditionalFormatting sqref="D460:D462">
    <cfRule type="expression" dxfId="0" priority="6910" stopIfTrue="1">
      <formula>"len($A:$A)=3"</formula>
    </cfRule>
  </conditionalFormatting>
  <conditionalFormatting sqref="D464:D467">
    <cfRule type="expression" dxfId="0" priority="6908" stopIfTrue="1">
      <formula>"len($A:$A)=3"</formula>
    </cfRule>
  </conditionalFormatting>
  <conditionalFormatting sqref="D470:D484">
    <cfRule type="expression" dxfId="0" priority="6906" stopIfTrue="1">
      <formula>"len($A:$A)=3"</formula>
    </cfRule>
  </conditionalFormatting>
  <conditionalFormatting sqref="D486:D492">
    <cfRule type="expression" dxfId="0" priority="6904" stopIfTrue="1">
      <formula>"len($A:$A)=3"</formula>
    </cfRule>
  </conditionalFormatting>
  <conditionalFormatting sqref="D494:D503">
    <cfRule type="expression" dxfId="0" priority="6902" stopIfTrue="1">
      <formula>"len($A:$A)=3"</formula>
    </cfRule>
  </conditionalFormatting>
  <conditionalFormatting sqref="D505:D512">
    <cfRule type="expression" dxfId="0" priority="6900" stopIfTrue="1">
      <formula>"len($A:$A)=3"</formula>
    </cfRule>
  </conditionalFormatting>
  <conditionalFormatting sqref="D514:D520">
    <cfRule type="expression" dxfId="0" priority="6898" stopIfTrue="1">
      <formula>"len($A:$A)=3"</formula>
    </cfRule>
  </conditionalFormatting>
  <conditionalFormatting sqref="D522:D524">
    <cfRule type="expression" dxfId="0" priority="6896" stopIfTrue="1">
      <formula>"len($A:$A)=3"</formula>
    </cfRule>
  </conditionalFormatting>
  <conditionalFormatting sqref="D527:D544">
    <cfRule type="expression" dxfId="0" priority="6894" stopIfTrue="1">
      <formula>"len($A:$A)=3"</formula>
    </cfRule>
  </conditionalFormatting>
  <conditionalFormatting sqref="D546:D552">
    <cfRule type="expression" dxfId="0" priority="6892" stopIfTrue="1">
      <formula>"len($A:$A)=3"</formula>
    </cfRule>
  </conditionalFormatting>
  <conditionalFormatting sqref="D556:D563">
    <cfRule type="expression" dxfId="0" priority="6888" stopIfTrue="1">
      <formula>"len($A:$A)=3"</formula>
    </cfRule>
  </conditionalFormatting>
  <conditionalFormatting sqref="D565:D567">
    <cfRule type="expression" dxfId="0" priority="6886" stopIfTrue="1">
      <formula>"len($A:$A)=3"</formula>
    </cfRule>
  </conditionalFormatting>
  <conditionalFormatting sqref="D569:D577">
    <cfRule type="expression" dxfId="0" priority="6884" stopIfTrue="1">
      <formula>"len($A:$A)=3"</formula>
    </cfRule>
  </conditionalFormatting>
  <conditionalFormatting sqref="D579:D587">
    <cfRule type="expression" dxfId="0" priority="6882" stopIfTrue="1">
      <formula>"len($A:$A)=3"</formula>
    </cfRule>
  </conditionalFormatting>
  <conditionalFormatting sqref="D589:D594">
    <cfRule type="expression" dxfId="0" priority="6880" stopIfTrue="1">
      <formula>"len($A:$A)=3"</formula>
    </cfRule>
  </conditionalFormatting>
  <conditionalFormatting sqref="D596:D602">
    <cfRule type="expression" dxfId="0" priority="6878" stopIfTrue="1">
      <formula>"len($A:$A)=3"</formula>
    </cfRule>
  </conditionalFormatting>
  <conditionalFormatting sqref="D604:D611">
    <cfRule type="expression" dxfId="0" priority="6876" stopIfTrue="1">
      <formula>"len($A:$A)=3"</formula>
    </cfRule>
  </conditionalFormatting>
  <conditionalFormatting sqref="D613:D616">
    <cfRule type="expression" dxfId="0" priority="6874" stopIfTrue="1">
      <formula>"len($A:$A)=3"</formula>
    </cfRule>
  </conditionalFormatting>
  <conditionalFormatting sqref="D618:D619">
    <cfRule type="expression" dxfId="0" priority="6872" stopIfTrue="1">
      <formula>"len($A:$A)=3"</formula>
    </cfRule>
  </conditionalFormatting>
  <conditionalFormatting sqref="D621:D622">
    <cfRule type="expression" dxfId="0" priority="6870" stopIfTrue="1">
      <formula>"len($A:$A)=3"</formula>
    </cfRule>
  </conditionalFormatting>
  <conditionalFormatting sqref="D624:D625">
    <cfRule type="expression" dxfId="0" priority="6868" stopIfTrue="1">
      <formula>"len($A:$A)=3"</formula>
    </cfRule>
  </conditionalFormatting>
  <conditionalFormatting sqref="D627:D628">
    <cfRule type="expression" dxfId="0" priority="6866" stopIfTrue="1">
      <formula>"len($A:$A)=3"</formula>
    </cfRule>
  </conditionalFormatting>
  <conditionalFormatting sqref="D630:D631">
    <cfRule type="expression" dxfId="0" priority="6864" stopIfTrue="1">
      <formula>"len($A:$A)=3"</formula>
    </cfRule>
  </conditionalFormatting>
  <conditionalFormatting sqref="D633:D635">
    <cfRule type="expression" dxfId="0" priority="6862" stopIfTrue="1">
      <formula>"len($A:$A)=3"</formula>
    </cfRule>
  </conditionalFormatting>
  <conditionalFormatting sqref="D637:D639">
    <cfRule type="expression" dxfId="0" priority="6860" stopIfTrue="1">
      <formula>"len($A:$A)=3"</formula>
    </cfRule>
  </conditionalFormatting>
  <conditionalFormatting sqref="D641:D648">
    <cfRule type="expression" dxfId="0" priority="6858" stopIfTrue="1">
      <formula>"len($A:$A)=3"</formula>
    </cfRule>
  </conditionalFormatting>
  <conditionalFormatting sqref="D650:D651">
    <cfRule type="expression" dxfId="0" priority="6856" stopIfTrue="1">
      <formula>"len($A:$A)=3"</formula>
    </cfRule>
  </conditionalFormatting>
  <conditionalFormatting sqref="D656:D659">
    <cfRule type="expression" dxfId="0" priority="6852" stopIfTrue="1">
      <formula>"len($A:$A)=3"</formula>
    </cfRule>
  </conditionalFormatting>
  <conditionalFormatting sqref="D661:D674">
    <cfRule type="expression" dxfId="0" priority="6850" stopIfTrue="1">
      <formula>"len($A:$A)=3"</formula>
    </cfRule>
  </conditionalFormatting>
  <conditionalFormatting sqref="D676:D678">
    <cfRule type="expression" dxfId="0" priority="6848" stopIfTrue="1">
      <formula>"len($A:$A)=3"</formula>
    </cfRule>
  </conditionalFormatting>
  <conditionalFormatting sqref="D680:D690">
    <cfRule type="expression" dxfId="0" priority="6846" stopIfTrue="1">
      <formula>"len($A:$A)=3"</formula>
    </cfRule>
  </conditionalFormatting>
  <conditionalFormatting sqref="D692:D693">
    <cfRule type="expression" dxfId="0" priority="6844" stopIfTrue="1">
      <formula>"len($A:$A)=3"</formula>
    </cfRule>
  </conditionalFormatting>
  <conditionalFormatting sqref="D695:D697">
    <cfRule type="expression" dxfId="0" priority="6842" stopIfTrue="1">
      <formula>"len($A:$A)=3"</formula>
    </cfRule>
  </conditionalFormatting>
  <conditionalFormatting sqref="D699:D702">
    <cfRule type="expression" dxfId="0" priority="6840" stopIfTrue="1">
      <formula>"len($A:$A)=3"</formula>
    </cfRule>
  </conditionalFormatting>
  <conditionalFormatting sqref="D704:D706">
    <cfRule type="expression" dxfId="0" priority="6838" stopIfTrue="1">
      <formula>"len($A:$A)=3"</formula>
    </cfRule>
  </conditionalFormatting>
  <conditionalFormatting sqref="D708:D710">
    <cfRule type="expression" dxfId="0" priority="6836" stopIfTrue="1">
      <formula>"len($A:$A)=3"</formula>
    </cfRule>
  </conditionalFormatting>
  <conditionalFormatting sqref="D712:D713">
    <cfRule type="expression" dxfId="0" priority="6834" stopIfTrue="1">
      <formula>"len($A:$A)=3"</formula>
    </cfRule>
  </conditionalFormatting>
  <conditionalFormatting sqref="D715:D722">
    <cfRule type="expression" dxfId="0" priority="6832" stopIfTrue="1">
      <formula>"len($A:$A)=3"</formula>
    </cfRule>
  </conditionalFormatting>
  <conditionalFormatting sqref="D726:D730">
    <cfRule type="expression" dxfId="0" priority="6828" stopIfTrue="1">
      <formula>"len($A:$A)=3"</formula>
    </cfRule>
  </conditionalFormatting>
  <conditionalFormatting sqref="D732:D735">
    <cfRule type="expression" dxfId="0" priority="6826" stopIfTrue="1">
      <formula>"len($A:$A)=3"</formula>
    </cfRule>
  </conditionalFormatting>
  <conditionalFormatting sqref="D740:D748">
    <cfRule type="expression" dxfId="0" priority="6822" stopIfTrue="1">
      <formula>"len($A:$A)=3"</formula>
    </cfRule>
  </conditionalFormatting>
  <conditionalFormatting sqref="D750:D752">
    <cfRule type="expression" dxfId="0" priority="6820" stopIfTrue="1">
      <formula>"len($A:$A)=3"</formula>
    </cfRule>
  </conditionalFormatting>
  <conditionalFormatting sqref="D754:D761">
    <cfRule type="expression" dxfId="0" priority="6818" stopIfTrue="1">
      <formula>"len($A:$A)=3"</formula>
    </cfRule>
  </conditionalFormatting>
  <conditionalFormatting sqref="D763:D768">
    <cfRule type="expression" dxfId="0" priority="6816" stopIfTrue="1">
      <formula>"len($A:$A)=3"</formula>
    </cfRule>
  </conditionalFormatting>
  <conditionalFormatting sqref="D770:D775">
    <cfRule type="expression" dxfId="0" priority="6814" stopIfTrue="1">
      <formula>"len($A:$A)=3"</formula>
    </cfRule>
  </conditionalFormatting>
  <conditionalFormatting sqref="D777:D781">
    <cfRule type="expression" dxfId="0" priority="6812" stopIfTrue="1">
      <formula>"len($A:$A)=3"</formula>
    </cfRule>
  </conditionalFormatting>
  <conditionalFormatting sqref="D783:D784">
    <cfRule type="expression" dxfId="0" priority="6810" stopIfTrue="1">
      <formula>"len($A:$A)=3"</formula>
    </cfRule>
  </conditionalFormatting>
  <conditionalFormatting sqref="D786:D787">
    <cfRule type="expression" dxfId="0" priority="6808" stopIfTrue="1">
      <formula>"len($A:$A)=3"</formula>
    </cfRule>
  </conditionalFormatting>
  <conditionalFormatting sqref="D793:D797">
    <cfRule type="expression" dxfId="0" priority="6802" stopIfTrue="1">
      <formula>"len($A:$A)=3"</formula>
    </cfRule>
  </conditionalFormatting>
  <conditionalFormatting sqref="D803:D812">
    <cfRule type="expression" dxfId="0" priority="6796" stopIfTrue="1">
      <formula>"len($A:$A)=3"</formula>
    </cfRule>
  </conditionalFormatting>
  <conditionalFormatting sqref="D817:D826">
    <cfRule type="expression" dxfId="0" priority="6792" stopIfTrue="1">
      <formula>"len($A:$A)=3"</formula>
    </cfRule>
  </conditionalFormatting>
  <conditionalFormatting sqref="D830:D831">
    <cfRule type="expression" dxfId="0" priority="6788" stopIfTrue="1">
      <formula>"len($A:$A)=3"</formula>
    </cfRule>
  </conditionalFormatting>
  <conditionalFormatting sqref="D840:D864">
    <cfRule type="expression" dxfId="0" priority="6780" stopIfTrue="1">
      <formula>"len($A:$A)=3"</formula>
    </cfRule>
  </conditionalFormatting>
  <conditionalFormatting sqref="D866:D887">
    <cfRule type="expression" dxfId="0" priority="6778" stopIfTrue="1">
      <formula>"len($A:$A)=3"</formula>
    </cfRule>
  </conditionalFormatting>
  <conditionalFormatting sqref="D889:D915">
    <cfRule type="expression" dxfId="0" priority="6776" stopIfTrue="1">
      <formula>"len($A:$A)=3"</formula>
    </cfRule>
  </conditionalFormatting>
  <conditionalFormatting sqref="D917:D926">
    <cfRule type="expression" dxfId="0" priority="6774" stopIfTrue="1">
      <formula>"len($A:$A)=3"</formula>
    </cfRule>
  </conditionalFormatting>
  <conditionalFormatting sqref="D928:D933">
    <cfRule type="expression" dxfId="0" priority="6772" stopIfTrue="1">
      <formula>"len($A:$A)=3"</formula>
    </cfRule>
  </conditionalFormatting>
  <conditionalFormatting sqref="D935:D939">
    <cfRule type="expression" dxfId="0" priority="6770" stopIfTrue="1">
      <formula>"len($A:$A)=3"</formula>
    </cfRule>
  </conditionalFormatting>
  <conditionalFormatting sqref="D941:D942">
    <cfRule type="expression" dxfId="0" priority="6768" stopIfTrue="1">
      <formula>"len($A:$A)=3"</formula>
    </cfRule>
  </conditionalFormatting>
  <conditionalFormatting sqref="D944:D945">
    <cfRule type="expression" dxfId="0" priority="6766" stopIfTrue="1">
      <formula>"len($A:$A)=3"</formula>
    </cfRule>
  </conditionalFormatting>
  <conditionalFormatting sqref="D948:D968">
    <cfRule type="expression" dxfId="0" priority="6764" stopIfTrue="1">
      <formula>"len($A:$A)=3"</formula>
    </cfRule>
  </conditionalFormatting>
  <conditionalFormatting sqref="D970:D978">
    <cfRule type="expression" dxfId="0" priority="6762" stopIfTrue="1">
      <formula>"len($A:$A)=3"</formula>
    </cfRule>
  </conditionalFormatting>
  <conditionalFormatting sqref="D980:D988">
    <cfRule type="expression" dxfId="0" priority="6760" stopIfTrue="1">
      <formula>"len($A:$A)=3"</formula>
    </cfRule>
  </conditionalFormatting>
  <conditionalFormatting sqref="D990:D995">
    <cfRule type="expression" dxfId="0" priority="6758" stopIfTrue="1">
      <formula>"len($A:$A)=3"</formula>
    </cfRule>
  </conditionalFormatting>
  <conditionalFormatting sqref="D997:D1000">
    <cfRule type="expression" dxfId="0" priority="6756" stopIfTrue="1">
      <formula>"len($A:$A)=3"</formula>
    </cfRule>
  </conditionalFormatting>
  <conditionalFormatting sqref="D1002:D1003">
    <cfRule type="expression" dxfId="0" priority="6754" stopIfTrue="1">
      <formula>"len($A:$A)=3"</formula>
    </cfRule>
  </conditionalFormatting>
  <conditionalFormatting sqref="D1006:D1014">
    <cfRule type="expression" dxfId="0" priority="6752" stopIfTrue="1">
      <formula>"len($A:$A)=3"</formula>
    </cfRule>
  </conditionalFormatting>
  <conditionalFormatting sqref="D1016:D1030">
    <cfRule type="expression" dxfId="0" priority="6750" stopIfTrue="1">
      <formula>"len($A:$A)=3"</formula>
    </cfRule>
  </conditionalFormatting>
  <conditionalFormatting sqref="D1032:D1035">
    <cfRule type="expression" dxfId="0" priority="6748" stopIfTrue="1">
      <formula>"len($A:$A)=3"</formula>
    </cfRule>
  </conditionalFormatting>
  <conditionalFormatting sqref="D1037:D1046">
    <cfRule type="expression" dxfId="0" priority="6746" stopIfTrue="1">
      <formula>"len($A:$A)=3"</formula>
    </cfRule>
  </conditionalFormatting>
  <conditionalFormatting sqref="D1048:D1053">
    <cfRule type="expression" dxfId="0" priority="6744" stopIfTrue="1">
      <formula>"len($A:$A)=3"</formula>
    </cfRule>
  </conditionalFormatting>
  <conditionalFormatting sqref="D1055:D1061">
    <cfRule type="expression" dxfId="0" priority="6742" stopIfTrue="1">
      <formula>"len($A:$A)=3"</formula>
    </cfRule>
  </conditionalFormatting>
  <conditionalFormatting sqref="D1063:D1067">
    <cfRule type="expression" dxfId="0" priority="6740" stopIfTrue="1">
      <formula>"len($A:$A)=3"</formula>
    </cfRule>
  </conditionalFormatting>
  <conditionalFormatting sqref="D1070:D1078">
    <cfRule type="expression" dxfId="0" priority="6738" stopIfTrue="1">
      <formula>"len($A:$A)=3"</formula>
    </cfRule>
  </conditionalFormatting>
  <conditionalFormatting sqref="D1080:D1084">
    <cfRule type="expression" dxfId="0" priority="6736" stopIfTrue="1">
      <formula>"len($A:$A)=3"</formula>
    </cfRule>
  </conditionalFormatting>
  <conditionalFormatting sqref="D1086:D1087">
    <cfRule type="expression" dxfId="0" priority="6734" stopIfTrue="1">
      <formula>"len($A:$A)=3"</formula>
    </cfRule>
  </conditionalFormatting>
  <conditionalFormatting sqref="D1090:D1095">
    <cfRule type="expression" dxfId="0" priority="6732" stopIfTrue="1">
      <formula>"len($A:$A)=3"</formula>
    </cfRule>
  </conditionalFormatting>
  <conditionalFormatting sqref="D1097:D1105">
    <cfRule type="expression" dxfId="0" priority="6730" stopIfTrue="1">
      <formula>"len($A:$A)=3"</formula>
    </cfRule>
  </conditionalFormatting>
  <conditionalFormatting sqref="D1107:D1111">
    <cfRule type="expression" dxfId="0" priority="6728" stopIfTrue="1">
      <formula>"len($A:$A)=3"</formula>
    </cfRule>
  </conditionalFormatting>
  <conditionalFormatting sqref="D1113:D1114">
    <cfRule type="expression" dxfId="0" priority="6726" stopIfTrue="1">
      <formula>"len($A:$A)=3"</formula>
    </cfRule>
  </conditionalFormatting>
  <conditionalFormatting sqref="D1127:D1152">
    <cfRule type="expression" dxfId="0" priority="6724" stopIfTrue="1">
      <formula>"len($A:$A)=3"</formula>
    </cfRule>
  </conditionalFormatting>
  <conditionalFormatting sqref="D1154:D1167">
    <cfRule type="expression" dxfId="0" priority="6722" stopIfTrue="1">
      <formula>"len($A:$A)=3"</formula>
    </cfRule>
  </conditionalFormatting>
  <conditionalFormatting sqref="D1172:D1181">
    <cfRule type="expression" dxfId="0" priority="6718" stopIfTrue="1">
      <formula>"len($A:$A)=3"</formula>
    </cfRule>
  </conditionalFormatting>
  <conditionalFormatting sqref="D1183:D1185">
    <cfRule type="expression" dxfId="0" priority="6716" stopIfTrue="1">
      <formula>"len($A:$A)=3"</formula>
    </cfRule>
  </conditionalFormatting>
  <conditionalFormatting sqref="D1187:D1189">
    <cfRule type="expression" dxfId="0" priority="6714" stopIfTrue="1">
      <formula>"len($A:$A)=3"</formula>
    </cfRule>
  </conditionalFormatting>
  <conditionalFormatting sqref="D1192:D1208">
    <cfRule type="expression" dxfId="0" priority="6712" stopIfTrue="1">
      <formula>"len($A:$A)=3"</formula>
    </cfRule>
  </conditionalFormatting>
  <conditionalFormatting sqref="D1210:D1215">
    <cfRule type="expression" dxfId="0" priority="6710" stopIfTrue="1">
      <formula>"len($A:$A)=3"</formula>
    </cfRule>
  </conditionalFormatting>
  <conditionalFormatting sqref="D1217:D1221">
    <cfRule type="expression" dxfId="0" priority="6708" stopIfTrue="1">
      <formula>"len($A:$A)=3"</formula>
    </cfRule>
  </conditionalFormatting>
  <conditionalFormatting sqref="D1223:D1234">
    <cfRule type="expression" dxfId="0" priority="6706" stopIfTrue="1">
      <formula>"len($A:$A)=3"</formula>
    </cfRule>
  </conditionalFormatting>
  <conditionalFormatting sqref="D1237:D1246">
    <cfRule type="expression" dxfId="0" priority="6704" stopIfTrue="1">
      <formula>"len($A:$A)=3"</formula>
    </cfRule>
  </conditionalFormatting>
  <conditionalFormatting sqref="D1248:D1252">
    <cfRule type="expression" dxfId="0" priority="6702" stopIfTrue="1">
      <formula>"len($A:$A)=3"</formula>
    </cfRule>
  </conditionalFormatting>
  <conditionalFormatting sqref="D1254:D1260">
    <cfRule type="expression" dxfId="0" priority="6700" stopIfTrue="1">
      <formula>"len($A:$A)=3"</formula>
    </cfRule>
  </conditionalFormatting>
  <conditionalFormatting sqref="D1262:D1273">
    <cfRule type="expression" dxfId="0" priority="6698" stopIfTrue="1">
      <formula>"len($A:$A)=3"</formula>
    </cfRule>
  </conditionalFormatting>
  <conditionalFormatting sqref="D1275:D1277">
    <cfRule type="expression" dxfId="0" priority="6696" stopIfTrue="1">
      <formula>"len($A:$A)=3"</formula>
    </cfRule>
  </conditionalFormatting>
  <conditionalFormatting sqref="D1279:D1281">
    <cfRule type="expression" dxfId="0" priority="6694" stopIfTrue="1">
      <formula>"len($A:$A)=3"</formula>
    </cfRule>
  </conditionalFormatting>
  <conditionalFormatting sqref="D1283:D1284">
    <cfRule type="expression" dxfId="0" priority="6692" stopIfTrue="1">
      <formula>"len($A:$A)=3"</formula>
    </cfRule>
  </conditionalFormatting>
  <conditionalFormatting sqref="D1292:D1295">
    <cfRule type="expression" dxfId="0" priority="6686" stopIfTrue="1">
      <formula>"len($A:$A)=3"</formula>
    </cfRule>
  </conditionalFormatting>
  <conditionalFormatting sqref="D1298:D1299">
    <cfRule type="expression" dxfId="0" priority="6684" stopIfTrue="1">
      <formula>"len($A:$A)=3"</formula>
    </cfRule>
  </conditionalFormatting>
  <conditionalFormatting sqref="D1303:D1307">
    <cfRule type="expression" dxfId="0" priority="6682" stopIfTrue="1">
      <formula>"len($A:$A)=3"</formula>
    </cfRule>
  </conditionalFormatting>
  <conditionalFormatting sqref="D1312:D1313">
    <cfRule type="expression" dxfId="0" priority="717" stopIfTrue="1">
      <formula>"len($A:$A)=3"</formula>
    </cfRule>
  </conditionalFormatting>
  <conditionalFormatting sqref="E8:E18">
    <cfRule type="expression" dxfId="0" priority="6314" stopIfTrue="1">
      <formula>"len($A:$A)=3"</formula>
    </cfRule>
  </conditionalFormatting>
  <conditionalFormatting sqref="E20:E27">
    <cfRule type="expression" dxfId="0" priority="6312" stopIfTrue="1">
      <formula>"len($A:$A)=3"</formula>
    </cfRule>
  </conditionalFormatting>
  <conditionalFormatting sqref="E29:E38">
    <cfRule type="expression" dxfId="0" priority="6310" stopIfTrue="1">
      <formula>"len($A:$A)=3"</formula>
    </cfRule>
  </conditionalFormatting>
  <conditionalFormatting sqref="E40:E49">
    <cfRule type="expression" dxfId="0" priority="6308" stopIfTrue="1">
      <formula>"len($A:$A)=3"</formula>
    </cfRule>
  </conditionalFormatting>
  <conditionalFormatting sqref="E51:E60">
    <cfRule type="expression" dxfId="0" priority="6306" stopIfTrue="1">
      <formula>"len($A:$A)=3"</formula>
    </cfRule>
  </conditionalFormatting>
  <conditionalFormatting sqref="E62:E71">
    <cfRule type="expression" dxfId="0" priority="6304" stopIfTrue="1">
      <formula>"len($A:$A)=3"</formula>
    </cfRule>
  </conditionalFormatting>
  <conditionalFormatting sqref="E73:E79">
    <cfRule type="expression" dxfId="0" priority="6302" stopIfTrue="1">
      <formula>"len($A:$A)=3"</formula>
    </cfRule>
  </conditionalFormatting>
  <conditionalFormatting sqref="E81:E88">
    <cfRule type="expression" dxfId="0" priority="6300" stopIfTrue="1">
      <formula>"len($A:$A)=3"</formula>
    </cfRule>
  </conditionalFormatting>
  <conditionalFormatting sqref="E90:E101">
    <cfRule type="expression" dxfId="0" priority="6298" stopIfTrue="1">
      <formula>"len($A:$A)=3"</formula>
    </cfRule>
  </conditionalFormatting>
  <conditionalFormatting sqref="E103:E110">
    <cfRule type="expression" dxfId="0" priority="6296" stopIfTrue="1">
      <formula>"len($A:$A)=3"</formula>
    </cfRule>
  </conditionalFormatting>
  <conditionalFormatting sqref="E112:E121">
    <cfRule type="expression" dxfId="0" priority="6294" stopIfTrue="1">
      <formula>"len($A:$A)=3"</formula>
    </cfRule>
  </conditionalFormatting>
  <conditionalFormatting sqref="E123:E133">
    <cfRule type="expression" dxfId="0" priority="6292" stopIfTrue="1">
      <formula>"len($A:$A)=3"</formula>
    </cfRule>
  </conditionalFormatting>
  <conditionalFormatting sqref="E135:E140">
    <cfRule type="expression" dxfId="0" priority="6290" stopIfTrue="1">
      <formula>"len($A:$A)=3"</formula>
    </cfRule>
  </conditionalFormatting>
  <conditionalFormatting sqref="E142:E148">
    <cfRule type="expression" dxfId="0" priority="6288" stopIfTrue="1">
      <formula>"len($A:$A)=3"</formula>
    </cfRule>
  </conditionalFormatting>
  <conditionalFormatting sqref="E150:E154">
    <cfRule type="expression" dxfId="0" priority="6286" stopIfTrue="1">
      <formula>"len($A:$A)=3"</formula>
    </cfRule>
  </conditionalFormatting>
  <conditionalFormatting sqref="E156:E161">
    <cfRule type="expression" dxfId="0" priority="6284" stopIfTrue="1">
      <formula>"len($A:$A)=3"</formula>
    </cfRule>
  </conditionalFormatting>
  <conditionalFormatting sqref="E163:E168">
    <cfRule type="expression" dxfId="0" priority="6282" stopIfTrue="1">
      <formula>"len($A:$A)=3"</formula>
    </cfRule>
  </conditionalFormatting>
  <conditionalFormatting sqref="E170:E175">
    <cfRule type="expression" dxfId="0" priority="6280" stopIfTrue="1">
      <formula>"len($A:$A)=3"</formula>
    </cfRule>
  </conditionalFormatting>
  <conditionalFormatting sqref="E177:E182">
    <cfRule type="expression" dxfId="0" priority="6278" stopIfTrue="1">
      <formula>"len($A:$A)=3"</formula>
    </cfRule>
  </conditionalFormatting>
  <conditionalFormatting sqref="E184:E189">
    <cfRule type="expression" dxfId="0" priority="6276" stopIfTrue="1">
      <formula>"len($A:$A)=3"</formula>
    </cfRule>
  </conditionalFormatting>
  <conditionalFormatting sqref="E191:E197">
    <cfRule type="expression" dxfId="0" priority="6274" stopIfTrue="1">
      <formula>"len($A:$A)=3"</formula>
    </cfRule>
  </conditionalFormatting>
  <conditionalFormatting sqref="E199:E203">
    <cfRule type="expression" dxfId="0" priority="6272" stopIfTrue="1">
      <formula>"len($A:$A)=3"</formula>
    </cfRule>
  </conditionalFormatting>
  <conditionalFormatting sqref="E205:E209">
    <cfRule type="expression" dxfId="0" priority="6270" stopIfTrue="1">
      <formula>"len($A:$A)=3"</formula>
    </cfRule>
  </conditionalFormatting>
  <conditionalFormatting sqref="E211:E216">
    <cfRule type="expression" dxfId="0" priority="6268" stopIfTrue="1">
      <formula>"len($A:$A)=3"</formula>
    </cfRule>
  </conditionalFormatting>
  <conditionalFormatting sqref="E218:E231">
    <cfRule type="expression" dxfId="0" priority="6266" stopIfTrue="1">
      <formula>"len($A:$A)=3"</formula>
    </cfRule>
  </conditionalFormatting>
  <conditionalFormatting sqref="E233:E238">
    <cfRule type="expression" dxfId="0" priority="6264" stopIfTrue="1">
      <formula>"len($A:$A)=3"</formula>
    </cfRule>
  </conditionalFormatting>
  <conditionalFormatting sqref="E240:E244">
    <cfRule type="expression" dxfId="0" priority="6262" stopIfTrue="1">
      <formula>"len($A:$A)=3"</formula>
    </cfRule>
  </conditionalFormatting>
  <conditionalFormatting sqref="E246:E247">
    <cfRule type="expression" dxfId="0" priority="6260" stopIfTrue="1">
      <formula>"len($A:$A)=3"</formula>
    </cfRule>
  </conditionalFormatting>
  <conditionalFormatting sqref="E253:E255">
    <cfRule type="expression" dxfId="0" priority="6258" stopIfTrue="1">
      <formula>"len($A:$A)=3"</formula>
    </cfRule>
  </conditionalFormatting>
  <conditionalFormatting sqref="E261:E267">
    <cfRule type="expression" dxfId="0" priority="6252" stopIfTrue="1">
      <formula>"len($A:$A)=3"</formula>
    </cfRule>
  </conditionalFormatting>
  <conditionalFormatting sqref="E272:E273">
    <cfRule type="expression" dxfId="0" priority="6248" stopIfTrue="1">
      <formula>"len($A:$A)=3"</formula>
    </cfRule>
  </conditionalFormatting>
  <conditionalFormatting sqref="E275:E284">
    <cfRule type="expression" dxfId="0" priority="6246" stopIfTrue="1">
      <formula>"len($A:$A)=3"</formula>
    </cfRule>
  </conditionalFormatting>
  <conditionalFormatting sqref="E286:E291">
    <cfRule type="expression" dxfId="0" priority="6244" stopIfTrue="1">
      <formula>"len($A:$A)=3"</formula>
    </cfRule>
  </conditionalFormatting>
  <conditionalFormatting sqref="E293:E299">
    <cfRule type="expression" dxfId="0" priority="6242" stopIfTrue="1">
      <formula>"len($A:$A)=3"</formula>
    </cfRule>
  </conditionalFormatting>
  <conditionalFormatting sqref="E301:E308">
    <cfRule type="expression" dxfId="0" priority="6240" stopIfTrue="1">
      <formula>"len($A:$A)=3"</formula>
    </cfRule>
  </conditionalFormatting>
  <conditionalFormatting sqref="E310:E322">
    <cfRule type="expression" dxfId="0" priority="6238" stopIfTrue="1">
      <formula>"len($A:$A)=3"</formula>
    </cfRule>
  </conditionalFormatting>
  <conditionalFormatting sqref="E324:E332">
    <cfRule type="expression" dxfId="0" priority="6236" stopIfTrue="1">
      <formula>"len($A:$A)=3"</formula>
    </cfRule>
  </conditionalFormatting>
  <conditionalFormatting sqref="E334:E342">
    <cfRule type="expression" dxfId="0" priority="6234" stopIfTrue="1">
      <formula>"len($A:$A)=3"</formula>
    </cfRule>
  </conditionalFormatting>
  <conditionalFormatting sqref="E344:E350">
    <cfRule type="expression" dxfId="0" priority="6232" stopIfTrue="1">
      <formula>"len($A:$A)=3"</formula>
    </cfRule>
  </conditionalFormatting>
  <conditionalFormatting sqref="E352:E356">
    <cfRule type="expression" dxfId="0" priority="6230" stopIfTrue="1">
      <formula>"len($A:$A)=3"</formula>
    </cfRule>
  </conditionalFormatting>
  <conditionalFormatting sqref="E358:E359">
    <cfRule type="expression" dxfId="0" priority="6228" stopIfTrue="1">
      <formula>"len($A:$A)=3"</formula>
    </cfRule>
  </conditionalFormatting>
  <conditionalFormatting sqref="E362:E365">
    <cfRule type="expression" dxfId="0" priority="6226" stopIfTrue="1">
      <formula>"len($A:$A)=3"</formula>
    </cfRule>
  </conditionalFormatting>
  <conditionalFormatting sqref="E367:E372">
    <cfRule type="expression" dxfId="0" priority="6224" stopIfTrue="1">
      <formula>"len($A:$A)=3"</formula>
    </cfRule>
  </conditionalFormatting>
  <conditionalFormatting sqref="E374:E378">
    <cfRule type="expression" dxfId="0" priority="6222" stopIfTrue="1">
      <formula>"len($A:$A)=3"</formula>
    </cfRule>
  </conditionalFormatting>
  <conditionalFormatting sqref="E380:E384">
    <cfRule type="expression" dxfId="0" priority="6220" stopIfTrue="1">
      <formula>"len($A:$A)=3"</formula>
    </cfRule>
  </conditionalFormatting>
  <conditionalFormatting sqref="E386:E388">
    <cfRule type="expression" dxfId="0" priority="6218" stopIfTrue="1">
      <formula>"len($A:$A)=3"</formula>
    </cfRule>
  </conditionalFormatting>
  <conditionalFormatting sqref="E390:E392">
    <cfRule type="expression" dxfId="0" priority="6216" stopIfTrue="1">
      <formula>"len($A:$A)=3"</formula>
    </cfRule>
  </conditionalFormatting>
  <conditionalFormatting sqref="E394:E396">
    <cfRule type="expression" dxfId="0" priority="6214" stopIfTrue="1">
      <formula>"len($A:$A)=3"</formula>
    </cfRule>
  </conditionalFormatting>
  <conditionalFormatting sqref="E398:E402">
    <cfRule type="expression" dxfId="0" priority="6212" stopIfTrue="1">
      <formula>"len($A:$A)=3"</formula>
    </cfRule>
  </conditionalFormatting>
  <conditionalFormatting sqref="E404:E409">
    <cfRule type="expression" dxfId="0" priority="6210" stopIfTrue="1">
      <formula>"len($A:$A)=3"</formula>
    </cfRule>
  </conditionalFormatting>
  <conditionalFormatting sqref="E414:E417">
    <cfRule type="expression" dxfId="0" priority="6206" stopIfTrue="1">
      <formula>"len($A:$A)=3"</formula>
    </cfRule>
  </conditionalFormatting>
  <conditionalFormatting sqref="E419:E426">
    <cfRule type="expression" dxfId="0" priority="6204" stopIfTrue="1">
      <formula>"len($A:$A)=3"</formula>
    </cfRule>
  </conditionalFormatting>
  <conditionalFormatting sqref="E428:E432">
    <cfRule type="expression" dxfId="0" priority="6202" stopIfTrue="1">
      <formula>"len($A:$A)=3"</formula>
    </cfRule>
  </conditionalFormatting>
  <conditionalFormatting sqref="E434:E437">
    <cfRule type="expression" dxfId="0" priority="6200" stopIfTrue="1">
      <formula>"len($A:$A)=3"</formula>
    </cfRule>
  </conditionalFormatting>
  <conditionalFormatting sqref="E439:E442">
    <cfRule type="expression" dxfId="0" priority="6198" stopIfTrue="1">
      <formula>"len($A:$A)=3"</formula>
    </cfRule>
  </conditionalFormatting>
  <conditionalFormatting sqref="E444:E447">
    <cfRule type="expression" dxfId="0" priority="6196" stopIfTrue="1">
      <formula>"len($A:$A)=3"</formula>
    </cfRule>
  </conditionalFormatting>
  <conditionalFormatting sqref="E449:E454">
    <cfRule type="expression" dxfId="0" priority="6194" stopIfTrue="1">
      <formula>"len($A:$A)=3"</formula>
    </cfRule>
  </conditionalFormatting>
  <conditionalFormatting sqref="E456:E458">
    <cfRule type="expression" dxfId="0" priority="6192" stopIfTrue="1">
      <formula>"len($A:$A)=3"</formula>
    </cfRule>
  </conditionalFormatting>
  <conditionalFormatting sqref="E460:E462">
    <cfRule type="expression" dxfId="0" priority="6190" stopIfTrue="1">
      <formula>"len($A:$A)=3"</formula>
    </cfRule>
  </conditionalFormatting>
  <conditionalFormatting sqref="E464:E467">
    <cfRule type="expression" dxfId="0" priority="6188" stopIfTrue="1">
      <formula>"len($A:$A)=3"</formula>
    </cfRule>
  </conditionalFormatting>
  <conditionalFormatting sqref="E470:E484">
    <cfRule type="expression" dxfId="0" priority="6186" stopIfTrue="1">
      <formula>"len($A:$A)=3"</formula>
    </cfRule>
  </conditionalFormatting>
  <conditionalFormatting sqref="E486:E492">
    <cfRule type="expression" dxfId="0" priority="6184" stopIfTrue="1">
      <formula>"len($A:$A)=3"</formula>
    </cfRule>
  </conditionalFormatting>
  <conditionalFormatting sqref="E494:E503">
    <cfRule type="expression" dxfId="0" priority="6182" stopIfTrue="1">
      <formula>"len($A:$A)=3"</formula>
    </cfRule>
  </conditionalFormatting>
  <conditionalFormatting sqref="E505:E512">
    <cfRule type="expression" dxfId="0" priority="6180" stopIfTrue="1">
      <formula>"len($A:$A)=3"</formula>
    </cfRule>
  </conditionalFormatting>
  <conditionalFormatting sqref="E514:E520">
    <cfRule type="expression" dxfId="0" priority="6178" stopIfTrue="1">
      <formula>"len($A:$A)=3"</formula>
    </cfRule>
  </conditionalFormatting>
  <conditionalFormatting sqref="E522:E524">
    <cfRule type="expression" dxfId="0" priority="6176" stopIfTrue="1">
      <formula>"len($A:$A)=3"</formula>
    </cfRule>
  </conditionalFormatting>
  <conditionalFormatting sqref="E527:E544">
    <cfRule type="expression" dxfId="0" priority="6174" stopIfTrue="1">
      <formula>"len($A:$A)=3"</formula>
    </cfRule>
  </conditionalFormatting>
  <conditionalFormatting sqref="E546:E552">
    <cfRule type="expression" dxfId="0" priority="6172" stopIfTrue="1">
      <formula>"len($A:$A)=3"</formula>
    </cfRule>
  </conditionalFormatting>
  <conditionalFormatting sqref="E556:E563">
    <cfRule type="expression" dxfId="0" priority="6168" stopIfTrue="1">
      <formula>"len($A:$A)=3"</formula>
    </cfRule>
  </conditionalFormatting>
  <conditionalFormatting sqref="E565:E567">
    <cfRule type="expression" dxfId="0" priority="6166" stopIfTrue="1">
      <formula>"len($A:$A)=3"</formula>
    </cfRule>
  </conditionalFormatting>
  <conditionalFormatting sqref="E569:E577">
    <cfRule type="expression" dxfId="0" priority="6164" stopIfTrue="1">
      <formula>"len($A:$A)=3"</formula>
    </cfRule>
  </conditionalFormatting>
  <conditionalFormatting sqref="E579:E587">
    <cfRule type="expression" dxfId="0" priority="6162" stopIfTrue="1">
      <formula>"len($A:$A)=3"</formula>
    </cfRule>
  </conditionalFormatting>
  <conditionalFormatting sqref="E589:E594">
    <cfRule type="expression" dxfId="0" priority="6160" stopIfTrue="1">
      <formula>"len($A:$A)=3"</formula>
    </cfRule>
  </conditionalFormatting>
  <conditionalFormatting sqref="E596:E602">
    <cfRule type="expression" dxfId="0" priority="6158" stopIfTrue="1">
      <formula>"len($A:$A)=3"</formula>
    </cfRule>
  </conditionalFormatting>
  <conditionalFormatting sqref="E604:E611">
    <cfRule type="expression" dxfId="0" priority="6156" stopIfTrue="1">
      <formula>"len($A:$A)=3"</formula>
    </cfRule>
  </conditionalFormatting>
  <conditionalFormatting sqref="E613:E616">
    <cfRule type="expression" dxfId="0" priority="6154" stopIfTrue="1">
      <formula>"len($A:$A)=3"</formula>
    </cfRule>
  </conditionalFormatting>
  <conditionalFormatting sqref="E618:E619">
    <cfRule type="expression" dxfId="0" priority="6152" stopIfTrue="1">
      <formula>"len($A:$A)=3"</formula>
    </cfRule>
  </conditionalFormatting>
  <conditionalFormatting sqref="E621:E622">
    <cfRule type="expression" dxfId="0" priority="6150" stopIfTrue="1">
      <formula>"len($A:$A)=3"</formula>
    </cfRule>
  </conditionalFormatting>
  <conditionalFormatting sqref="E624:E625">
    <cfRule type="expression" dxfId="0" priority="6148" stopIfTrue="1">
      <formula>"len($A:$A)=3"</formula>
    </cfRule>
  </conditionalFormatting>
  <conditionalFormatting sqref="E627:E628">
    <cfRule type="expression" dxfId="0" priority="6146" stopIfTrue="1">
      <formula>"len($A:$A)=3"</formula>
    </cfRule>
  </conditionalFormatting>
  <conditionalFormatting sqref="E630:E631">
    <cfRule type="expression" dxfId="0" priority="6144" stopIfTrue="1">
      <formula>"len($A:$A)=3"</formula>
    </cfRule>
  </conditionalFormatting>
  <conditionalFormatting sqref="E633:E635">
    <cfRule type="expression" dxfId="0" priority="6142" stopIfTrue="1">
      <formula>"len($A:$A)=3"</formula>
    </cfRule>
  </conditionalFormatting>
  <conditionalFormatting sqref="E637:E639">
    <cfRule type="expression" dxfId="0" priority="6140" stopIfTrue="1">
      <formula>"len($A:$A)=3"</formula>
    </cfRule>
  </conditionalFormatting>
  <conditionalFormatting sqref="E641:E648">
    <cfRule type="expression" dxfId="0" priority="6138" stopIfTrue="1">
      <formula>"len($A:$A)=3"</formula>
    </cfRule>
  </conditionalFormatting>
  <conditionalFormatting sqref="E650:E651">
    <cfRule type="expression" dxfId="0" priority="6136" stopIfTrue="1">
      <formula>"len($A:$A)=3"</formula>
    </cfRule>
  </conditionalFormatting>
  <conditionalFormatting sqref="E656:E659">
    <cfRule type="expression" dxfId="0" priority="6132" stopIfTrue="1">
      <formula>"len($A:$A)=3"</formula>
    </cfRule>
  </conditionalFormatting>
  <conditionalFormatting sqref="E661:E674">
    <cfRule type="expression" dxfId="0" priority="6130" stopIfTrue="1">
      <formula>"len($A:$A)=3"</formula>
    </cfRule>
  </conditionalFormatting>
  <conditionalFormatting sqref="E676:E678">
    <cfRule type="expression" dxfId="0" priority="6128" stopIfTrue="1">
      <formula>"len($A:$A)=3"</formula>
    </cfRule>
  </conditionalFormatting>
  <conditionalFormatting sqref="E680:E690">
    <cfRule type="expression" dxfId="0" priority="6126" stopIfTrue="1">
      <formula>"len($A:$A)=3"</formula>
    </cfRule>
  </conditionalFormatting>
  <conditionalFormatting sqref="E692:E693">
    <cfRule type="expression" dxfId="0" priority="6124" stopIfTrue="1">
      <formula>"len($A:$A)=3"</formula>
    </cfRule>
  </conditionalFormatting>
  <conditionalFormatting sqref="E695:E697">
    <cfRule type="expression" dxfId="0" priority="6122" stopIfTrue="1">
      <formula>"len($A:$A)=3"</formula>
    </cfRule>
  </conditionalFormatting>
  <conditionalFormatting sqref="E699:E702">
    <cfRule type="expression" dxfId="0" priority="6120" stopIfTrue="1">
      <formula>"len($A:$A)=3"</formula>
    </cfRule>
  </conditionalFormatting>
  <conditionalFormatting sqref="E704:E706">
    <cfRule type="expression" dxfId="0" priority="6118" stopIfTrue="1">
      <formula>"len($A:$A)=3"</formula>
    </cfRule>
  </conditionalFormatting>
  <conditionalFormatting sqref="E708:E710">
    <cfRule type="expression" dxfId="0" priority="6116" stopIfTrue="1">
      <formula>"len($A:$A)=3"</formula>
    </cfRule>
  </conditionalFormatting>
  <conditionalFormatting sqref="E712:E713">
    <cfRule type="expression" dxfId="0" priority="6114" stopIfTrue="1">
      <formula>"len($A:$A)=3"</formula>
    </cfRule>
  </conditionalFormatting>
  <conditionalFormatting sqref="E715:E722">
    <cfRule type="expression" dxfId="0" priority="6112" stopIfTrue="1">
      <formula>"len($A:$A)=3"</formula>
    </cfRule>
  </conditionalFormatting>
  <conditionalFormatting sqref="E726:E730">
    <cfRule type="expression" dxfId="0" priority="6108" stopIfTrue="1">
      <formula>"len($A:$A)=3"</formula>
    </cfRule>
  </conditionalFormatting>
  <conditionalFormatting sqref="E732:E735">
    <cfRule type="expression" dxfId="0" priority="6106" stopIfTrue="1">
      <formula>"len($A:$A)=3"</formula>
    </cfRule>
  </conditionalFormatting>
  <conditionalFormatting sqref="E740:E748">
    <cfRule type="expression" dxfId="0" priority="6102" stopIfTrue="1">
      <formula>"len($A:$A)=3"</formula>
    </cfRule>
  </conditionalFormatting>
  <conditionalFormatting sqref="E750:E752">
    <cfRule type="expression" dxfId="0" priority="6100" stopIfTrue="1">
      <formula>"len($A:$A)=3"</formula>
    </cfRule>
  </conditionalFormatting>
  <conditionalFormatting sqref="E754:E761">
    <cfRule type="expression" dxfId="0" priority="6098" stopIfTrue="1">
      <formula>"len($A:$A)=3"</formula>
    </cfRule>
  </conditionalFormatting>
  <conditionalFormatting sqref="E763:E768">
    <cfRule type="expression" dxfId="0" priority="6096" stopIfTrue="1">
      <formula>"len($A:$A)=3"</formula>
    </cfRule>
  </conditionalFormatting>
  <conditionalFormatting sqref="E770:E775">
    <cfRule type="expression" dxfId="0" priority="6094" stopIfTrue="1">
      <formula>"len($A:$A)=3"</formula>
    </cfRule>
  </conditionalFormatting>
  <conditionalFormatting sqref="E777:E781">
    <cfRule type="expression" dxfId="0" priority="6092" stopIfTrue="1">
      <formula>"len($A:$A)=3"</formula>
    </cfRule>
  </conditionalFormatting>
  <conditionalFormatting sqref="E783:E784">
    <cfRule type="expression" dxfId="0" priority="6090" stopIfTrue="1">
      <formula>"len($A:$A)=3"</formula>
    </cfRule>
  </conditionalFormatting>
  <conditionalFormatting sqref="E786:E787">
    <cfRule type="expression" dxfId="0" priority="6088" stopIfTrue="1">
      <formula>"len($A:$A)=3"</formula>
    </cfRule>
  </conditionalFormatting>
  <conditionalFormatting sqref="E793:E797">
    <cfRule type="expression" dxfId="0" priority="6082" stopIfTrue="1">
      <formula>"len($A:$A)=3"</formula>
    </cfRule>
  </conditionalFormatting>
  <conditionalFormatting sqref="E803:E812">
    <cfRule type="expression" dxfId="0" priority="6076" stopIfTrue="1">
      <formula>"len($A:$A)=3"</formula>
    </cfRule>
  </conditionalFormatting>
  <conditionalFormatting sqref="E817:E826">
    <cfRule type="expression" dxfId="0" priority="6072" stopIfTrue="1">
      <formula>"len($A:$A)=3"</formula>
    </cfRule>
  </conditionalFormatting>
  <conditionalFormatting sqref="E830:E831">
    <cfRule type="expression" dxfId="0" priority="6068" stopIfTrue="1">
      <formula>"len($A:$A)=3"</formula>
    </cfRule>
  </conditionalFormatting>
  <conditionalFormatting sqref="E840:E864">
    <cfRule type="expression" dxfId="0" priority="6060" stopIfTrue="1">
      <formula>"len($A:$A)=3"</formula>
    </cfRule>
  </conditionalFormatting>
  <conditionalFormatting sqref="E866:E887">
    <cfRule type="expression" dxfId="0" priority="6058" stopIfTrue="1">
      <formula>"len($A:$A)=3"</formula>
    </cfRule>
  </conditionalFormatting>
  <conditionalFormatting sqref="E889:E915">
    <cfRule type="expression" dxfId="0" priority="6056" stopIfTrue="1">
      <formula>"len($A:$A)=3"</formula>
    </cfRule>
  </conditionalFormatting>
  <conditionalFormatting sqref="E917:E926">
    <cfRule type="expression" dxfId="0" priority="6054" stopIfTrue="1">
      <formula>"len($A:$A)=3"</formula>
    </cfRule>
  </conditionalFormatting>
  <conditionalFormatting sqref="E928:E933">
    <cfRule type="expression" dxfId="0" priority="6052" stopIfTrue="1">
      <formula>"len($A:$A)=3"</formula>
    </cfRule>
  </conditionalFormatting>
  <conditionalFormatting sqref="E935:E939">
    <cfRule type="expression" dxfId="0" priority="6050" stopIfTrue="1">
      <formula>"len($A:$A)=3"</formula>
    </cfRule>
  </conditionalFormatting>
  <conditionalFormatting sqref="E941:E942">
    <cfRule type="expression" dxfId="0" priority="6048" stopIfTrue="1">
      <formula>"len($A:$A)=3"</formula>
    </cfRule>
  </conditionalFormatting>
  <conditionalFormatting sqref="E944:E945">
    <cfRule type="expression" dxfId="0" priority="6046" stopIfTrue="1">
      <formula>"len($A:$A)=3"</formula>
    </cfRule>
  </conditionalFormatting>
  <conditionalFormatting sqref="E948:E968">
    <cfRule type="expression" dxfId="0" priority="6044" stopIfTrue="1">
      <formula>"len($A:$A)=3"</formula>
    </cfRule>
  </conditionalFormatting>
  <conditionalFormatting sqref="E970:E978">
    <cfRule type="expression" dxfId="0" priority="6042" stopIfTrue="1">
      <formula>"len($A:$A)=3"</formula>
    </cfRule>
  </conditionalFormatting>
  <conditionalFormatting sqref="E980:E988">
    <cfRule type="expression" dxfId="0" priority="6040" stopIfTrue="1">
      <formula>"len($A:$A)=3"</formula>
    </cfRule>
  </conditionalFormatting>
  <conditionalFormatting sqref="E990:E995">
    <cfRule type="expression" dxfId="0" priority="6038" stopIfTrue="1">
      <formula>"len($A:$A)=3"</formula>
    </cfRule>
  </conditionalFormatting>
  <conditionalFormatting sqref="E997:E1000">
    <cfRule type="expression" dxfId="0" priority="6036" stopIfTrue="1">
      <formula>"len($A:$A)=3"</formula>
    </cfRule>
  </conditionalFormatting>
  <conditionalFormatting sqref="E1002:E1003">
    <cfRule type="expression" dxfId="0" priority="6034" stopIfTrue="1">
      <formula>"len($A:$A)=3"</formula>
    </cfRule>
  </conditionalFormatting>
  <conditionalFormatting sqref="E1006:E1014">
    <cfRule type="expression" dxfId="0" priority="6032" stopIfTrue="1">
      <formula>"len($A:$A)=3"</formula>
    </cfRule>
  </conditionalFormatting>
  <conditionalFormatting sqref="E1016:E1030">
    <cfRule type="expression" dxfId="0" priority="6030" stopIfTrue="1">
      <formula>"len($A:$A)=3"</formula>
    </cfRule>
  </conditionalFormatting>
  <conditionalFormatting sqref="E1032:E1035">
    <cfRule type="expression" dxfId="0" priority="6028" stopIfTrue="1">
      <formula>"len($A:$A)=3"</formula>
    </cfRule>
  </conditionalFormatting>
  <conditionalFormatting sqref="E1037:E1046">
    <cfRule type="expression" dxfId="0" priority="6026" stopIfTrue="1">
      <formula>"len($A:$A)=3"</formula>
    </cfRule>
  </conditionalFormatting>
  <conditionalFormatting sqref="E1048:E1053">
    <cfRule type="expression" dxfId="0" priority="6024" stopIfTrue="1">
      <formula>"len($A:$A)=3"</formula>
    </cfRule>
  </conditionalFormatting>
  <conditionalFormatting sqref="E1055:E1061">
    <cfRule type="expression" dxfId="0" priority="6022" stopIfTrue="1">
      <formula>"len($A:$A)=3"</formula>
    </cfRule>
  </conditionalFormatting>
  <conditionalFormatting sqref="E1063:E1067">
    <cfRule type="expression" dxfId="0" priority="6020" stopIfTrue="1">
      <formula>"len($A:$A)=3"</formula>
    </cfRule>
  </conditionalFormatting>
  <conditionalFormatting sqref="E1070:E1078">
    <cfRule type="expression" dxfId="0" priority="6018" stopIfTrue="1">
      <formula>"len($A:$A)=3"</formula>
    </cfRule>
  </conditionalFormatting>
  <conditionalFormatting sqref="E1080:E1084">
    <cfRule type="expression" dxfId="0" priority="6016" stopIfTrue="1">
      <formula>"len($A:$A)=3"</formula>
    </cfRule>
  </conditionalFormatting>
  <conditionalFormatting sqref="E1086:E1087">
    <cfRule type="expression" dxfId="0" priority="6014" stopIfTrue="1">
      <formula>"len($A:$A)=3"</formula>
    </cfRule>
  </conditionalFormatting>
  <conditionalFormatting sqref="E1090:E1095">
    <cfRule type="expression" dxfId="0" priority="6012" stopIfTrue="1">
      <formula>"len($A:$A)=3"</formula>
    </cfRule>
  </conditionalFormatting>
  <conditionalFormatting sqref="E1097:E1105">
    <cfRule type="expression" dxfId="0" priority="6010" stopIfTrue="1">
      <formula>"len($A:$A)=3"</formula>
    </cfRule>
  </conditionalFormatting>
  <conditionalFormatting sqref="E1107:E1111">
    <cfRule type="expression" dxfId="0" priority="6008" stopIfTrue="1">
      <formula>"len($A:$A)=3"</formula>
    </cfRule>
  </conditionalFormatting>
  <conditionalFormatting sqref="E1113:E1114">
    <cfRule type="expression" dxfId="0" priority="6006" stopIfTrue="1">
      <formula>"len($A:$A)=3"</formula>
    </cfRule>
  </conditionalFormatting>
  <conditionalFormatting sqref="E1127:E1152">
    <cfRule type="expression" dxfId="0" priority="6004" stopIfTrue="1">
      <formula>"len($A:$A)=3"</formula>
    </cfRule>
  </conditionalFormatting>
  <conditionalFormatting sqref="E1154:E1167">
    <cfRule type="expression" dxfId="0" priority="6002" stopIfTrue="1">
      <formula>"len($A:$A)=3"</formula>
    </cfRule>
  </conditionalFormatting>
  <conditionalFormatting sqref="E1172:E1181">
    <cfRule type="expression" dxfId="0" priority="5998" stopIfTrue="1">
      <formula>"len($A:$A)=3"</formula>
    </cfRule>
  </conditionalFormatting>
  <conditionalFormatting sqref="E1183:E1185">
    <cfRule type="expression" dxfId="0" priority="5996" stopIfTrue="1">
      <formula>"len($A:$A)=3"</formula>
    </cfRule>
  </conditionalFormatting>
  <conditionalFormatting sqref="E1187:E1189">
    <cfRule type="expression" dxfId="0" priority="5994" stopIfTrue="1">
      <formula>"len($A:$A)=3"</formula>
    </cfRule>
  </conditionalFormatting>
  <conditionalFormatting sqref="E1192:E1208">
    <cfRule type="expression" dxfId="0" priority="5992" stopIfTrue="1">
      <formula>"len($A:$A)=3"</formula>
    </cfRule>
  </conditionalFormatting>
  <conditionalFormatting sqref="E1210:E1215">
    <cfRule type="expression" dxfId="0" priority="5990" stopIfTrue="1">
      <formula>"len($A:$A)=3"</formula>
    </cfRule>
  </conditionalFormatting>
  <conditionalFormatting sqref="E1217:E1221">
    <cfRule type="expression" dxfId="0" priority="5988" stopIfTrue="1">
      <formula>"len($A:$A)=3"</formula>
    </cfRule>
  </conditionalFormatting>
  <conditionalFormatting sqref="E1223:E1234">
    <cfRule type="expression" dxfId="0" priority="5986" stopIfTrue="1">
      <formula>"len($A:$A)=3"</formula>
    </cfRule>
  </conditionalFormatting>
  <conditionalFormatting sqref="E1237:E1246">
    <cfRule type="expression" dxfId="0" priority="5984" stopIfTrue="1">
      <formula>"len($A:$A)=3"</formula>
    </cfRule>
  </conditionalFormatting>
  <conditionalFormatting sqref="E1248:E1252">
    <cfRule type="expression" dxfId="0" priority="5982" stopIfTrue="1">
      <formula>"len($A:$A)=3"</formula>
    </cfRule>
  </conditionalFormatting>
  <conditionalFormatting sqref="E1254:E1260">
    <cfRule type="expression" dxfId="0" priority="5980" stopIfTrue="1">
      <formula>"len($A:$A)=3"</formula>
    </cfRule>
  </conditionalFormatting>
  <conditionalFormatting sqref="E1262:E1273">
    <cfRule type="expression" dxfId="0" priority="5978" stopIfTrue="1">
      <formula>"len($A:$A)=3"</formula>
    </cfRule>
  </conditionalFormatting>
  <conditionalFormatting sqref="E1275:E1277">
    <cfRule type="expression" dxfId="0" priority="5976" stopIfTrue="1">
      <formula>"len($A:$A)=3"</formula>
    </cfRule>
  </conditionalFormatting>
  <conditionalFormatting sqref="E1279:E1281">
    <cfRule type="expression" dxfId="0" priority="5974" stopIfTrue="1">
      <formula>"len($A:$A)=3"</formula>
    </cfRule>
  </conditionalFormatting>
  <conditionalFormatting sqref="E1283:E1284">
    <cfRule type="expression" dxfId="0" priority="5972" stopIfTrue="1">
      <formula>"len($A:$A)=3"</formula>
    </cfRule>
  </conditionalFormatting>
  <conditionalFormatting sqref="E1292:E1295">
    <cfRule type="expression" dxfId="0" priority="5966" stopIfTrue="1">
      <formula>"len($A:$A)=3"</formula>
    </cfRule>
  </conditionalFormatting>
  <conditionalFormatting sqref="E1298:E1299">
    <cfRule type="expression" dxfId="0" priority="5964" stopIfTrue="1">
      <formula>"len($A:$A)=3"</formula>
    </cfRule>
  </conditionalFormatting>
  <conditionalFormatting sqref="E1303:E1307">
    <cfRule type="expression" dxfId="0" priority="5962" stopIfTrue="1">
      <formula>"len($A:$A)=3"</formula>
    </cfRule>
  </conditionalFormatting>
  <conditionalFormatting sqref="E1312:E1313">
    <cfRule type="expression" dxfId="0" priority="5958" stopIfTrue="1">
      <formula>"len($A:$A)=3"</formula>
    </cfRule>
  </conditionalFormatting>
  <conditionalFormatting sqref="A6:B33">
    <cfRule type="expression" dxfId="0" priority="7608" stopIfTrue="1">
      <formula>"len($A:$A)=3"</formula>
    </cfRule>
  </conditionalFormatting>
  <conditionalFormatting sqref="B9:B10 B33:B35 B37 A38:B38 A40">
    <cfRule type="expression" dxfId="0" priority="7609" stopIfTrue="1">
      <formula>"len($A:$A)=3"</formula>
    </cfRule>
  </conditionalFormatting>
  <conditionalFormatting sqref="A34:B37 B44 B42:B43">
    <cfRule type="expression" dxfId="0" priority="7606" stopIfTrue="1">
      <formula>"len($A:$A)=3"</formula>
    </cfRule>
  </conditionalFormatting>
  <conditionalFormatting sqref="A35:B37">
    <cfRule type="expression" dxfId="0" priority="7605" stopIfTrue="1">
      <formula>"len($A:$A)=3"</formula>
    </cfRule>
  </conditionalFormatting>
  <conditionalFormatting sqref="A38:B44">
    <cfRule type="expression" dxfId="0" priority="7604" stopIfTrue="1">
      <formula>"len($A:$A)=3"</formula>
    </cfRule>
  </conditionalFormatting>
  <conditionalFormatting sqref="C249:E250">
    <cfRule type="expression" dxfId="0" priority="7398" stopIfTrue="1">
      <formula>"len($A:$A)=3"</formula>
    </cfRule>
  </conditionalFormatting>
  <conditionalFormatting sqref="C1116:E1124">
    <cfRule type="expression" dxfId="0" priority="7142" stopIfTrue="1">
      <formula>"len($A:$A)=3"</formula>
    </cfRule>
  </conditionalFormatting>
  <pageMargins left="0.751388888888889" right="0.751388888888889" top="0.786805555555556" bottom="1.22013888888889" header="0.5" footer="0.5"/>
  <pageSetup paperSize="9" scale="94" fitToHeight="0" orientation="portrait" blackAndWhite="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showGridLines="0" showZeros="0" zoomScaleSheetLayoutView="60" workbookViewId="0">
      <selection activeCell="B1" sqref="B1"/>
    </sheetView>
  </sheetViews>
  <sheetFormatPr defaultColWidth="9" defaultRowHeight="18" customHeight="1" outlineLevelCol="6"/>
  <cols>
    <col min="1" max="1" width="9.4" style="197" customWidth="1"/>
    <col min="2" max="2" width="39.375" style="198" customWidth="1"/>
    <col min="3" max="3" width="10.3" style="320" customWidth="1"/>
    <col min="4" max="4" width="10.3" style="199" customWidth="1"/>
    <col min="5" max="5" width="10.3" style="320" customWidth="1"/>
    <col min="6" max="6" width="8.1" style="321" customWidth="1"/>
    <col min="7" max="7" width="8.2" style="321" customWidth="1"/>
    <col min="8" max="16384" width="9" style="198"/>
  </cols>
  <sheetData>
    <row r="1" ht="18.75" spans="1:7">
      <c r="A1" s="201"/>
      <c r="B1" s="201" t="s">
        <v>1139</v>
      </c>
      <c r="C1" s="202"/>
      <c r="D1" s="202"/>
      <c r="E1" s="202"/>
      <c r="F1" s="322"/>
      <c r="G1" s="322"/>
    </row>
    <row r="2" ht="20.25" spans="1:7">
      <c r="A2" s="205"/>
      <c r="B2" s="206" t="s">
        <v>1140</v>
      </c>
      <c r="C2" s="206"/>
      <c r="D2" s="206"/>
      <c r="E2" s="206"/>
      <c r="F2" s="206"/>
      <c r="G2" s="206"/>
    </row>
    <row r="3" customHeight="1" spans="1:7">
      <c r="B3" s="239"/>
      <c r="C3" s="202"/>
      <c r="D3" s="202"/>
      <c r="E3" s="202"/>
      <c r="F3" s="323" t="s">
        <v>11</v>
      </c>
      <c r="G3" s="323"/>
    </row>
    <row r="4" customHeight="1" spans="1:7">
      <c r="A4" s="211" t="s">
        <v>12</v>
      </c>
      <c r="B4" s="242" t="s">
        <v>13</v>
      </c>
      <c r="C4" s="213" t="s">
        <v>14</v>
      </c>
      <c r="D4" s="213" t="s">
        <v>15</v>
      </c>
      <c r="E4" s="213" t="s">
        <v>16</v>
      </c>
      <c r="F4" s="214"/>
      <c r="G4" s="214" t="s">
        <v>17</v>
      </c>
    </row>
    <row r="5" customHeight="1" spans="1:7">
      <c r="A5" s="211"/>
      <c r="B5" s="242"/>
      <c r="C5" s="213"/>
      <c r="D5" s="213"/>
      <c r="E5" s="213" t="s">
        <v>19</v>
      </c>
      <c r="F5" s="214" t="s">
        <v>20</v>
      </c>
      <c r="G5" s="214"/>
    </row>
    <row r="6" customHeight="1" spans="1:7">
      <c r="A6" s="324">
        <v>1030102</v>
      </c>
      <c r="B6" s="325" t="s">
        <v>1141</v>
      </c>
      <c r="C6" s="326">
        <v>0</v>
      </c>
      <c r="D6" s="326">
        <v>0</v>
      </c>
      <c r="E6" s="326">
        <v>0</v>
      </c>
      <c r="F6" s="299" t="str">
        <f t="shared" ref="F6:F35" si="0">IF(E6&lt;&gt;0,D6/E6-1,"-")</f>
        <v>-</v>
      </c>
      <c r="G6" s="299" t="str">
        <f t="shared" ref="G6:G35" si="1">IF(C6&lt;&gt;0,D6/C6,"-")</f>
        <v>-</v>
      </c>
    </row>
    <row r="7" customHeight="1" spans="1:7">
      <c r="A7" s="324">
        <v>1030112</v>
      </c>
      <c r="B7" s="325" t="s">
        <v>1142</v>
      </c>
      <c r="C7" s="326">
        <v>0</v>
      </c>
      <c r="D7" s="326">
        <v>0</v>
      </c>
      <c r="E7" s="326"/>
      <c r="F7" s="299" t="str">
        <f t="shared" si="0"/>
        <v>-</v>
      </c>
      <c r="G7" s="299" t="str">
        <f t="shared" si="1"/>
        <v>-</v>
      </c>
    </row>
    <row r="8" customHeight="1" spans="1:7">
      <c r="A8" s="324">
        <v>1030129</v>
      </c>
      <c r="B8" s="325" t="s">
        <v>1143</v>
      </c>
      <c r="C8" s="326">
        <v>0</v>
      </c>
      <c r="D8" s="326">
        <v>0</v>
      </c>
      <c r="E8" s="326"/>
      <c r="F8" s="299" t="str">
        <f t="shared" si="0"/>
        <v>-</v>
      </c>
      <c r="G8" s="299" t="str">
        <f t="shared" si="1"/>
        <v>-</v>
      </c>
    </row>
    <row r="9" customHeight="1" spans="1:7">
      <c r="A9" s="324">
        <v>1030146</v>
      </c>
      <c r="B9" s="325" t="s">
        <v>1144</v>
      </c>
      <c r="C9" s="326">
        <v>0</v>
      </c>
      <c r="D9" s="326">
        <v>0</v>
      </c>
      <c r="E9" s="326">
        <v>0</v>
      </c>
      <c r="F9" s="299" t="str">
        <f t="shared" si="0"/>
        <v>-</v>
      </c>
      <c r="G9" s="299" t="str">
        <f t="shared" si="1"/>
        <v>-</v>
      </c>
    </row>
    <row r="10" customHeight="1" spans="1:7">
      <c r="A10" s="324">
        <v>1030147</v>
      </c>
      <c r="B10" s="325" t="s">
        <v>1145</v>
      </c>
      <c r="C10" s="326">
        <v>0</v>
      </c>
      <c r="D10" s="326">
        <v>0</v>
      </c>
      <c r="E10" s="326">
        <v>0</v>
      </c>
      <c r="F10" s="299" t="str">
        <f t="shared" si="0"/>
        <v>-</v>
      </c>
      <c r="G10" s="299" t="str">
        <f t="shared" si="1"/>
        <v>-</v>
      </c>
    </row>
    <row r="11" customHeight="1" spans="1:7">
      <c r="A11" s="327">
        <v>1030148</v>
      </c>
      <c r="B11" s="328" t="s">
        <v>1146</v>
      </c>
      <c r="C11" s="329">
        <f>SUM(C12:C16)</f>
        <v>31443</v>
      </c>
      <c r="D11" s="329">
        <f>SUM(D12:D16)</f>
        <v>8669</v>
      </c>
      <c r="E11" s="329">
        <f>SUM(E12:E16)</f>
        <v>9525</v>
      </c>
      <c r="F11" s="289">
        <f t="shared" si="0"/>
        <v>-0.0898687664041995</v>
      </c>
      <c r="G11" s="289">
        <f t="shared" si="1"/>
        <v>0.275705244410521</v>
      </c>
    </row>
    <row r="12" customHeight="1" spans="1:7">
      <c r="A12" s="324">
        <v>103014801</v>
      </c>
      <c r="B12" s="330" t="s">
        <v>1147</v>
      </c>
      <c r="C12" s="282">
        <v>26768</v>
      </c>
      <c r="D12" s="282">
        <f>SUMIFS([2]执行月报!$C:$C,[2]执行月报!$A:$A,A12)</f>
        <v>8758</v>
      </c>
      <c r="E12" s="282">
        <v>9577</v>
      </c>
      <c r="F12" s="280">
        <f t="shared" si="0"/>
        <v>-0.0855173854025268</v>
      </c>
      <c r="G12" s="280">
        <f t="shared" si="1"/>
        <v>0.327181709503885</v>
      </c>
    </row>
    <row r="13" customHeight="1" spans="1:7">
      <c r="A13" s="324">
        <v>103014802</v>
      </c>
      <c r="B13" s="330" t="s">
        <v>1148</v>
      </c>
      <c r="C13" s="282"/>
      <c r="D13" s="282">
        <f>SUMIFS([2]执行月报!$C:$C,[2]执行月报!$A:$A,A13)</f>
        <v>24</v>
      </c>
      <c r="E13" s="282">
        <v>32</v>
      </c>
      <c r="F13" s="280">
        <f t="shared" si="0"/>
        <v>-0.25</v>
      </c>
      <c r="G13" s="280" t="str">
        <f t="shared" si="1"/>
        <v>-</v>
      </c>
    </row>
    <row r="14" customHeight="1" spans="1:7">
      <c r="A14" s="324">
        <v>103014803</v>
      </c>
      <c r="B14" s="330" t="s">
        <v>1149</v>
      </c>
      <c r="C14" s="282">
        <v>6007</v>
      </c>
      <c r="D14" s="282">
        <f>SUMIFS([2]执行月报!$C:$C,[2]执行月报!$A:$A,A14)</f>
        <v>1218</v>
      </c>
      <c r="E14" s="282">
        <v>0</v>
      </c>
      <c r="F14" s="280" t="str">
        <f t="shared" si="0"/>
        <v>-</v>
      </c>
      <c r="G14" s="280">
        <f t="shared" si="1"/>
        <v>0.202763442650241</v>
      </c>
    </row>
    <row r="15" customHeight="1" spans="1:7">
      <c r="A15" s="324">
        <v>103014898</v>
      </c>
      <c r="B15" s="330" t="s">
        <v>1150</v>
      </c>
      <c r="C15" s="282">
        <v>-1332</v>
      </c>
      <c r="D15" s="282">
        <f>SUMIFS([2]执行月报!$C:$C,[2]执行月报!$A:$A,A15)</f>
        <v>-1331</v>
      </c>
      <c r="E15" s="282">
        <v>-348</v>
      </c>
      <c r="F15" s="280">
        <f t="shared" si="0"/>
        <v>2.82471264367816</v>
      </c>
      <c r="G15" s="280">
        <f t="shared" si="1"/>
        <v>0.999249249249249</v>
      </c>
    </row>
    <row r="16" customHeight="1" spans="1:7">
      <c r="A16" s="324">
        <v>103014899</v>
      </c>
      <c r="B16" s="330" t="s">
        <v>1151</v>
      </c>
      <c r="C16" s="282"/>
      <c r="D16" s="282">
        <f>SUMIFS([2]执行月报!$C:$C,[2]执行月报!$A:$A,A16)</f>
        <v>0</v>
      </c>
      <c r="E16" s="282">
        <v>264</v>
      </c>
      <c r="F16" s="280">
        <f t="shared" si="0"/>
        <v>-1</v>
      </c>
      <c r="G16" s="280" t="str">
        <f t="shared" si="1"/>
        <v>-</v>
      </c>
    </row>
    <row r="17" customHeight="1" spans="1:7">
      <c r="A17" s="331">
        <v>1030150</v>
      </c>
      <c r="B17" s="332" t="s">
        <v>1152</v>
      </c>
      <c r="C17" s="333"/>
      <c r="D17" s="282">
        <f>SUMIFS([2]执行月报!$C:$C,[2]执行月报!$A:$A,A17)</f>
        <v>0</v>
      </c>
      <c r="E17" s="333"/>
      <c r="F17" s="334" t="str">
        <f t="shared" si="0"/>
        <v>-</v>
      </c>
      <c r="G17" s="334" t="str">
        <f t="shared" si="1"/>
        <v>-</v>
      </c>
    </row>
    <row r="18" customHeight="1" spans="1:7">
      <c r="A18" s="335">
        <v>1030155</v>
      </c>
      <c r="B18" s="336" t="s">
        <v>1153</v>
      </c>
      <c r="C18" s="268">
        <f>SUM(C19:C20)</f>
        <v>400</v>
      </c>
      <c r="D18" s="268">
        <f>SUM(D19:D20)</f>
        <v>185</v>
      </c>
      <c r="E18" s="268">
        <f>SUM(E19:E20)</f>
        <v>93</v>
      </c>
      <c r="F18" s="269">
        <f t="shared" si="0"/>
        <v>0.989247311827957</v>
      </c>
      <c r="G18" s="269">
        <f t="shared" si="1"/>
        <v>0.4625</v>
      </c>
    </row>
    <row r="19" customHeight="1" spans="1:7">
      <c r="A19" s="331">
        <v>103015501</v>
      </c>
      <c r="B19" s="337" t="s">
        <v>1154</v>
      </c>
      <c r="C19" s="284">
        <v>200</v>
      </c>
      <c r="D19" s="282">
        <f>SUMIFS([2]执行月报!$C:$C,[2]执行月报!$A:$A,A19)</f>
        <v>84</v>
      </c>
      <c r="E19" s="284">
        <v>45</v>
      </c>
      <c r="F19" s="285">
        <f t="shared" si="0"/>
        <v>0.866666666666667</v>
      </c>
      <c r="G19" s="285">
        <f t="shared" si="1"/>
        <v>0.42</v>
      </c>
    </row>
    <row r="20" customHeight="1" spans="1:7">
      <c r="A20" s="331">
        <v>103015502</v>
      </c>
      <c r="B20" s="337" t="s">
        <v>1155</v>
      </c>
      <c r="C20" s="284">
        <v>200</v>
      </c>
      <c r="D20" s="282">
        <f>SUMIFS([2]执行月报!$C:$C,[2]执行月报!$A:$A,A20)</f>
        <v>101</v>
      </c>
      <c r="E20" s="284">
        <v>48</v>
      </c>
      <c r="F20" s="285">
        <f t="shared" si="0"/>
        <v>1.10416666666667</v>
      </c>
      <c r="G20" s="285">
        <f t="shared" si="1"/>
        <v>0.505</v>
      </c>
    </row>
    <row r="21" customHeight="1" spans="1:7">
      <c r="A21" s="331">
        <v>1030156</v>
      </c>
      <c r="B21" s="332" t="s">
        <v>1156</v>
      </c>
      <c r="C21" s="333">
        <v>100</v>
      </c>
      <c r="D21" s="326">
        <f>SUMIFS([2]执行月报!$C:$C,[2]执行月报!$A:$A,A21)</f>
        <v>259</v>
      </c>
      <c r="E21" s="333">
        <v>36</v>
      </c>
      <c r="F21" s="334">
        <f t="shared" si="0"/>
        <v>6.19444444444444</v>
      </c>
      <c r="G21" s="334">
        <f t="shared" si="1"/>
        <v>2.59</v>
      </c>
    </row>
    <row r="22" customHeight="1" spans="1:7">
      <c r="A22" s="331">
        <v>1030157</v>
      </c>
      <c r="B22" s="332" t="s">
        <v>1157</v>
      </c>
      <c r="C22" s="333"/>
      <c r="D22" s="333"/>
      <c r="E22" s="333"/>
      <c r="F22" s="334" t="str">
        <f t="shared" si="0"/>
        <v>-</v>
      </c>
      <c r="G22" s="334" t="str">
        <f t="shared" si="1"/>
        <v>-</v>
      </c>
    </row>
    <row r="23" customHeight="1" spans="1:7">
      <c r="A23" s="331">
        <v>1030158</v>
      </c>
      <c r="B23" s="332" t="s">
        <v>1158</v>
      </c>
      <c r="C23" s="333"/>
      <c r="D23" s="333"/>
      <c r="E23" s="333"/>
      <c r="F23" s="334" t="str">
        <f t="shared" si="0"/>
        <v>-</v>
      </c>
      <c r="G23" s="334" t="str">
        <f t="shared" si="1"/>
        <v>-</v>
      </c>
    </row>
    <row r="24" customHeight="1" spans="1:7">
      <c r="A24" s="324">
        <v>1030159</v>
      </c>
      <c r="B24" s="325" t="s">
        <v>1159</v>
      </c>
      <c r="C24" s="326"/>
      <c r="D24" s="326"/>
      <c r="E24" s="326"/>
      <c r="F24" s="299" t="str">
        <f t="shared" si="0"/>
        <v>-</v>
      </c>
      <c r="G24" s="299" t="str">
        <f t="shared" si="1"/>
        <v>-</v>
      </c>
    </row>
    <row r="25" customHeight="1" spans="1:7">
      <c r="A25" s="324">
        <v>1030178</v>
      </c>
      <c r="B25" s="325" t="s">
        <v>1160</v>
      </c>
      <c r="C25" s="326">
        <v>620</v>
      </c>
      <c r="D25" s="326">
        <f>SUMIFS([2]执行月报!$C:$C,[2]执行月报!$A:$A,A25)</f>
        <v>351</v>
      </c>
      <c r="E25" s="326">
        <v>310</v>
      </c>
      <c r="F25" s="299">
        <f t="shared" si="0"/>
        <v>0.132258064516129</v>
      </c>
      <c r="G25" s="299">
        <f t="shared" si="1"/>
        <v>0.566129032258065</v>
      </c>
    </row>
    <row r="26" s="198" customFormat="1" customHeight="1" spans="1:7">
      <c r="A26" s="324">
        <v>1030180</v>
      </c>
      <c r="B26" s="325" t="s">
        <v>1161</v>
      </c>
      <c r="C26" s="326"/>
      <c r="D26" s="326"/>
      <c r="E26" s="326"/>
      <c r="F26" s="299" t="str">
        <f t="shared" si="0"/>
        <v>-</v>
      </c>
      <c r="G26" s="299" t="str">
        <f t="shared" si="1"/>
        <v>-</v>
      </c>
    </row>
    <row r="27" customHeight="1" spans="1:7">
      <c r="A27" s="324">
        <v>1030199</v>
      </c>
      <c r="B27" s="325" t="s">
        <v>1162</v>
      </c>
      <c r="C27" s="326"/>
      <c r="D27" s="326"/>
      <c r="E27" s="326"/>
      <c r="F27" s="299" t="str">
        <f t="shared" si="0"/>
        <v>-</v>
      </c>
      <c r="G27" s="299" t="str">
        <f t="shared" si="1"/>
        <v>-</v>
      </c>
    </row>
    <row r="28" customHeight="1" spans="1:7">
      <c r="A28" s="324">
        <v>10310</v>
      </c>
      <c r="B28" s="325" t="s">
        <v>1163</v>
      </c>
      <c r="C28" s="326">
        <v>12342</v>
      </c>
      <c r="D28" s="326">
        <f>SUMIFS([2]执行月报!$C:$C,[2]执行月报!$A:$A,A28)</f>
        <v>4882</v>
      </c>
      <c r="E28" s="326">
        <v>7272</v>
      </c>
      <c r="F28" s="299">
        <f t="shared" si="0"/>
        <v>-0.328657865786579</v>
      </c>
      <c r="G28" s="299">
        <f t="shared" si="1"/>
        <v>0.395559876843299</v>
      </c>
    </row>
    <row r="29" customHeight="1" spans="1:7">
      <c r="A29" s="324"/>
      <c r="B29" s="330"/>
      <c r="C29" s="282"/>
      <c r="D29" s="282"/>
      <c r="E29" s="282"/>
      <c r="F29" s="280" t="str">
        <f t="shared" si="0"/>
        <v>-</v>
      </c>
      <c r="G29" s="280" t="str">
        <f t="shared" si="1"/>
        <v>-</v>
      </c>
    </row>
    <row r="30" customHeight="1" spans="1:7">
      <c r="A30" s="338"/>
      <c r="B30" s="339" t="s">
        <v>1164</v>
      </c>
      <c r="C30" s="340">
        <f>SUM(C6:C11,C17:C18,C21:C28)</f>
        <v>44905</v>
      </c>
      <c r="D30" s="340">
        <f>SUM(D6:D11,D17:D18,D21:D28)</f>
        <v>14346</v>
      </c>
      <c r="E30" s="340">
        <f>SUM(E6:E11,E17:E18,E21:E28)</f>
        <v>17236</v>
      </c>
      <c r="F30" s="341">
        <f t="shared" si="0"/>
        <v>-0.167672313761894</v>
      </c>
      <c r="G30" s="341">
        <f t="shared" si="1"/>
        <v>0.319474446052778</v>
      </c>
    </row>
  </sheetData>
  <mergeCells count="8">
    <mergeCell ref="B2:G2"/>
    <mergeCell ref="F3:G3"/>
    <mergeCell ref="E4:F4"/>
    <mergeCell ref="A4:A5"/>
    <mergeCell ref="B4:B5"/>
    <mergeCell ref="C4:C5"/>
    <mergeCell ref="D4:D5"/>
    <mergeCell ref="G4:G5"/>
  </mergeCells>
  <printOptions horizontalCentered="1"/>
  <pageMargins left="0.751388888888889" right="0.751388888888889" top="1" bottom="1" header="0.5" footer="0.5"/>
  <pageSetup paperSize="9" scale="93" fitToHeight="0" orientation="portrait" blackAndWhite="1"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Zeros="0" workbookViewId="0">
      <selection activeCell="B1" sqref="B1"/>
    </sheetView>
  </sheetViews>
  <sheetFormatPr defaultColWidth="9" defaultRowHeight="14.25" outlineLevelCol="6"/>
  <cols>
    <col min="1" max="1" width="7.4" style="300" customWidth="1"/>
    <col min="2" max="2" width="29.2666666666667" style="198" customWidth="1"/>
    <col min="3" max="3" width="10.2" style="301" customWidth="1"/>
    <col min="4" max="4" width="10.3" style="301" customWidth="1"/>
    <col min="5" max="5" width="10" style="301" customWidth="1"/>
    <col min="6" max="6" width="9.8" style="302" customWidth="1"/>
    <col min="7" max="7" width="9.5" style="302" customWidth="1"/>
    <col min="8" max="8" width="9" style="198" customWidth="1"/>
    <col min="9" max="252" width="9" style="198"/>
  </cols>
  <sheetData>
    <row r="1" s="198" customFormat="1" ht="19.5" customHeight="1" spans="1:7">
      <c r="A1" s="303"/>
      <c r="B1" s="201" t="s">
        <v>1165</v>
      </c>
      <c r="C1" s="237"/>
      <c r="D1" s="238"/>
      <c r="E1" s="237"/>
      <c r="F1" s="304"/>
      <c r="G1" s="305"/>
    </row>
    <row r="2" s="198" customFormat="1" ht="20.25" spans="1:7">
      <c r="A2" s="205"/>
      <c r="B2" s="206" t="s">
        <v>1166</v>
      </c>
      <c r="C2" s="206"/>
      <c r="D2" s="206"/>
      <c r="E2" s="206"/>
      <c r="F2" s="206"/>
      <c r="G2" s="206"/>
    </row>
    <row r="3" s="194" customFormat="1" ht="12" customHeight="1" spans="1:7">
      <c r="A3" s="306"/>
      <c r="B3" s="195"/>
      <c r="C3" s="307"/>
      <c r="D3" s="308"/>
      <c r="E3" s="307"/>
      <c r="F3" s="309" t="s">
        <v>11</v>
      </c>
      <c r="G3" s="309"/>
    </row>
    <row r="4" s="195" customFormat="1" ht="16.95" customHeight="1" spans="1:7">
      <c r="A4" s="211" t="s">
        <v>76</v>
      </c>
      <c r="B4" s="212" t="s">
        <v>13</v>
      </c>
      <c r="C4" s="310" t="s">
        <v>77</v>
      </c>
      <c r="D4" s="310" t="s">
        <v>78</v>
      </c>
      <c r="E4" s="242" t="s">
        <v>16</v>
      </c>
      <c r="F4" s="214"/>
      <c r="G4" s="215" t="s">
        <v>17</v>
      </c>
    </row>
    <row r="5" s="195" customFormat="1" ht="16.95" customHeight="1" spans="1:7">
      <c r="A5" s="211"/>
      <c r="B5" s="212"/>
      <c r="C5" s="310"/>
      <c r="D5" s="310"/>
      <c r="E5" s="310" t="s">
        <v>19</v>
      </c>
      <c r="F5" s="215" t="s">
        <v>20</v>
      </c>
      <c r="G5" s="215"/>
    </row>
    <row r="6" s="255" customFormat="1" ht="18" customHeight="1" spans="1:7">
      <c r="A6" s="311">
        <v>207</v>
      </c>
      <c r="B6" s="223" t="s">
        <v>1167</v>
      </c>
      <c r="C6" s="312">
        <f>SUMIFS(政府性基金支出明细!C:C,政府性基金支出明细!A:A,A6)</f>
        <v>0</v>
      </c>
      <c r="D6" s="312">
        <f>SUMIFS(政府性基金支出明细!D:D,政府性基金支出明细!A:A,A6)</f>
        <v>0</v>
      </c>
      <c r="E6" s="312">
        <f>SUMIFS(政府性基金支出明细!E:E,政府性基金支出明细!A:A,A6)</f>
        <v>5</v>
      </c>
      <c r="F6" s="280">
        <f t="shared" ref="F6:F16" si="0">IF(E6&lt;&gt;0,D6/E6-1,"-")</f>
        <v>-1</v>
      </c>
      <c r="G6" s="226" t="str">
        <f t="shared" ref="G6:G16" si="1">IF(C6&lt;&gt;0,D6/C6,"-")</f>
        <v>-</v>
      </c>
    </row>
    <row r="7" s="196" customFormat="1" ht="18" customHeight="1" spans="1:7">
      <c r="A7" s="311">
        <v>208</v>
      </c>
      <c r="B7" s="223" t="s">
        <v>1168</v>
      </c>
      <c r="C7" s="312">
        <f>SUMIFS(政府性基金支出明细!C:C,政府性基金支出明细!A:A,A7)</f>
        <v>0</v>
      </c>
      <c r="D7" s="312">
        <f>SUMIFS(政府性基金支出明细!D:D,政府性基金支出明细!A:A,A7)</f>
        <v>0</v>
      </c>
      <c r="E7" s="312">
        <f>SUMIFS(政府性基金支出明细!E:E,政府性基金支出明细!A:A,A7)</f>
        <v>0</v>
      </c>
      <c r="F7" s="280" t="str">
        <f t="shared" si="0"/>
        <v>-</v>
      </c>
      <c r="G7" s="226" t="str">
        <f t="shared" si="1"/>
        <v>-</v>
      </c>
    </row>
    <row r="8" s="196" customFormat="1" ht="18" customHeight="1" spans="1:7">
      <c r="A8" s="311">
        <v>211</v>
      </c>
      <c r="B8" s="223" t="s">
        <v>1169</v>
      </c>
      <c r="C8" s="312">
        <f>SUMIFS(政府性基金支出明细!C:C,政府性基金支出明细!A:A,A8)</f>
        <v>0</v>
      </c>
      <c r="D8" s="312">
        <f>SUMIFS(政府性基金支出明细!D:D,政府性基金支出明细!A:A,A8)</f>
        <v>0</v>
      </c>
      <c r="E8" s="312">
        <f>SUMIFS(政府性基金支出明细!E:E,政府性基金支出明细!A:A,A8)</f>
        <v>0</v>
      </c>
      <c r="F8" s="280" t="str">
        <f t="shared" si="0"/>
        <v>-</v>
      </c>
      <c r="G8" s="226" t="str">
        <f t="shared" si="1"/>
        <v>-</v>
      </c>
    </row>
    <row r="9" s="255" customFormat="1" ht="18" customHeight="1" spans="1:7">
      <c r="A9" s="311">
        <v>212</v>
      </c>
      <c r="B9" s="223" t="s">
        <v>1170</v>
      </c>
      <c r="C9" s="312">
        <f>SUMIFS(政府性基金支出明细!C:C,政府性基金支出明细!A:A,A9)</f>
        <v>46878</v>
      </c>
      <c r="D9" s="312">
        <f>SUMIFS(政府性基金支出明细!D:D,政府性基金支出明细!A:A,A9)</f>
        <v>9639</v>
      </c>
      <c r="E9" s="312">
        <f>SUMIFS(政府性基金支出明细!E:E,政府性基金支出明细!A:A,A9)</f>
        <v>4847</v>
      </c>
      <c r="F9" s="280">
        <f t="shared" si="0"/>
        <v>0.988652774912317</v>
      </c>
      <c r="G9" s="226">
        <f t="shared" si="1"/>
        <v>0.205618840394215</v>
      </c>
    </row>
    <row r="10" s="196" customFormat="1" ht="18" customHeight="1" spans="1:7">
      <c r="A10" s="311">
        <v>213</v>
      </c>
      <c r="B10" s="223" t="s">
        <v>1171</v>
      </c>
      <c r="C10" s="312">
        <f>SUMIFS(政府性基金支出明细!C:C,政府性基金支出明细!A:A,A10)</f>
        <v>3349</v>
      </c>
      <c r="D10" s="312">
        <f>SUMIFS(政府性基金支出明细!D:D,政府性基金支出明细!A:A,A10)</f>
        <v>1166</v>
      </c>
      <c r="E10" s="312">
        <f>SUMIFS(政府性基金支出明细!E:E,政府性基金支出明细!A:A,A10)</f>
        <v>429</v>
      </c>
      <c r="F10" s="280">
        <f t="shared" si="0"/>
        <v>1.71794871794872</v>
      </c>
      <c r="G10" s="226">
        <f t="shared" si="1"/>
        <v>0.348163630934607</v>
      </c>
    </row>
    <row r="11" s="196" customFormat="1" ht="18" customHeight="1" spans="1:7">
      <c r="A11" s="311">
        <v>214</v>
      </c>
      <c r="B11" s="313" t="s">
        <v>1172</v>
      </c>
      <c r="C11" s="312">
        <f>SUMIFS(政府性基金支出明细!C:C,政府性基金支出明细!A:A,A11)</f>
        <v>0</v>
      </c>
      <c r="D11" s="312">
        <f>SUMIFS(政府性基金支出明细!D:D,政府性基金支出明细!A:A,A11)</f>
        <v>0</v>
      </c>
      <c r="E11" s="312">
        <f>SUMIFS(政府性基金支出明细!E:E,政府性基金支出明细!A:A,A11)</f>
        <v>0</v>
      </c>
      <c r="F11" s="280" t="str">
        <f t="shared" si="0"/>
        <v>-</v>
      </c>
      <c r="G11" s="226" t="str">
        <f t="shared" si="1"/>
        <v>-</v>
      </c>
    </row>
    <row r="12" s="196" customFormat="1" ht="18" customHeight="1" spans="1:7">
      <c r="A12" s="311">
        <v>215</v>
      </c>
      <c r="B12" s="313" t="s">
        <v>1173</v>
      </c>
      <c r="C12" s="312">
        <f>SUMIFS(政府性基金支出明细!C:C,政府性基金支出明细!A:A,A12)</f>
        <v>0</v>
      </c>
      <c r="D12" s="312">
        <f>SUMIFS(政府性基金支出明细!D:D,政府性基金支出明细!A:A,A12)</f>
        <v>0</v>
      </c>
      <c r="E12" s="312">
        <f>SUMIFS(政府性基金支出明细!E:E,政府性基金支出明细!A:A,A12)</f>
        <v>0</v>
      </c>
      <c r="F12" s="280" t="str">
        <f t="shared" si="0"/>
        <v>-</v>
      </c>
      <c r="G12" s="226" t="str">
        <f t="shared" si="1"/>
        <v>-</v>
      </c>
    </row>
    <row r="13" s="196" customFormat="1" ht="18" customHeight="1" spans="1:7">
      <c r="A13" s="311">
        <v>229</v>
      </c>
      <c r="B13" s="313" t="s">
        <v>1174</v>
      </c>
      <c r="C13" s="312">
        <f>SUMIFS(政府性基金支出明细!C:C,政府性基金支出明细!A:A,A13)</f>
        <v>3186</v>
      </c>
      <c r="D13" s="312">
        <f>SUMIFS(政府性基金支出明细!D:D,政府性基金支出明细!A:A,A13)</f>
        <v>1531</v>
      </c>
      <c r="E13" s="312">
        <f>SUMIFS(政府性基金支出明细!E:E,政府性基金支出明细!A:A,A13)</f>
        <v>709</v>
      </c>
      <c r="F13" s="280">
        <f t="shared" si="0"/>
        <v>1.15937940761636</v>
      </c>
      <c r="G13" s="226">
        <f t="shared" si="1"/>
        <v>0.480539861895794</v>
      </c>
    </row>
    <row r="14" s="196" customFormat="1" ht="18" customHeight="1" spans="1:7">
      <c r="A14" s="311">
        <v>232</v>
      </c>
      <c r="B14" s="313" t="s">
        <v>1175</v>
      </c>
      <c r="C14" s="312">
        <f>SUMIFS(政府性基金支出明细!C:C,政府性基金支出明细!A:A,A14)</f>
        <v>11788</v>
      </c>
      <c r="D14" s="312">
        <f>SUMIFS(政府性基金支出明细!D:D,政府性基金支出明细!A:A,A14)</f>
        <v>5180</v>
      </c>
      <c r="E14" s="312">
        <f>SUMIFS(政府性基金支出明细!E:E,政府性基金支出明细!A:A,A14)</f>
        <v>5175</v>
      </c>
      <c r="F14" s="280">
        <f t="shared" si="0"/>
        <v>0.00096618357487932</v>
      </c>
      <c r="G14" s="226">
        <f t="shared" si="1"/>
        <v>0.439429928741093</v>
      </c>
    </row>
    <row r="15" s="196" customFormat="1" ht="18" customHeight="1" spans="1:7">
      <c r="A15" s="311">
        <v>233</v>
      </c>
      <c r="B15" s="313" t="s">
        <v>1176</v>
      </c>
      <c r="C15" s="312">
        <f>SUMIFS(政府性基金支出明细!C:C,政府性基金支出明细!A:A,A15)</f>
        <v>183</v>
      </c>
      <c r="D15" s="312">
        <f>SUMIFS(政府性基金支出明细!D:D,政府性基金支出明细!A:A,A15)</f>
        <v>0</v>
      </c>
      <c r="E15" s="312">
        <f>SUMIFS(政府性基金支出明细!E:E,政府性基金支出明细!A:A,A15)</f>
        <v>7</v>
      </c>
      <c r="F15" s="280">
        <f t="shared" si="0"/>
        <v>-1</v>
      </c>
      <c r="G15" s="226">
        <f t="shared" si="1"/>
        <v>0</v>
      </c>
    </row>
    <row r="16" s="196" customFormat="1" ht="18" customHeight="1" spans="1:7">
      <c r="A16" s="311">
        <v>234</v>
      </c>
      <c r="B16" s="313" t="s">
        <v>1177</v>
      </c>
      <c r="C16" s="312">
        <f>SUMIFS(政府性基金支出明细!C:C,政府性基金支出明细!A:A,A16)</f>
        <v>0</v>
      </c>
      <c r="D16" s="312">
        <f>SUMIFS(政府性基金支出明细!D:D,政府性基金支出明细!A:A,A16)</f>
        <v>0</v>
      </c>
      <c r="E16" s="312">
        <f>SUMIFS(政府性基金支出明细!E:E,政府性基金支出明细!A:A,A16)</f>
        <v>0</v>
      </c>
      <c r="F16" s="280" t="str">
        <f t="shared" si="0"/>
        <v>-</v>
      </c>
      <c r="G16" s="226" t="str">
        <f t="shared" si="1"/>
        <v>-</v>
      </c>
    </row>
    <row r="17" s="196" customFormat="1" ht="18" customHeight="1" spans="1:7">
      <c r="A17" s="228"/>
      <c r="B17" s="228" t="s">
        <v>1178</v>
      </c>
      <c r="C17" s="314">
        <f>SUM(C6:C16)</f>
        <v>65384</v>
      </c>
      <c r="D17" s="314">
        <f>SUM(D6:D16)</f>
        <v>17516</v>
      </c>
      <c r="E17" s="314">
        <f>SUM(E6:E16)</f>
        <v>11172</v>
      </c>
      <c r="F17" s="315">
        <f>IF(E17&lt;&gt;0,(D17-E17)/E17,"")</f>
        <v>0.567848191908342</v>
      </c>
      <c r="G17" s="316">
        <f t="shared" ref="G17:G19" si="2">IF(C17&lt;&gt;0,D17/C17,"")</f>
        <v>0.267894286063869</v>
      </c>
    </row>
    <row r="18" s="196" customFormat="1" ht="18" customHeight="1" spans="1:7">
      <c r="A18" s="311">
        <v>230</v>
      </c>
      <c r="B18" s="313" t="s">
        <v>130</v>
      </c>
      <c r="C18" s="312">
        <f>SUMIFS(政府性基金支出明细!C:C,政府性基金支出明细!A:A,A18)</f>
        <v>5245</v>
      </c>
      <c r="D18" s="312">
        <f>SUMIFS(政府性基金支出明细!D:D,政府性基金支出明细!A:A,A18)</f>
        <v>0</v>
      </c>
      <c r="E18" s="312">
        <f>SUMIFS(政府性基金支出明细!E:E,政府性基金支出明细!A:A,A18)</f>
        <v>0</v>
      </c>
      <c r="F18" s="280" t="str">
        <f>IF(E18&lt;&gt;0,D18/E18-1,"-")</f>
        <v>-</v>
      </c>
      <c r="G18" s="226">
        <f>IF(C18&lt;&gt;0,D18/C18,"-")</f>
        <v>0</v>
      </c>
    </row>
    <row r="19" s="194" customFormat="1" ht="16.95" customHeight="1" spans="1:7">
      <c r="A19" s="311">
        <v>231</v>
      </c>
      <c r="B19" s="313" t="s">
        <v>131</v>
      </c>
      <c r="C19" s="312">
        <f>SUMIFS(政府性基金支出明细!C:C,政府性基金支出明细!A:A,A19)</f>
        <v>30300</v>
      </c>
      <c r="D19" s="312">
        <f>SUMIFS(政府性基金支出明细!D:D,政府性基金支出明细!A:A,A19)</f>
        <v>930</v>
      </c>
      <c r="E19" s="312">
        <f>SUMIFS(政府性基金支出明细!E:E,政府性基金支出明细!A:A,A19)</f>
        <v>10000</v>
      </c>
      <c r="F19" s="280">
        <f>IF(E19&lt;&gt;0,D19/E19-1,"-")</f>
        <v>-0.907</v>
      </c>
      <c r="G19" s="226">
        <f>IF(C19&lt;&gt;0,D19/C19,"-")</f>
        <v>0.0306930693069307</v>
      </c>
    </row>
    <row r="20" s="194" customFormat="1" ht="16.95" customHeight="1" spans="1:7">
      <c r="A20" s="317"/>
      <c r="B20" s="318"/>
      <c r="C20" s="312"/>
      <c r="D20" s="312"/>
      <c r="E20" s="312"/>
      <c r="F20" s="225" t="str">
        <f>IF(E20&lt;&gt;0,(D20-E20)/E20,"")</f>
        <v/>
      </c>
      <c r="G20" s="226" t="str">
        <f>IF(C20&lt;&gt;0,D20/C20,"")</f>
        <v/>
      </c>
    </row>
    <row r="21" s="196" customFormat="1" ht="18" customHeight="1" spans="1:7">
      <c r="A21" s="228"/>
      <c r="B21" s="228" t="s">
        <v>132</v>
      </c>
      <c r="C21" s="314">
        <f>SUM(C17:C19)</f>
        <v>100929</v>
      </c>
      <c r="D21" s="314">
        <f>SUM(D17:D19)</f>
        <v>18446</v>
      </c>
      <c r="E21" s="319">
        <f>SUM(E17:E19)</f>
        <v>21172</v>
      </c>
      <c r="F21" s="315">
        <f>IF(E21&lt;&gt;0,(D21-E21)/E21,"")</f>
        <v>-0.128754959380314</v>
      </c>
      <c r="G21" s="316">
        <f>IF(C21&lt;&gt;0,D21/C21,"")</f>
        <v>0.182762139721983</v>
      </c>
    </row>
  </sheetData>
  <autoFilter xmlns:etc="http://www.wps.cn/officeDocument/2017/etCustomData" ref="A5:G21" etc:filterBottomFollowUsedRange="0">
    <extLst/>
  </autoFilter>
  <mergeCells count="8">
    <mergeCell ref="B2:G2"/>
    <mergeCell ref="F3:G3"/>
    <mergeCell ref="E4:F4"/>
    <mergeCell ref="A4:A5"/>
    <mergeCell ref="B4:B5"/>
    <mergeCell ref="C4:C5"/>
    <mergeCell ref="D4:D5"/>
    <mergeCell ref="G4:G5"/>
  </mergeCells>
  <pageMargins left="0.751388888888889" right="0.751388888888889" top="1" bottom="1" header="0.5" footer="0.5"/>
  <pageSetup paperSize="9" orientation="portrait" blackAndWhite="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293"/>
  <sheetViews>
    <sheetView showGridLines="0" showZeros="0" zoomScaleSheetLayoutView="60" workbookViewId="0">
      <pane ySplit="5" topLeftCell="A229" activePane="bottomLeft" state="frozen"/>
      <selection/>
      <selection pane="bottomLeft" activeCell="B1" sqref="B1"/>
    </sheetView>
  </sheetViews>
  <sheetFormatPr defaultColWidth="9" defaultRowHeight="14.25"/>
  <cols>
    <col min="1" max="1" width="7.75" style="197" customWidth="1"/>
    <col min="2" max="2" width="34.4" style="198" customWidth="1"/>
    <col min="3" max="3" width="10.7" style="199" customWidth="1"/>
    <col min="4" max="4" width="9.7" style="199" customWidth="1"/>
    <col min="5" max="5" width="9.3" style="199" customWidth="1"/>
    <col min="6" max="6" width="10.5" style="257" customWidth="1"/>
    <col min="7" max="7" width="9.9" style="257" customWidth="1"/>
    <col min="8" max="13" width="9" style="198" hidden="1" customWidth="1"/>
    <col min="14" max="16384" width="9" style="198"/>
  </cols>
  <sheetData>
    <row r="1" ht="19.5" customHeight="1" spans="1:12">
      <c r="A1" s="201"/>
      <c r="B1" s="201" t="s">
        <v>1179</v>
      </c>
      <c r="C1" s="202"/>
      <c r="D1" s="202"/>
      <c r="E1" s="202"/>
      <c r="F1" s="258"/>
      <c r="G1" s="258"/>
    </row>
    <row r="2" ht="22.5" customHeight="1" spans="1:12">
      <c r="A2" s="205"/>
      <c r="B2" s="259" t="s">
        <v>1180</v>
      </c>
      <c r="C2" s="260"/>
      <c r="D2" s="260"/>
      <c r="E2" s="260"/>
      <c r="F2" s="261"/>
      <c r="G2" s="261"/>
    </row>
    <row r="3" s="194" customFormat="1" ht="12" customHeight="1" spans="1:12">
      <c r="A3" s="207"/>
      <c r="B3" s="195"/>
      <c r="C3" s="208"/>
      <c r="D3" s="209"/>
      <c r="E3" s="208"/>
      <c r="F3" s="262" t="s">
        <v>11</v>
      </c>
      <c r="G3" s="262"/>
    </row>
    <row r="4" s="195" customFormat="1" ht="16.95" customHeight="1" spans="1:12">
      <c r="A4" s="211" t="s">
        <v>76</v>
      </c>
      <c r="B4" s="212" t="s">
        <v>13</v>
      </c>
      <c r="C4" s="213" t="s">
        <v>77</v>
      </c>
      <c r="D4" s="213" t="s">
        <v>78</v>
      </c>
      <c r="E4" s="213" t="s">
        <v>16</v>
      </c>
      <c r="F4" s="263"/>
      <c r="G4" s="263" t="s">
        <v>17</v>
      </c>
      <c r="H4" s="264" t="s">
        <v>18</v>
      </c>
      <c r="I4" s="265" t="s">
        <v>135</v>
      </c>
      <c r="J4" s="265" t="s">
        <v>136</v>
      </c>
      <c r="K4" s="265" t="s">
        <v>137</v>
      </c>
      <c r="L4" s="265" t="s">
        <v>138</v>
      </c>
    </row>
    <row r="5" s="195" customFormat="1" ht="16.95" customHeight="1" spans="1:12">
      <c r="A5" s="211"/>
      <c r="B5" s="212"/>
      <c r="C5" s="213"/>
      <c r="D5" s="213"/>
      <c r="E5" s="213" t="s">
        <v>19</v>
      </c>
      <c r="F5" s="263" t="s">
        <v>20</v>
      </c>
      <c r="G5" s="263"/>
    </row>
    <row r="6" s="255" customFormat="1" ht="24" customHeight="1" spans="1:12">
      <c r="A6" s="266">
        <v>207</v>
      </c>
      <c r="B6" s="267" t="s">
        <v>1167</v>
      </c>
      <c r="C6" s="268">
        <f>SUMIFS(C7:C$280,$I7:$I$280,"款",$J7:$J$280,$A6)</f>
        <v>0</v>
      </c>
      <c r="D6" s="268">
        <f>SUMIFS(D7:D$280,$I7:$I$280,"款",$J7:$J$280,$A6)</f>
        <v>0</v>
      </c>
      <c r="E6" s="268">
        <f>SUMIFS(E7:E$280,$I7:$I$280,"款",$J7:$J$280,$A6)</f>
        <v>5</v>
      </c>
      <c r="F6" s="269">
        <f t="shared" ref="F6:F69" si="0">IF(E6&lt;&gt;0,D6/E6-1,"-")</f>
        <v>-1</v>
      </c>
      <c r="G6" s="269" t="str">
        <f t="shared" ref="G6:G69" si="1">IF(C6&lt;&gt;0,D6/C6,"-")</f>
        <v>-</v>
      </c>
      <c r="H6" s="270" t="str">
        <f t="shared" ref="H6:H69" si="2">IF(LEN(A6)=3,"是",IF(OR(C6&lt;&gt;0,D6&lt;&gt;0,E6&lt;&gt;0),"是","否"))</f>
        <v>是</v>
      </c>
      <c r="I6" s="271" t="str">
        <f t="shared" ref="I6:I69" si="3">_xlfn.IFS(LEN(A6)=3,"类",LEN(A6)=5,"款",LEN(A6)=7,"项")</f>
        <v>类</v>
      </c>
      <c r="J6" s="272" t="str">
        <f t="shared" ref="J6:J69" si="4">LEFT(A6,3)</f>
        <v>207</v>
      </c>
      <c r="K6" t="str">
        <f t="shared" ref="K6:K69" si="5">LEFT(A6,5)</f>
        <v>207</v>
      </c>
      <c r="L6" t="str">
        <f t="shared" ref="L6:L69" si="6">LEFT(A6,7)</f>
        <v>207</v>
      </c>
    </row>
    <row r="7" s="255" customFormat="1" ht="24" customHeight="1" spans="1:12">
      <c r="A7" s="273">
        <v>20707</v>
      </c>
      <c r="B7" s="274" t="s">
        <v>1181</v>
      </c>
      <c r="C7" s="275">
        <f>SUMIFS(C8:C$280,$I8:$I$280,"项",$K8:$K$280,$A7)</f>
        <v>0</v>
      </c>
      <c r="D7" s="275">
        <f>SUMIFS(D8:D$280,$I8:$I$280,"项",$K8:$K$280,$A7)</f>
        <v>0</v>
      </c>
      <c r="E7" s="275">
        <f>SUMIFS(E8:E$280,$I8:$I$280,"项",$K8:$K$280,$A7)</f>
        <v>5</v>
      </c>
      <c r="F7" s="276">
        <f t="shared" si="0"/>
        <v>-1</v>
      </c>
      <c r="G7" s="276" t="str">
        <f t="shared" si="1"/>
        <v>-</v>
      </c>
      <c r="H7" s="270" t="str">
        <f t="shared" si="2"/>
        <v>是</v>
      </c>
      <c r="I7" s="271" t="str">
        <f t="shared" si="3"/>
        <v>款</v>
      </c>
      <c r="J7" s="272" t="str">
        <f t="shared" si="4"/>
        <v>207</v>
      </c>
      <c r="K7" t="str">
        <f t="shared" si="5"/>
        <v>20707</v>
      </c>
      <c r="L7" t="str">
        <f t="shared" si="6"/>
        <v>20707</v>
      </c>
    </row>
    <row r="8" s="255" customFormat="1" ht="24" customHeight="1" spans="1:12">
      <c r="A8" s="277">
        <v>2070701</v>
      </c>
      <c r="B8" s="278" t="s">
        <v>1182</v>
      </c>
      <c r="C8" s="279">
        <v>0</v>
      </c>
      <c r="D8" s="279">
        <f>SUMIFS([2]执行月报!$F$1336:$F$1676,[2]执行月报!$D$1336:$D$1676,A8)</f>
        <v>0</v>
      </c>
      <c r="E8" s="279">
        <v>5</v>
      </c>
      <c r="F8" s="280">
        <f t="shared" si="0"/>
        <v>-1</v>
      </c>
      <c r="G8" s="280" t="str">
        <f t="shared" si="1"/>
        <v>-</v>
      </c>
      <c r="H8" s="270" t="str">
        <f t="shared" si="2"/>
        <v>是</v>
      </c>
      <c r="I8" s="271" t="str">
        <f t="shared" si="3"/>
        <v>项</v>
      </c>
      <c r="J8" s="272" t="str">
        <f t="shared" si="4"/>
        <v>207</v>
      </c>
      <c r="K8" t="str">
        <f t="shared" si="5"/>
        <v>20707</v>
      </c>
      <c r="L8" t="str">
        <f t="shared" si="6"/>
        <v>2070701</v>
      </c>
    </row>
    <row r="9" s="255" customFormat="1" ht="24" hidden="1" customHeight="1" spans="1:12">
      <c r="A9" s="277">
        <v>2070702</v>
      </c>
      <c r="B9" s="278" t="s">
        <v>1183</v>
      </c>
      <c r="C9" s="279">
        <v>0</v>
      </c>
      <c r="D9" s="279">
        <f>SUMIFS([2]执行月报!$F$1336:$F$1676,[2]执行月报!$D$1336:$D$1676,A9)</f>
        <v>0</v>
      </c>
      <c r="E9" s="279">
        <v>0</v>
      </c>
      <c r="F9" s="280" t="str">
        <f t="shared" si="0"/>
        <v>-</v>
      </c>
      <c r="G9" s="280" t="str">
        <f t="shared" si="1"/>
        <v>-</v>
      </c>
      <c r="H9" s="270" t="str">
        <f t="shared" si="2"/>
        <v>否</v>
      </c>
      <c r="I9" s="271" t="str">
        <f t="shared" si="3"/>
        <v>项</v>
      </c>
      <c r="J9" s="272" t="str">
        <f t="shared" si="4"/>
        <v>207</v>
      </c>
      <c r="K9" t="str">
        <f t="shared" si="5"/>
        <v>20707</v>
      </c>
      <c r="L9" t="str">
        <f t="shared" si="6"/>
        <v>2070702</v>
      </c>
    </row>
    <row r="10" s="196" customFormat="1" ht="24" hidden="1" customHeight="1" spans="1:12">
      <c r="A10" s="277">
        <v>2070703</v>
      </c>
      <c r="B10" s="281" t="s">
        <v>1184</v>
      </c>
      <c r="C10" s="282">
        <v>0</v>
      </c>
      <c r="D10" s="279">
        <f>SUMIFS([2]执行月报!$F$1336:$F$1676,[2]执行月报!$D$1336:$D$1676,A10)</f>
        <v>0</v>
      </c>
      <c r="E10" s="279">
        <v>0</v>
      </c>
      <c r="F10" s="280" t="str">
        <f t="shared" si="0"/>
        <v>-</v>
      </c>
      <c r="G10" s="280" t="str">
        <f t="shared" si="1"/>
        <v>-</v>
      </c>
      <c r="H10" s="270" t="str">
        <f t="shared" si="2"/>
        <v>否</v>
      </c>
      <c r="I10" s="271" t="str">
        <f t="shared" si="3"/>
        <v>项</v>
      </c>
      <c r="J10" s="272" t="str">
        <f t="shared" si="4"/>
        <v>207</v>
      </c>
      <c r="K10" t="str">
        <f t="shared" si="5"/>
        <v>20707</v>
      </c>
      <c r="L10" t="str">
        <f t="shared" si="6"/>
        <v>2070703</v>
      </c>
    </row>
    <row r="11" s="196" customFormat="1" ht="24" hidden="1" customHeight="1" spans="1:12">
      <c r="A11" s="277">
        <v>2070704</v>
      </c>
      <c r="B11" s="278" t="s">
        <v>1185</v>
      </c>
      <c r="C11" s="279">
        <v>0</v>
      </c>
      <c r="D11" s="279">
        <f>SUMIFS([2]执行月报!$F$1336:$F$1676,[2]执行月报!$D$1336:$D$1676,A11)</f>
        <v>0</v>
      </c>
      <c r="E11" s="279">
        <v>0</v>
      </c>
      <c r="F11" s="280" t="str">
        <f t="shared" si="0"/>
        <v>-</v>
      </c>
      <c r="G11" s="280" t="str">
        <f t="shared" si="1"/>
        <v>-</v>
      </c>
      <c r="H11" s="270" t="str">
        <f t="shared" si="2"/>
        <v>否</v>
      </c>
      <c r="I11" s="271" t="str">
        <f t="shared" si="3"/>
        <v>项</v>
      </c>
      <c r="J11" s="272" t="str">
        <f t="shared" si="4"/>
        <v>207</v>
      </c>
      <c r="K11" t="str">
        <f t="shared" si="5"/>
        <v>20707</v>
      </c>
      <c r="L11" t="str">
        <f t="shared" si="6"/>
        <v>2070704</v>
      </c>
    </row>
    <row r="12" s="255" customFormat="1" ht="24" hidden="1" customHeight="1" spans="1:12">
      <c r="A12" s="277">
        <v>2070799</v>
      </c>
      <c r="B12" s="283" t="s">
        <v>1186</v>
      </c>
      <c r="C12" s="284">
        <v>0</v>
      </c>
      <c r="D12" s="279">
        <f>SUMIFS([2]执行月报!$F$1336:$F$1676,[2]执行月报!$D$1336:$D$1676,A12)</f>
        <v>0</v>
      </c>
      <c r="E12" s="279">
        <v>0</v>
      </c>
      <c r="F12" s="285" t="str">
        <f t="shared" si="0"/>
        <v>-</v>
      </c>
      <c r="G12" s="285" t="str">
        <f t="shared" si="1"/>
        <v>-</v>
      </c>
      <c r="H12" s="270" t="str">
        <f t="shared" si="2"/>
        <v>否</v>
      </c>
      <c r="I12" s="271" t="str">
        <f t="shared" si="3"/>
        <v>项</v>
      </c>
      <c r="J12" s="272" t="str">
        <f t="shared" si="4"/>
        <v>207</v>
      </c>
      <c r="K12" t="str">
        <f t="shared" si="5"/>
        <v>20707</v>
      </c>
      <c r="L12" t="str">
        <f t="shared" si="6"/>
        <v>2070799</v>
      </c>
    </row>
    <row r="13" s="196" customFormat="1" ht="24" hidden="1" customHeight="1" spans="1:12">
      <c r="A13" s="273">
        <v>20709</v>
      </c>
      <c r="B13" s="286" t="s">
        <v>1187</v>
      </c>
      <c r="C13" s="275">
        <f>SUMIFS(C14:C$280,$I14:$I$280,"项",$K14:$K$280,$A13)</f>
        <v>0</v>
      </c>
      <c r="D13" s="275">
        <f>SUMIFS(D14:D$280,$I14:$I$280,"项",$K14:$K$280,$A13)</f>
        <v>0</v>
      </c>
      <c r="E13" s="275">
        <f>SUMIFS(E14:E$280,$I14:$I$280,"项",$K14:$K$280,$A13)</f>
        <v>0</v>
      </c>
      <c r="F13" s="287" t="str">
        <f t="shared" si="0"/>
        <v>-</v>
      </c>
      <c r="G13" s="287" t="str">
        <f t="shared" si="1"/>
        <v>-</v>
      </c>
      <c r="H13" s="270" t="str">
        <f t="shared" si="2"/>
        <v>否</v>
      </c>
      <c r="I13" s="271" t="str">
        <f t="shared" si="3"/>
        <v>款</v>
      </c>
      <c r="J13" s="272" t="str">
        <f t="shared" si="4"/>
        <v>207</v>
      </c>
      <c r="K13" t="str">
        <f t="shared" si="5"/>
        <v>20709</v>
      </c>
      <c r="L13" t="str">
        <f t="shared" si="6"/>
        <v>20709</v>
      </c>
    </row>
    <row r="14" s="196" customFormat="1" ht="24" hidden="1" customHeight="1" spans="1:12">
      <c r="A14" s="277">
        <v>2070901</v>
      </c>
      <c r="B14" s="278" t="s">
        <v>1188</v>
      </c>
      <c r="C14" s="279">
        <v>0</v>
      </c>
      <c r="D14" s="279">
        <f>SUMIFS([2]执行月报!$F$1336:$F$1676,[2]执行月报!$D$1336:$D$1676,A14)</f>
        <v>0</v>
      </c>
      <c r="E14" s="279">
        <v>0</v>
      </c>
      <c r="F14" s="280" t="str">
        <f t="shared" si="0"/>
        <v>-</v>
      </c>
      <c r="G14" s="280" t="str">
        <f t="shared" si="1"/>
        <v>-</v>
      </c>
      <c r="H14" s="270" t="str">
        <f t="shared" si="2"/>
        <v>否</v>
      </c>
      <c r="I14" s="271" t="str">
        <f t="shared" si="3"/>
        <v>项</v>
      </c>
      <c r="J14" s="272" t="str">
        <f t="shared" si="4"/>
        <v>207</v>
      </c>
      <c r="K14" t="str">
        <f t="shared" si="5"/>
        <v>20709</v>
      </c>
      <c r="L14" t="str">
        <f t="shared" si="6"/>
        <v>2070901</v>
      </c>
    </row>
    <row r="15" s="196" customFormat="1" ht="24" hidden="1" customHeight="1" spans="1:12">
      <c r="A15" s="277">
        <v>2070902</v>
      </c>
      <c r="B15" s="278" t="s">
        <v>1189</v>
      </c>
      <c r="C15" s="279">
        <v>0</v>
      </c>
      <c r="D15" s="279">
        <f>SUMIFS([2]执行月报!$F$1336:$F$1676,[2]执行月报!$D$1336:$D$1676,A15)</f>
        <v>0</v>
      </c>
      <c r="E15" s="279">
        <v>0</v>
      </c>
      <c r="F15" s="280" t="str">
        <f t="shared" si="0"/>
        <v>-</v>
      </c>
      <c r="G15" s="280" t="str">
        <f t="shared" si="1"/>
        <v>-</v>
      </c>
      <c r="H15" s="270" t="str">
        <f t="shared" si="2"/>
        <v>否</v>
      </c>
      <c r="I15" s="271" t="str">
        <f t="shared" si="3"/>
        <v>项</v>
      </c>
      <c r="J15" s="272" t="str">
        <f t="shared" si="4"/>
        <v>207</v>
      </c>
      <c r="K15" t="str">
        <f t="shared" si="5"/>
        <v>20709</v>
      </c>
      <c r="L15" t="str">
        <f t="shared" si="6"/>
        <v>2070902</v>
      </c>
    </row>
    <row r="16" s="255" customFormat="1" ht="24" hidden="1" customHeight="1" spans="1:12">
      <c r="A16" s="277">
        <v>2070903</v>
      </c>
      <c r="B16" s="278" t="s">
        <v>1190</v>
      </c>
      <c r="C16" s="279">
        <v>0</v>
      </c>
      <c r="D16" s="279">
        <f>SUMIFS([2]执行月报!$F$1336:$F$1676,[2]执行月报!$D$1336:$D$1676,A16)</f>
        <v>0</v>
      </c>
      <c r="E16" s="279">
        <v>0</v>
      </c>
      <c r="F16" s="280" t="str">
        <f t="shared" si="0"/>
        <v>-</v>
      </c>
      <c r="G16" s="280" t="str">
        <f t="shared" si="1"/>
        <v>-</v>
      </c>
      <c r="H16" s="270" t="str">
        <f t="shared" si="2"/>
        <v>否</v>
      </c>
      <c r="I16" s="271" t="str">
        <f t="shared" si="3"/>
        <v>项</v>
      </c>
      <c r="J16" s="272" t="str">
        <f t="shared" si="4"/>
        <v>207</v>
      </c>
      <c r="K16" t="str">
        <f t="shared" si="5"/>
        <v>20709</v>
      </c>
      <c r="L16" t="str">
        <f t="shared" si="6"/>
        <v>2070903</v>
      </c>
    </row>
    <row r="17" s="196" customFormat="1" ht="24" hidden="1" customHeight="1" spans="1:12">
      <c r="A17" s="277">
        <v>2070904</v>
      </c>
      <c r="B17" s="278" t="s">
        <v>1191</v>
      </c>
      <c r="C17" s="279">
        <v>0</v>
      </c>
      <c r="D17" s="279">
        <f>SUMIFS([2]执行月报!$F$1336:$F$1676,[2]执行月报!$D$1336:$D$1676,A17)</f>
        <v>0</v>
      </c>
      <c r="E17" s="279">
        <v>0</v>
      </c>
      <c r="F17" s="280" t="str">
        <f t="shared" si="0"/>
        <v>-</v>
      </c>
      <c r="G17" s="280" t="str">
        <f t="shared" si="1"/>
        <v>-</v>
      </c>
      <c r="H17" s="270" t="str">
        <f t="shared" si="2"/>
        <v>否</v>
      </c>
      <c r="I17" s="271" t="str">
        <f t="shared" si="3"/>
        <v>项</v>
      </c>
      <c r="J17" s="272" t="str">
        <f t="shared" si="4"/>
        <v>207</v>
      </c>
      <c r="K17" t="str">
        <f t="shared" si="5"/>
        <v>20709</v>
      </c>
      <c r="L17" t="str">
        <f t="shared" si="6"/>
        <v>2070904</v>
      </c>
    </row>
    <row r="18" s="196" customFormat="1" ht="24" hidden="1" customHeight="1" spans="1:12">
      <c r="A18" s="277">
        <v>2070999</v>
      </c>
      <c r="B18" s="278" t="s">
        <v>1192</v>
      </c>
      <c r="C18" s="279">
        <v>0</v>
      </c>
      <c r="D18" s="279">
        <f>SUMIFS([2]执行月报!$F$1336:$F$1676,[2]执行月报!$D$1336:$D$1676,A18)</f>
        <v>0</v>
      </c>
      <c r="E18" s="279">
        <v>0</v>
      </c>
      <c r="F18" s="280" t="str">
        <f t="shared" si="0"/>
        <v>-</v>
      </c>
      <c r="G18" s="280" t="str">
        <f t="shared" si="1"/>
        <v>-</v>
      </c>
      <c r="H18" s="270" t="str">
        <f t="shared" si="2"/>
        <v>否</v>
      </c>
      <c r="I18" s="271" t="str">
        <f t="shared" si="3"/>
        <v>项</v>
      </c>
      <c r="J18" s="272" t="str">
        <f t="shared" si="4"/>
        <v>207</v>
      </c>
      <c r="K18" t="str">
        <f t="shared" si="5"/>
        <v>20709</v>
      </c>
      <c r="L18" t="str">
        <f t="shared" si="6"/>
        <v>2070999</v>
      </c>
    </row>
    <row r="19" s="196" customFormat="1" ht="24" hidden="1" customHeight="1" spans="1:12">
      <c r="A19" s="273">
        <v>20710</v>
      </c>
      <c r="B19" s="286" t="s">
        <v>1193</v>
      </c>
      <c r="C19" s="275">
        <f>SUMIFS(C20:C$280,$I20:$I$280,"项",$K20:$K$280,$A19)</f>
        <v>0</v>
      </c>
      <c r="D19" s="275">
        <f>SUMIFS(D20:D$280,$I20:$I$280,"项",$K20:$K$280,$A19)</f>
        <v>0</v>
      </c>
      <c r="E19" s="275">
        <f>SUMIFS(E20:E$280,$I20:$I$280,"项",$K20:$K$280,$A19)</f>
        <v>0</v>
      </c>
      <c r="F19" s="287" t="str">
        <f t="shared" si="0"/>
        <v>-</v>
      </c>
      <c r="G19" s="287" t="str">
        <f t="shared" si="1"/>
        <v>-</v>
      </c>
      <c r="H19" s="270" t="str">
        <f t="shared" si="2"/>
        <v>否</v>
      </c>
      <c r="I19" s="271" t="str">
        <f t="shared" si="3"/>
        <v>款</v>
      </c>
      <c r="J19" s="272" t="str">
        <f t="shared" si="4"/>
        <v>207</v>
      </c>
      <c r="K19" t="str">
        <f t="shared" si="5"/>
        <v>20710</v>
      </c>
      <c r="L19" t="str">
        <f t="shared" si="6"/>
        <v>20710</v>
      </c>
    </row>
    <row r="20" s="196" customFormat="1" ht="24" hidden="1" customHeight="1" spans="1:12">
      <c r="A20" s="277">
        <v>2071001</v>
      </c>
      <c r="B20" s="278" t="s">
        <v>1194</v>
      </c>
      <c r="C20" s="279">
        <v>0</v>
      </c>
      <c r="D20" s="279">
        <f>SUMIFS([2]执行月报!$F$1336:$F$1676,[2]执行月报!$D$1336:$D$1676,A20)</f>
        <v>0</v>
      </c>
      <c r="E20" s="279">
        <v>0</v>
      </c>
      <c r="F20" s="280" t="str">
        <f t="shared" si="0"/>
        <v>-</v>
      </c>
      <c r="G20" s="280" t="str">
        <f t="shared" si="1"/>
        <v>-</v>
      </c>
      <c r="H20" s="270" t="str">
        <f t="shared" si="2"/>
        <v>否</v>
      </c>
      <c r="I20" s="271" t="str">
        <f t="shared" si="3"/>
        <v>项</v>
      </c>
      <c r="J20" s="272" t="str">
        <f t="shared" si="4"/>
        <v>207</v>
      </c>
      <c r="K20" t="str">
        <f t="shared" si="5"/>
        <v>20710</v>
      </c>
      <c r="L20" t="str">
        <f t="shared" si="6"/>
        <v>2071001</v>
      </c>
    </row>
    <row r="21" s="196" customFormat="1" ht="24" hidden="1" customHeight="1" spans="1:12">
      <c r="A21" s="277">
        <v>2071099</v>
      </c>
      <c r="B21" s="278" t="s">
        <v>1195</v>
      </c>
      <c r="C21" s="279">
        <v>0</v>
      </c>
      <c r="D21" s="279">
        <f>SUMIFS([2]执行月报!$F$1336:$F$1676,[2]执行月报!$D$1336:$D$1676,A21)</f>
        <v>0</v>
      </c>
      <c r="E21" s="279">
        <v>0</v>
      </c>
      <c r="F21" s="280" t="str">
        <f t="shared" si="0"/>
        <v>-</v>
      </c>
      <c r="G21" s="280" t="str">
        <f t="shared" si="1"/>
        <v>-</v>
      </c>
      <c r="H21" s="270" t="str">
        <f t="shared" si="2"/>
        <v>否</v>
      </c>
      <c r="I21" s="271" t="str">
        <f t="shared" si="3"/>
        <v>项</v>
      </c>
      <c r="J21" s="272" t="str">
        <f t="shared" si="4"/>
        <v>207</v>
      </c>
      <c r="K21" t="str">
        <f t="shared" si="5"/>
        <v>20710</v>
      </c>
      <c r="L21" t="str">
        <f t="shared" si="6"/>
        <v>2071099</v>
      </c>
    </row>
    <row r="22" s="196" customFormat="1" ht="24" customHeight="1" spans="1:12">
      <c r="A22" s="266">
        <v>208</v>
      </c>
      <c r="B22" s="288" t="s">
        <v>1168</v>
      </c>
      <c r="C22" s="268">
        <f>SUMIFS(C23:C$280,$I23:$I$280,"款",$J23:$J$280,$A22)</f>
        <v>0</v>
      </c>
      <c r="D22" s="268">
        <f>SUMIFS(D23:D$280,$I23:$I$280,"款",$J23:$J$280,$A22)</f>
        <v>0</v>
      </c>
      <c r="E22" s="268">
        <f>SUMIFS(E23:E$280,$I23:$I$280,"款",$J23:$J$280,$A22)</f>
        <v>0</v>
      </c>
      <c r="F22" s="289" t="str">
        <f t="shared" si="0"/>
        <v>-</v>
      </c>
      <c r="G22" s="289" t="str">
        <f t="shared" si="1"/>
        <v>-</v>
      </c>
      <c r="H22" s="270" t="str">
        <f t="shared" si="2"/>
        <v>是</v>
      </c>
      <c r="I22" s="271" t="str">
        <f t="shared" si="3"/>
        <v>类</v>
      </c>
      <c r="J22" s="272" t="str">
        <f t="shared" si="4"/>
        <v>208</v>
      </c>
      <c r="K22" t="str">
        <f t="shared" si="5"/>
        <v>208</v>
      </c>
      <c r="L22" t="str">
        <f t="shared" si="6"/>
        <v>208</v>
      </c>
    </row>
    <row r="23" s="196" customFormat="1" ht="24" hidden="1" customHeight="1" spans="1:12">
      <c r="A23" s="273">
        <v>20822</v>
      </c>
      <c r="B23" s="286" t="s">
        <v>1196</v>
      </c>
      <c r="C23" s="275">
        <f>SUMIFS(C24:C$280,$I24:$I$280,"项",$K24:$K$280,$A23)</f>
        <v>0</v>
      </c>
      <c r="D23" s="275">
        <f>SUMIFS(D24:D$280,$I24:$I$280,"项",$K24:$K$280,$A23)</f>
        <v>0</v>
      </c>
      <c r="E23" s="275">
        <f>SUMIFS(E24:E$280,$I24:$I$280,"项",$K24:$K$280,$A23)</f>
        <v>0</v>
      </c>
      <c r="F23" s="287" t="str">
        <f t="shared" si="0"/>
        <v>-</v>
      </c>
      <c r="G23" s="287" t="str">
        <f t="shared" si="1"/>
        <v>-</v>
      </c>
      <c r="H23" s="270" t="str">
        <f t="shared" si="2"/>
        <v>否</v>
      </c>
      <c r="I23" s="271" t="str">
        <f t="shared" si="3"/>
        <v>款</v>
      </c>
      <c r="J23" s="272" t="str">
        <f t="shared" si="4"/>
        <v>208</v>
      </c>
      <c r="K23" t="str">
        <f t="shared" si="5"/>
        <v>20822</v>
      </c>
      <c r="L23" t="str">
        <f t="shared" si="6"/>
        <v>20822</v>
      </c>
    </row>
    <row r="24" s="196" customFormat="1" ht="24" hidden="1" customHeight="1" spans="1:12">
      <c r="A24" s="277">
        <v>2082201</v>
      </c>
      <c r="B24" s="283" t="s">
        <v>1197</v>
      </c>
      <c r="C24" s="284">
        <v>0</v>
      </c>
      <c r="D24" s="279">
        <f>SUMIFS([2]执行月报!$F$1336:$F$1676,[2]执行月报!$D$1336:$D$1676,A24)</f>
        <v>0</v>
      </c>
      <c r="E24" s="279">
        <v>0</v>
      </c>
      <c r="F24" s="285" t="str">
        <f t="shared" si="0"/>
        <v>-</v>
      </c>
      <c r="G24" s="285" t="str">
        <f t="shared" si="1"/>
        <v>-</v>
      </c>
      <c r="H24" s="270" t="str">
        <f t="shared" si="2"/>
        <v>否</v>
      </c>
      <c r="I24" s="271" t="str">
        <f t="shared" si="3"/>
        <v>项</v>
      </c>
      <c r="J24" s="272" t="str">
        <f t="shared" si="4"/>
        <v>208</v>
      </c>
      <c r="K24" t="str">
        <f t="shared" si="5"/>
        <v>20822</v>
      </c>
      <c r="L24" t="str">
        <f t="shared" si="6"/>
        <v>2082201</v>
      </c>
    </row>
    <row r="25" s="196" customFormat="1" ht="24" hidden="1" customHeight="1" spans="1:12">
      <c r="A25" s="277">
        <v>2082202</v>
      </c>
      <c r="B25" s="283" t="s">
        <v>1198</v>
      </c>
      <c r="C25" s="284">
        <v>0</v>
      </c>
      <c r="D25" s="279">
        <f>SUMIFS([2]执行月报!$F$1336:$F$1676,[2]执行月报!$D$1336:$D$1676,A25)</f>
        <v>0</v>
      </c>
      <c r="E25" s="279">
        <v>0</v>
      </c>
      <c r="F25" s="285" t="str">
        <f t="shared" si="0"/>
        <v>-</v>
      </c>
      <c r="G25" s="285" t="str">
        <f t="shared" si="1"/>
        <v>-</v>
      </c>
      <c r="H25" s="270" t="str">
        <f t="shared" si="2"/>
        <v>否</v>
      </c>
      <c r="I25" s="271" t="str">
        <f t="shared" si="3"/>
        <v>项</v>
      </c>
      <c r="J25" s="272" t="str">
        <f t="shared" si="4"/>
        <v>208</v>
      </c>
      <c r="K25" t="str">
        <f t="shared" si="5"/>
        <v>20822</v>
      </c>
      <c r="L25" t="str">
        <f t="shared" si="6"/>
        <v>2082202</v>
      </c>
    </row>
    <row r="26" s="196" customFormat="1" ht="24" hidden="1" customHeight="1" spans="1:12">
      <c r="A26" s="277">
        <v>2082299</v>
      </c>
      <c r="B26" s="278" t="s">
        <v>1199</v>
      </c>
      <c r="C26" s="279">
        <v>0</v>
      </c>
      <c r="D26" s="279">
        <f>SUMIFS([2]执行月报!$F$1336:$F$1676,[2]执行月报!$D$1336:$D$1676,A26)</f>
        <v>0</v>
      </c>
      <c r="E26" s="279">
        <v>0</v>
      </c>
      <c r="F26" s="280" t="str">
        <f t="shared" si="0"/>
        <v>-</v>
      </c>
      <c r="G26" s="280" t="str">
        <f t="shared" si="1"/>
        <v>-</v>
      </c>
      <c r="H26" s="270" t="str">
        <f t="shared" si="2"/>
        <v>否</v>
      </c>
      <c r="I26" s="271" t="str">
        <f t="shared" si="3"/>
        <v>项</v>
      </c>
      <c r="J26" s="272" t="str">
        <f t="shared" si="4"/>
        <v>208</v>
      </c>
      <c r="K26" t="str">
        <f t="shared" si="5"/>
        <v>20822</v>
      </c>
      <c r="L26" t="str">
        <f t="shared" si="6"/>
        <v>2082299</v>
      </c>
    </row>
    <row r="27" s="196" customFormat="1" ht="24" hidden="1" customHeight="1" spans="1:12">
      <c r="A27" s="273">
        <v>20823</v>
      </c>
      <c r="B27" s="274" t="s">
        <v>1200</v>
      </c>
      <c r="C27" s="275">
        <f>SUMIFS(C28:C$280,$I28:$I$280,"项",$K28:$K$280,$A27)</f>
        <v>0</v>
      </c>
      <c r="D27" s="275">
        <f>SUMIFS(D28:D$280,$I28:$I$280,"项",$K28:$K$280,$A27)</f>
        <v>0</v>
      </c>
      <c r="E27" s="275">
        <f>SUMIFS(E28:E$280,$I28:$I$280,"项",$K28:$K$280,$A27)</f>
        <v>0</v>
      </c>
      <c r="F27" s="276" t="str">
        <f t="shared" si="0"/>
        <v>-</v>
      </c>
      <c r="G27" s="276" t="str">
        <f t="shared" si="1"/>
        <v>-</v>
      </c>
      <c r="H27" s="270" t="str">
        <f t="shared" si="2"/>
        <v>否</v>
      </c>
      <c r="I27" s="271" t="str">
        <f t="shared" si="3"/>
        <v>款</v>
      </c>
      <c r="J27" s="272" t="str">
        <f t="shared" si="4"/>
        <v>208</v>
      </c>
      <c r="K27" t="str">
        <f t="shared" si="5"/>
        <v>20823</v>
      </c>
      <c r="L27" t="str">
        <f t="shared" si="6"/>
        <v>20823</v>
      </c>
    </row>
    <row r="28" s="255" customFormat="1" ht="24" hidden="1" customHeight="1" spans="1:12">
      <c r="A28" s="277">
        <v>2082301</v>
      </c>
      <c r="B28" s="278" t="s">
        <v>1197</v>
      </c>
      <c r="C28" s="279">
        <v>0</v>
      </c>
      <c r="D28" s="279">
        <f>SUMIFS([2]执行月报!$F$1336:$F$1676,[2]执行月报!$D$1336:$D$1676,A28)</f>
        <v>0</v>
      </c>
      <c r="E28" s="279">
        <v>0</v>
      </c>
      <c r="F28" s="280" t="str">
        <f t="shared" si="0"/>
        <v>-</v>
      </c>
      <c r="G28" s="280" t="str">
        <f t="shared" si="1"/>
        <v>-</v>
      </c>
      <c r="H28" s="270" t="str">
        <f t="shared" si="2"/>
        <v>否</v>
      </c>
      <c r="I28" s="271" t="str">
        <f t="shared" si="3"/>
        <v>项</v>
      </c>
      <c r="J28" s="272" t="str">
        <f t="shared" si="4"/>
        <v>208</v>
      </c>
      <c r="K28" t="str">
        <f t="shared" si="5"/>
        <v>20823</v>
      </c>
      <c r="L28" t="str">
        <f t="shared" si="6"/>
        <v>2082301</v>
      </c>
    </row>
    <row r="29" s="255" customFormat="1" ht="24" hidden="1" customHeight="1" spans="1:12">
      <c r="A29" s="277">
        <v>2082302</v>
      </c>
      <c r="B29" s="278" t="s">
        <v>1198</v>
      </c>
      <c r="C29" s="279">
        <v>0</v>
      </c>
      <c r="D29" s="279">
        <f>SUMIFS([2]执行月报!$F$1336:$F$1676,[2]执行月报!$D$1336:$D$1676,A29)</f>
        <v>0</v>
      </c>
      <c r="E29" s="279">
        <v>0</v>
      </c>
      <c r="F29" s="280" t="str">
        <f t="shared" si="0"/>
        <v>-</v>
      </c>
      <c r="G29" s="280" t="str">
        <f t="shared" si="1"/>
        <v>-</v>
      </c>
      <c r="H29" s="270" t="str">
        <f t="shared" si="2"/>
        <v>否</v>
      </c>
      <c r="I29" s="271" t="str">
        <f t="shared" si="3"/>
        <v>项</v>
      </c>
      <c r="J29" s="272" t="str">
        <f t="shared" si="4"/>
        <v>208</v>
      </c>
      <c r="K29" t="str">
        <f t="shared" si="5"/>
        <v>20823</v>
      </c>
      <c r="L29" t="str">
        <f t="shared" si="6"/>
        <v>2082302</v>
      </c>
    </row>
    <row r="30" s="196" customFormat="1" ht="24" hidden="1" customHeight="1" spans="1:12">
      <c r="A30" s="277">
        <v>2082399</v>
      </c>
      <c r="B30" s="283" t="s">
        <v>1201</v>
      </c>
      <c r="C30" s="284">
        <v>0</v>
      </c>
      <c r="D30" s="279">
        <f>SUMIFS([2]执行月报!$F$1336:$F$1676,[2]执行月报!$D$1336:$D$1676,A30)</f>
        <v>0</v>
      </c>
      <c r="E30" s="279">
        <v>0</v>
      </c>
      <c r="F30" s="285" t="str">
        <f t="shared" si="0"/>
        <v>-</v>
      </c>
      <c r="G30" s="285" t="str">
        <f t="shared" si="1"/>
        <v>-</v>
      </c>
      <c r="H30" s="270" t="str">
        <f t="shared" si="2"/>
        <v>否</v>
      </c>
      <c r="I30" s="271" t="str">
        <f t="shared" si="3"/>
        <v>项</v>
      </c>
      <c r="J30" s="272" t="str">
        <f t="shared" si="4"/>
        <v>208</v>
      </c>
      <c r="K30" t="str">
        <f t="shared" si="5"/>
        <v>20823</v>
      </c>
      <c r="L30" t="str">
        <f t="shared" si="6"/>
        <v>2082399</v>
      </c>
    </row>
    <row r="31" s="255" customFormat="1" ht="24" hidden="1" customHeight="1" spans="1:12">
      <c r="A31" s="273">
        <v>20829</v>
      </c>
      <c r="B31" s="286" t="s">
        <v>1202</v>
      </c>
      <c r="C31" s="275">
        <f>SUMIFS(C32:C$280,$I32:$I$280,"项",$K32:$K$280,$A31)</f>
        <v>0</v>
      </c>
      <c r="D31" s="275">
        <f>SUMIFS(D32:D$280,$I32:$I$280,"项",$K32:$K$280,$A31)</f>
        <v>0</v>
      </c>
      <c r="E31" s="275">
        <f>SUMIFS(E32:E$280,$I32:$I$280,"项",$K32:$K$280,$A31)</f>
        <v>0</v>
      </c>
      <c r="F31" s="287" t="str">
        <f t="shared" si="0"/>
        <v>-</v>
      </c>
      <c r="G31" s="287" t="str">
        <f t="shared" si="1"/>
        <v>-</v>
      </c>
      <c r="H31" s="270" t="str">
        <f t="shared" si="2"/>
        <v>否</v>
      </c>
      <c r="I31" s="271" t="str">
        <f t="shared" si="3"/>
        <v>款</v>
      </c>
      <c r="J31" s="272" t="str">
        <f t="shared" si="4"/>
        <v>208</v>
      </c>
      <c r="K31" t="str">
        <f t="shared" si="5"/>
        <v>20829</v>
      </c>
      <c r="L31" t="str">
        <f t="shared" si="6"/>
        <v>20829</v>
      </c>
    </row>
    <row r="32" s="255" customFormat="1" ht="24" hidden="1" customHeight="1" spans="1:12">
      <c r="A32" s="277">
        <v>2082901</v>
      </c>
      <c r="B32" s="278" t="s">
        <v>1198</v>
      </c>
      <c r="C32" s="279">
        <v>0</v>
      </c>
      <c r="D32" s="279">
        <f>SUMIFS([2]执行月报!$F$1336:$F$1676,[2]执行月报!$D$1336:$D$1676,A32)</f>
        <v>0</v>
      </c>
      <c r="E32" s="279">
        <v>0</v>
      </c>
      <c r="F32" s="280" t="str">
        <f t="shared" si="0"/>
        <v>-</v>
      </c>
      <c r="G32" s="280" t="str">
        <f t="shared" si="1"/>
        <v>-</v>
      </c>
      <c r="H32" s="270" t="str">
        <f t="shared" si="2"/>
        <v>否</v>
      </c>
      <c r="I32" s="271" t="str">
        <f t="shared" si="3"/>
        <v>项</v>
      </c>
      <c r="J32" s="272" t="str">
        <f t="shared" si="4"/>
        <v>208</v>
      </c>
      <c r="K32" t="str">
        <f t="shared" si="5"/>
        <v>20829</v>
      </c>
      <c r="L32" t="str">
        <f t="shared" si="6"/>
        <v>2082901</v>
      </c>
    </row>
    <row r="33" s="196" customFormat="1" ht="24" hidden="1" customHeight="1" spans="1:12">
      <c r="A33" s="277">
        <v>2082999</v>
      </c>
      <c r="B33" s="278" t="s">
        <v>1203</v>
      </c>
      <c r="C33" s="279">
        <v>0</v>
      </c>
      <c r="D33" s="279">
        <f>SUMIFS([2]执行月报!$F$1336:$F$1676,[2]执行月报!$D$1336:$D$1676,A33)</f>
        <v>0</v>
      </c>
      <c r="E33" s="279">
        <v>0</v>
      </c>
      <c r="F33" s="280" t="str">
        <f t="shared" si="0"/>
        <v>-</v>
      </c>
      <c r="G33" s="280" t="str">
        <f t="shared" si="1"/>
        <v>-</v>
      </c>
      <c r="H33" s="270" t="str">
        <f t="shared" si="2"/>
        <v>否</v>
      </c>
      <c r="I33" s="271" t="str">
        <f t="shared" si="3"/>
        <v>项</v>
      </c>
      <c r="J33" s="272" t="str">
        <f t="shared" si="4"/>
        <v>208</v>
      </c>
      <c r="K33" t="str">
        <f t="shared" si="5"/>
        <v>20829</v>
      </c>
      <c r="L33" t="str">
        <f t="shared" si="6"/>
        <v>2082999</v>
      </c>
    </row>
    <row r="34" s="196" customFormat="1" ht="24" customHeight="1" spans="1:12">
      <c r="A34" s="266">
        <v>211</v>
      </c>
      <c r="B34" s="288" t="s">
        <v>1169</v>
      </c>
      <c r="C34" s="268">
        <f>SUMIFS(C35:C$280,$I35:$I$280,"款",$J35:$J$280,$A34)</f>
        <v>0</v>
      </c>
      <c r="D34" s="268">
        <f>SUMIFS(D35:D$280,$I35:$I$280,"款",$J35:$J$280,$A34)</f>
        <v>0</v>
      </c>
      <c r="E34" s="268">
        <f>SUMIFS(E35:E$280,$I35:$I$280,"款",$J35:$J$280,$A34)</f>
        <v>0</v>
      </c>
      <c r="F34" s="289" t="str">
        <f t="shared" si="0"/>
        <v>-</v>
      </c>
      <c r="G34" s="289" t="str">
        <f t="shared" si="1"/>
        <v>-</v>
      </c>
      <c r="H34" s="270" t="str">
        <f t="shared" si="2"/>
        <v>是</v>
      </c>
      <c r="I34" s="271" t="str">
        <f t="shared" si="3"/>
        <v>类</v>
      </c>
      <c r="J34" s="272" t="str">
        <f t="shared" si="4"/>
        <v>211</v>
      </c>
      <c r="K34" t="str">
        <f t="shared" si="5"/>
        <v>211</v>
      </c>
      <c r="L34" t="str">
        <f t="shared" si="6"/>
        <v>211</v>
      </c>
    </row>
    <row r="35" s="196" customFormat="1" ht="24" hidden="1" customHeight="1" spans="1:12">
      <c r="A35" s="273">
        <v>21160</v>
      </c>
      <c r="B35" s="274" t="s">
        <v>1204</v>
      </c>
      <c r="C35" s="275">
        <f>SUMIFS(C36:C$280,$I36:$I$280,"项",$K36:$K$280,$A35)</f>
        <v>0</v>
      </c>
      <c r="D35" s="275">
        <f>SUMIFS(D36:D$280,$I36:$I$280,"项",$K36:$K$280,$A35)</f>
        <v>0</v>
      </c>
      <c r="E35" s="275">
        <f>SUMIFS(E36:E$280,$I36:$I$280,"项",$K36:$K$280,$A35)</f>
        <v>0</v>
      </c>
      <c r="F35" s="276" t="str">
        <f t="shared" si="0"/>
        <v>-</v>
      </c>
      <c r="G35" s="276" t="str">
        <f t="shared" si="1"/>
        <v>-</v>
      </c>
      <c r="H35" s="270" t="str">
        <f t="shared" si="2"/>
        <v>否</v>
      </c>
      <c r="I35" s="271" t="str">
        <f t="shared" si="3"/>
        <v>款</v>
      </c>
      <c r="J35" s="272" t="str">
        <f t="shared" si="4"/>
        <v>211</v>
      </c>
      <c r="K35" t="str">
        <f t="shared" si="5"/>
        <v>21160</v>
      </c>
      <c r="L35" t="str">
        <f t="shared" si="6"/>
        <v>21160</v>
      </c>
    </row>
    <row r="36" s="196" customFormat="1" ht="24" hidden="1" customHeight="1" spans="1:12">
      <c r="A36" s="277">
        <v>2116001</v>
      </c>
      <c r="B36" s="278" t="s">
        <v>1205</v>
      </c>
      <c r="C36" s="279">
        <v>0</v>
      </c>
      <c r="D36" s="279">
        <f>SUMIFS([2]执行月报!$F$1336:$F$1676,[2]执行月报!$D$1336:$D$1676,A36)</f>
        <v>0</v>
      </c>
      <c r="E36" s="279">
        <v>0</v>
      </c>
      <c r="F36" s="280" t="str">
        <f t="shared" si="0"/>
        <v>-</v>
      </c>
      <c r="G36" s="280" t="str">
        <f t="shared" si="1"/>
        <v>-</v>
      </c>
      <c r="H36" s="270" t="str">
        <f t="shared" si="2"/>
        <v>否</v>
      </c>
      <c r="I36" s="271" t="str">
        <f t="shared" si="3"/>
        <v>项</v>
      </c>
      <c r="J36" s="272" t="str">
        <f t="shared" si="4"/>
        <v>211</v>
      </c>
      <c r="K36" t="str">
        <f t="shared" si="5"/>
        <v>21160</v>
      </c>
      <c r="L36" t="str">
        <f t="shared" si="6"/>
        <v>2116001</v>
      </c>
    </row>
    <row r="37" s="255" customFormat="1" ht="24" hidden="1" customHeight="1" spans="1:12">
      <c r="A37" s="277">
        <v>2116002</v>
      </c>
      <c r="B37" s="278" t="s">
        <v>1206</v>
      </c>
      <c r="C37" s="279">
        <v>0</v>
      </c>
      <c r="D37" s="279">
        <f>SUMIFS([2]执行月报!$F$1336:$F$1676,[2]执行月报!$D$1336:$D$1676,A37)</f>
        <v>0</v>
      </c>
      <c r="E37" s="279">
        <v>0</v>
      </c>
      <c r="F37" s="280" t="str">
        <f t="shared" si="0"/>
        <v>-</v>
      </c>
      <c r="G37" s="280" t="str">
        <f t="shared" si="1"/>
        <v>-</v>
      </c>
      <c r="H37" s="270" t="str">
        <f t="shared" si="2"/>
        <v>否</v>
      </c>
      <c r="I37" s="271" t="str">
        <f t="shared" si="3"/>
        <v>项</v>
      </c>
      <c r="J37" s="272" t="str">
        <f t="shared" si="4"/>
        <v>211</v>
      </c>
      <c r="K37" t="str">
        <f t="shared" si="5"/>
        <v>21160</v>
      </c>
      <c r="L37" t="str">
        <f t="shared" si="6"/>
        <v>2116002</v>
      </c>
    </row>
    <row r="38" s="196" customFormat="1" ht="24" hidden="1" customHeight="1" spans="1:12">
      <c r="A38" s="277">
        <v>2116003</v>
      </c>
      <c r="B38" s="278" t="s">
        <v>1207</v>
      </c>
      <c r="C38" s="279">
        <v>0</v>
      </c>
      <c r="D38" s="279">
        <f>SUMIFS([2]执行月报!$F$1336:$F$1676,[2]执行月报!$D$1336:$D$1676,A38)</f>
        <v>0</v>
      </c>
      <c r="E38" s="279">
        <v>0</v>
      </c>
      <c r="F38" s="280" t="str">
        <f t="shared" si="0"/>
        <v>-</v>
      </c>
      <c r="G38" s="280" t="str">
        <f t="shared" si="1"/>
        <v>-</v>
      </c>
      <c r="H38" s="270" t="str">
        <f t="shared" si="2"/>
        <v>否</v>
      </c>
      <c r="I38" s="271" t="str">
        <f t="shared" si="3"/>
        <v>项</v>
      </c>
      <c r="J38" s="272" t="str">
        <f t="shared" si="4"/>
        <v>211</v>
      </c>
      <c r="K38" t="str">
        <f t="shared" si="5"/>
        <v>21160</v>
      </c>
      <c r="L38" t="str">
        <f t="shared" si="6"/>
        <v>2116003</v>
      </c>
    </row>
    <row r="39" s="196" customFormat="1" ht="24" hidden="1" customHeight="1" spans="1:12">
      <c r="A39" s="277">
        <v>2116099</v>
      </c>
      <c r="B39" s="278" t="s">
        <v>1208</v>
      </c>
      <c r="C39" s="279">
        <v>0</v>
      </c>
      <c r="D39" s="279">
        <f>SUMIFS([2]执行月报!$F$1336:$F$1676,[2]执行月报!$D$1336:$D$1676,A39)</f>
        <v>0</v>
      </c>
      <c r="E39" s="279">
        <v>0</v>
      </c>
      <c r="F39" s="280" t="str">
        <f t="shared" si="0"/>
        <v>-</v>
      </c>
      <c r="G39" s="280" t="str">
        <f t="shared" si="1"/>
        <v>-</v>
      </c>
      <c r="H39" s="270" t="str">
        <f t="shared" si="2"/>
        <v>否</v>
      </c>
      <c r="I39" s="271" t="str">
        <f t="shared" si="3"/>
        <v>项</v>
      </c>
      <c r="J39" s="272" t="str">
        <f t="shared" si="4"/>
        <v>211</v>
      </c>
      <c r="K39" t="str">
        <f t="shared" si="5"/>
        <v>21160</v>
      </c>
      <c r="L39" t="str">
        <f t="shared" si="6"/>
        <v>2116099</v>
      </c>
    </row>
    <row r="40" s="255" customFormat="1" ht="24" hidden="1" customHeight="1" spans="1:12">
      <c r="A40" s="273">
        <v>21161</v>
      </c>
      <c r="B40" s="274" t="s">
        <v>1209</v>
      </c>
      <c r="C40" s="275">
        <f>SUMIFS(C41:C$280,$I41:$I$280,"项",$K41:$K$280,$A40)</f>
        <v>0</v>
      </c>
      <c r="D40" s="275">
        <f>SUMIFS(D41:D$280,$I41:$I$280,"项",$K41:$K$280,$A40)</f>
        <v>0</v>
      </c>
      <c r="E40" s="275">
        <f>SUMIFS(E41:E$280,$I41:$I$280,"项",$K41:$K$280,$A40)</f>
        <v>0</v>
      </c>
      <c r="F40" s="276" t="str">
        <f t="shared" si="0"/>
        <v>-</v>
      </c>
      <c r="G40" s="276" t="str">
        <f t="shared" si="1"/>
        <v>-</v>
      </c>
      <c r="H40" s="270" t="str">
        <f t="shared" si="2"/>
        <v>否</v>
      </c>
      <c r="I40" s="271" t="str">
        <f t="shared" si="3"/>
        <v>款</v>
      </c>
      <c r="J40" s="272" t="str">
        <f t="shared" si="4"/>
        <v>211</v>
      </c>
      <c r="K40" t="str">
        <f t="shared" si="5"/>
        <v>21161</v>
      </c>
      <c r="L40" t="str">
        <f t="shared" si="6"/>
        <v>21161</v>
      </c>
    </row>
    <row r="41" s="196" customFormat="1" ht="24" hidden="1" customHeight="1" spans="1:12">
      <c r="A41" s="277">
        <v>2116101</v>
      </c>
      <c r="B41" s="278" t="s">
        <v>1210</v>
      </c>
      <c r="C41" s="279">
        <v>0</v>
      </c>
      <c r="D41" s="279">
        <f>SUMIFS([2]执行月报!$F$1336:$F$1676,[2]执行月报!$D$1336:$D$1676,A41)</f>
        <v>0</v>
      </c>
      <c r="E41" s="279">
        <v>0</v>
      </c>
      <c r="F41" s="280" t="str">
        <f t="shared" si="0"/>
        <v>-</v>
      </c>
      <c r="G41" s="280" t="str">
        <f t="shared" si="1"/>
        <v>-</v>
      </c>
      <c r="H41" s="270" t="str">
        <f t="shared" si="2"/>
        <v>否</v>
      </c>
      <c r="I41" s="271" t="str">
        <f t="shared" si="3"/>
        <v>项</v>
      </c>
      <c r="J41" s="272" t="str">
        <f t="shared" si="4"/>
        <v>211</v>
      </c>
      <c r="K41" t="str">
        <f t="shared" si="5"/>
        <v>21161</v>
      </c>
      <c r="L41" t="str">
        <f t="shared" si="6"/>
        <v>2116101</v>
      </c>
    </row>
    <row r="42" s="196" customFormat="1" ht="24" hidden="1" customHeight="1" spans="1:12">
      <c r="A42" s="277">
        <v>2116102</v>
      </c>
      <c r="B42" s="278" t="s">
        <v>1211</v>
      </c>
      <c r="C42" s="279">
        <v>0</v>
      </c>
      <c r="D42" s="279">
        <f>SUMIFS([2]执行月报!$F$1336:$F$1676,[2]执行月报!$D$1336:$D$1676,A42)</f>
        <v>0</v>
      </c>
      <c r="E42" s="279">
        <v>0</v>
      </c>
      <c r="F42" s="280" t="str">
        <f t="shared" si="0"/>
        <v>-</v>
      </c>
      <c r="G42" s="280" t="str">
        <f t="shared" si="1"/>
        <v>-</v>
      </c>
      <c r="H42" s="270" t="str">
        <f t="shared" si="2"/>
        <v>否</v>
      </c>
      <c r="I42" s="271" t="str">
        <f t="shared" si="3"/>
        <v>项</v>
      </c>
      <c r="J42" s="272" t="str">
        <f t="shared" si="4"/>
        <v>211</v>
      </c>
      <c r="K42" t="str">
        <f t="shared" si="5"/>
        <v>21161</v>
      </c>
      <c r="L42" t="str">
        <f t="shared" si="6"/>
        <v>2116102</v>
      </c>
    </row>
    <row r="43" s="255" customFormat="1" ht="24" hidden="1" customHeight="1" spans="1:12">
      <c r="A43" s="277">
        <v>2116103</v>
      </c>
      <c r="B43" s="278" t="s">
        <v>1212</v>
      </c>
      <c r="C43" s="279">
        <v>0</v>
      </c>
      <c r="D43" s="279">
        <f>SUMIFS([2]执行月报!$F$1336:$F$1676,[2]执行月报!$D$1336:$D$1676,A43)</f>
        <v>0</v>
      </c>
      <c r="E43" s="279">
        <v>0</v>
      </c>
      <c r="F43" s="280" t="str">
        <f t="shared" si="0"/>
        <v>-</v>
      </c>
      <c r="G43" s="280" t="str">
        <f t="shared" si="1"/>
        <v>-</v>
      </c>
      <c r="H43" s="270" t="str">
        <f t="shared" si="2"/>
        <v>否</v>
      </c>
      <c r="I43" s="271" t="str">
        <f t="shared" si="3"/>
        <v>项</v>
      </c>
      <c r="J43" s="272" t="str">
        <f t="shared" si="4"/>
        <v>211</v>
      </c>
      <c r="K43" t="str">
        <f t="shared" si="5"/>
        <v>21161</v>
      </c>
      <c r="L43" t="str">
        <f t="shared" si="6"/>
        <v>2116103</v>
      </c>
    </row>
    <row r="44" s="255" customFormat="1" ht="24" hidden="1" customHeight="1" spans="1:12">
      <c r="A44" s="277">
        <v>2116104</v>
      </c>
      <c r="B44" s="278" t="s">
        <v>1213</v>
      </c>
      <c r="C44" s="279">
        <v>0</v>
      </c>
      <c r="D44" s="279">
        <f>SUMIFS([2]执行月报!$F$1336:$F$1676,[2]执行月报!$D$1336:$D$1676,A44)</f>
        <v>0</v>
      </c>
      <c r="E44" s="279">
        <v>0</v>
      </c>
      <c r="F44" s="280" t="str">
        <f t="shared" si="0"/>
        <v>-</v>
      </c>
      <c r="G44" s="280" t="str">
        <f t="shared" si="1"/>
        <v>-</v>
      </c>
      <c r="H44" s="270" t="str">
        <f t="shared" si="2"/>
        <v>否</v>
      </c>
      <c r="I44" s="271" t="str">
        <f t="shared" si="3"/>
        <v>项</v>
      </c>
      <c r="J44" s="272" t="str">
        <f t="shared" si="4"/>
        <v>211</v>
      </c>
      <c r="K44" t="str">
        <f t="shared" si="5"/>
        <v>21161</v>
      </c>
      <c r="L44" t="str">
        <f t="shared" si="6"/>
        <v>2116104</v>
      </c>
    </row>
    <row r="45" s="196" customFormat="1" ht="24" customHeight="1" spans="1:12">
      <c r="A45" s="266">
        <v>212</v>
      </c>
      <c r="B45" s="288" t="s">
        <v>1170</v>
      </c>
      <c r="C45" s="268">
        <f>SUMIFS(C46:C$280,$I46:$I$280,"款",$J46:$J$280,$A45)</f>
        <v>46878</v>
      </c>
      <c r="D45" s="268">
        <f>SUMIFS(D46:D$280,$I46:$I$280,"款",$J46:$J$280,$A45)</f>
        <v>9639</v>
      </c>
      <c r="E45" s="268">
        <f>SUMIFS(E46:E$280,$I46:$I$280,"款",$J46:$J$280,$A45)</f>
        <v>4847</v>
      </c>
      <c r="F45" s="289">
        <f t="shared" si="0"/>
        <v>0.988652774912317</v>
      </c>
      <c r="G45" s="289">
        <f t="shared" si="1"/>
        <v>0.205618840394215</v>
      </c>
      <c r="H45" s="270" t="str">
        <f t="shared" si="2"/>
        <v>是</v>
      </c>
      <c r="I45" s="271" t="str">
        <f t="shared" si="3"/>
        <v>类</v>
      </c>
      <c r="J45" s="272" t="str">
        <f t="shared" si="4"/>
        <v>212</v>
      </c>
      <c r="K45" t="str">
        <f t="shared" si="5"/>
        <v>212</v>
      </c>
      <c r="L45" t="str">
        <f t="shared" si="6"/>
        <v>212</v>
      </c>
    </row>
    <row r="46" s="196" customFormat="1" ht="24" customHeight="1" spans="1:12">
      <c r="A46" s="273">
        <v>21208</v>
      </c>
      <c r="B46" s="274" t="s">
        <v>1214</v>
      </c>
      <c r="C46" s="275">
        <f>SUMIFS(C47:C$280,$I47:$I$280,"项",$K47:$K$280,$A46)</f>
        <v>34328</v>
      </c>
      <c r="D46" s="275">
        <f>SUMIFS(D47:D$280,$I47:$I$280,"项",$K47:$K$280,$A46)</f>
        <v>6717</v>
      </c>
      <c r="E46" s="275">
        <f>SUMIFS(E47:E$280,$I47:$I$280,"项",$K47:$K$280,$A46)</f>
        <v>4613</v>
      </c>
      <c r="F46" s="276">
        <f t="shared" si="0"/>
        <v>0.456102319531758</v>
      </c>
      <c r="G46" s="276">
        <f t="shared" si="1"/>
        <v>0.195671172220928</v>
      </c>
      <c r="H46" s="270" t="str">
        <f t="shared" si="2"/>
        <v>是</v>
      </c>
      <c r="I46" s="271" t="str">
        <f t="shared" si="3"/>
        <v>款</v>
      </c>
      <c r="J46" s="272" t="str">
        <f t="shared" si="4"/>
        <v>212</v>
      </c>
      <c r="K46" t="str">
        <f t="shared" si="5"/>
        <v>21208</v>
      </c>
      <c r="L46" t="str">
        <f t="shared" si="6"/>
        <v>21208</v>
      </c>
    </row>
    <row r="47" s="196" customFormat="1" ht="24" customHeight="1" spans="1:12">
      <c r="A47" s="277">
        <v>2120801</v>
      </c>
      <c r="B47" s="278" t="s">
        <v>1215</v>
      </c>
      <c r="C47" s="279">
        <v>12980</v>
      </c>
      <c r="D47" s="279">
        <f>SUMIFS([2]执行月报!$F$1336:$F$1676,[2]执行月报!$D$1336:$D$1676,A47)</f>
        <v>2173</v>
      </c>
      <c r="E47" s="279">
        <v>2405</v>
      </c>
      <c r="F47" s="280">
        <f t="shared" si="0"/>
        <v>-0.0964656964656965</v>
      </c>
      <c r="G47" s="280">
        <f t="shared" si="1"/>
        <v>0.167411402157165</v>
      </c>
      <c r="H47" s="270" t="str">
        <f t="shared" si="2"/>
        <v>是</v>
      </c>
      <c r="I47" s="271" t="str">
        <f t="shared" si="3"/>
        <v>项</v>
      </c>
      <c r="J47" s="272" t="str">
        <f t="shared" si="4"/>
        <v>212</v>
      </c>
      <c r="K47" t="str">
        <f t="shared" si="5"/>
        <v>21208</v>
      </c>
      <c r="L47" t="str">
        <f t="shared" si="6"/>
        <v>2120801</v>
      </c>
    </row>
    <row r="48" s="196" customFormat="1" ht="24" customHeight="1" spans="1:12">
      <c r="A48" s="277">
        <v>2120802</v>
      </c>
      <c r="B48" s="283" t="s">
        <v>1216</v>
      </c>
      <c r="C48" s="284">
        <v>15315</v>
      </c>
      <c r="D48" s="279">
        <f>SUMIFS([2]执行月报!$F$1336:$F$1676,[2]执行月报!$D$1336:$D$1676,A48)</f>
        <v>3968</v>
      </c>
      <c r="E48" s="279">
        <v>1059</v>
      </c>
      <c r="F48" s="285">
        <f t="shared" si="0"/>
        <v>2.74693106704438</v>
      </c>
      <c r="G48" s="285">
        <f t="shared" si="1"/>
        <v>0.259092393078681</v>
      </c>
      <c r="H48" s="270" t="str">
        <f t="shared" si="2"/>
        <v>是</v>
      </c>
      <c r="I48" s="271" t="str">
        <f t="shared" si="3"/>
        <v>项</v>
      </c>
      <c r="J48" s="272" t="str">
        <f t="shared" si="4"/>
        <v>212</v>
      </c>
      <c r="K48" t="str">
        <f t="shared" si="5"/>
        <v>21208</v>
      </c>
      <c r="L48" t="str">
        <f t="shared" si="6"/>
        <v>2120802</v>
      </c>
    </row>
    <row r="49" s="196" customFormat="1" ht="24" customHeight="1" spans="1:12">
      <c r="A49" s="277">
        <v>2120803</v>
      </c>
      <c r="B49" s="278" t="s">
        <v>1217</v>
      </c>
      <c r="C49" s="279">
        <v>118</v>
      </c>
      <c r="D49" s="279">
        <f>SUMIFS([2]执行月报!$F$1336:$F$1676,[2]执行月报!$D$1336:$D$1676,A49)</f>
        <v>71</v>
      </c>
      <c r="E49" s="279">
        <v>128</v>
      </c>
      <c r="F49" s="280">
        <f t="shared" si="0"/>
        <v>-0.4453125</v>
      </c>
      <c r="G49" s="280">
        <f t="shared" si="1"/>
        <v>0.601694915254237</v>
      </c>
      <c r="H49" s="270" t="str">
        <f t="shared" si="2"/>
        <v>是</v>
      </c>
      <c r="I49" s="271" t="str">
        <f t="shared" si="3"/>
        <v>项</v>
      </c>
      <c r="J49" s="272" t="str">
        <f t="shared" si="4"/>
        <v>212</v>
      </c>
      <c r="K49" t="str">
        <f t="shared" si="5"/>
        <v>21208</v>
      </c>
      <c r="L49" t="str">
        <f t="shared" si="6"/>
        <v>2120803</v>
      </c>
    </row>
    <row r="50" s="196" customFormat="1" ht="24" customHeight="1" spans="1:12">
      <c r="A50" s="277">
        <v>2120804</v>
      </c>
      <c r="B50" s="278" t="s">
        <v>1218</v>
      </c>
      <c r="C50" s="279">
        <v>3355</v>
      </c>
      <c r="D50" s="279">
        <f>SUMIFS([2]执行月报!$F$1336:$F$1676,[2]执行月报!$D$1336:$D$1676,A50)</f>
        <v>390</v>
      </c>
      <c r="E50" s="279">
        <v>519</v>
      </c>
      <c r="F50" s="280">
        <f t="shared" si="0"/>
        <v>-0.248554913294798</v>
      </c>
      <c r="G50" s="280">
        <f t="shared" si="1"/>
        <v>0.116244411326379</v>
      </c>
      <c r="H50" s="270" t="str">
        <f t="shared" si="2"/>
        <v>是</v>
      </c>
      <c r="I50" s="271" t="str">
        <f t="shared" si="3"/>
        <v>项</v>
      </c>
      <c r="J50" s="272" t="str">
        <f t="shared" si="4"/>
        <v>212</v>
      </c>
      <c r="K50" t="str">
        <f t="shared" si="5"/>
        <v>21208</v>
      </c>
      <c r="L50" t="str">
        <f t="shared" si="6"/>
        <v>2120804</v>
      </c>
    </row>
    <row r="51" s="196" customFormat="1" ht="24" hidden="1" customHeight="1" spans="1:12">
      <c r="A51" s="277">
        <v>2120805</v>
      </c>
      <c r="B51" s="278" t="s">
        <v>1219</v>
      </c>
      <c r="C51" s="279">
        <v>0</v>
      </c>
      <c r="D51" s="279">
        <f>SUMIFS([2]执行月报!$F$1336:$F$1676,[2]执行月报!$D$1336:$D$1676,A51)</f>
        <v>0</v>
      </c>
      <c r="E51" s="279">
        <v>0</v>
      </c>
      <c r="F51" s="280" t="str">
        <f t="shared" si="0"/>
        <v>-</v>
      </c>
      <c r="G51" s="280" t="str">
        <f t="shared" si="1"/>
        <v>-</v>
      </c>
      <c r="H51" s="270" t="str">
        <f t="shared" si="2"/>
        <v>否</v>
      </c>
      <c r="I51" s="271" t="str">
        <f t="shared" si="3"/>
        <v>项</v>
      </c>
      <c r="J51" s="272" t="str">
        <f t="shared" si="4"/>
        <v>212</v>
      </c>
      <c r="K51" t="str">
        <f t="shared" si="5"/>
        <v>21208</v>
      </c>
      <c r="L51" t="str">
        <f t="shared" si="6"/>
        <v>2120805</v>
      </c>
    </row>
    <row r="52" s="255" customFormat="1" ht="24" customHeight="1" spans="1:12">
      <c r="A52" s="277">
        <v>2120806</v>
      </c>
      <c r="B52" s="278" t="s">
        <v>1220</v>
      </c>
      <c r="C52" s="279">
        <v>608</v>
      </c>
      <c r="D52" s="279">
        <f>SUMIFS([2]执行月报!$F$1336:$F$1676,[2]执行月报!$D$1336:$D$1676,A52)</f>
        <v>0</v>
      </c>
      <c r="E52" s="279">
        <v>28</v>
      </c>
      <c r="F52" s="280">
        <f t="shared" si="0"/>
        <v>-1</v>
      </c>
      <c r="G52" s="280">
        <f t="shared" si="1"/>
        <v>0</v>
      </c>
      <c r="H52" s="270" t="str">
        <f t="shared" si="2"/>
        <v>是</v>
      </c>
      <c r="I52" s="271" t="str">
        <f t="shared" si="3"/>
        <v>项</v>
      </c>
      <c r="J52" s="272" t="str">
        <f t="shared" si="4"/>
        <v>212</v>
      </c>
      <c r="K52" t="str">
        <f t="shared" si="5"/>
        <v>21208</v>
      </c>
      <c r="L52" t="str">
        <f t="shared" si="6"/>
        <v>2120806</v>
      </c>
    </row>
    <row r="53" s="255" customFormat="1" ht="24" customHeight="1" spans="1:12">
      <c r="A53" s="277">
        <v>2120807</v>
      </c>
      <c r="B53" s="278" t="s">
        <v>1221</v>
      </c>
      <c r="C53" s="279">
        <v>658</v>
      </c>
      <c r="D53" s="279">
        <f>SUMIFS([2]执行月报!$F$1336:$F$1676,[2]执行月报!$D$1336:$D$1676,A53)</f>
        <v>78</v>
      </c>
      <c r="E53" s="279">
        <v>38</v>
      </c>
      <c r="F53" s="280">
        <f t="shared" si="0"/>
        <v>1.05263157894737</v>
      </c>
      <c r="G53" s="280">
        <f t="shared" si="1"/>
        <v>0.11854103343465</v>
      </c>
      <c r="H53" s="270" t="str">
        <f t="shared" si="2"/>
        <v>是</v>
      </c>
      <c r="I53" s="271" t="str">
        <f t="shared" si="3"/>
        <v>项</v>
      </c>
      <c r="J53" s="272" t="str">
        <f t="shared" si="4"/>
        <v>212</v>
      </c>
      <c r="K53" t="str">
        <f t="shared" si="5"/>
        <v>21208</v>
      </c>
      <c r="L53" t="str">
        <f t="shared" si="6"/>
        <v>2120807</v>
      </c>
    </row>
    <row r="54" s="196" customFormat="1" ht="24" hidden="1" customHeight="1" spans="1:12">
      <c r="A54" s="277">
        <v>2120809</v>
      </c>
      <c r="B54" s="283" t="s">
        <v>1222</v>
      </c>
      <c r="C54" s="284">
        <v>0</v>
      </c>
      <c r="D54" s="279">
        <f>SUMIFS([2]执行月报!$F$1336:$F$1676,[2]执行月报!$D$1336:$D$1676,A54)</f>
        <v>0</v>
      </c>
      <c r="E54" s="279">
        <v>0</v>
      </c>
      <c r="F54" s="285" t="str">
        <f t="shared" si="0"/>
        <v>-</v>
      </c>
      <c r="G54" s="285" t="str">
        <f t="shared" si="1"/>
        <v>-</v>
      </c>
      <c r="H54" s="270" t="str">
        <f t="shared" si="2"/>
        <v>否</v>
      </c>
      <c r="I54" s="271" t="str">
        <f t="shared" si="3"/>
        <v>项</v>
      </c>
      <c r="J54" s="272" t="str">
        <f t="shared" si="4"/>
        <v>212</v>
      </c>
      <c r="K54" t="str">
        <f t="shared" si="5"/>
        <v>21208</v>
      </c>
      <c r="L54" t="str">
        <f t="shared" si="6"/>
        <v>2120809</v>
      </c>
    </row>
    <row r="55" s="196" customFormat="1" ht="24" hidden="1" customHeight="1" spans="1:12">
      <c r="A55" s="277">
        <v>2120810</v>
      </c>
      <c r="B55" s="278" t="s">
        <v>1223</v>
      </c>
      <c r="C55" s="279">
        <v>0</v>
      </c>
      <c r="D55" s="279">
        <f>SUMIFS([2]执行月报!$F$1336:$F$1676,[2]执行月报!$D$1336:$D$1676,A55)</f>
        <v>0</v>
      </c>
      <c r="E55" s="279">
        <v>0</v>
      </c>
      <c r="F55" s="280" t="str">
        <f t="shared" si="0"/>
        <v>-</v>
      </c>
      <c r="G55" s="280" t="str">
        <f t="shared" si="1"/>
        <v>-</v>
      </c>
      <c r="H55" s="270" t="str">
        <f t="shared" si="2"/>
        <v>否</v>
      </c>
      <c r="I55" s="271" t="str">
        <f t="shared" si="3"/>
        <v>项</v>
      </c>
      <c r="J55" s="272" t="str">
        <f t="shared" si="4"/>
        <v>212</v>
      </c>
      <c r="K55" t="str">
        <f t="shared" si="5"/>
        <v>21208</v>
      </c>
      <c r="L55" t="str">
        <f t="shared" si="6"/>
        <v>2120810</v>
      </c>
    </row>
    <row r="56" s="196" customFormat="1" ht="24" customHeight="1" spans="1:12">
      <c r="A56" s="277">
        <v>2120811</v>
      </c>
      <c r="B56" s="278" t="s">
        <v>1224</v>
      </c>
      <c r="C56" s="279">
        <v>565</v>
      </c>
      <c r="D56" s="279">
        <f>SUMIFS([2]执行月报!$F$1336:$F$1676,[2]执行月报!$D$1336:$D$1676,A56)</f>
        <v>27</v>
      </c>
      <c r="E56" s="279">
        <v>30</v>
      </c>
      <c r="F56" s="280">
        <f t="shared" si="0"/>
        <v>-0.1</v>
      </c>
      <c r="G56" s="280">
        <f t="shared" si="1"/>
        <v>0.047787610619469</v>
      </c>
      <c r="H56" s="270" t="str">
        <f t="shared" si="2"/>
        <v>是</v>
      </c>
      <c r="I56" s="271" t="str">
        <f t="shared" si="3"/>
        <v>项</v>
      </c>
      <c r="J56" s="272" t="str">
        <f t="shared" si="4"/>
        <v>212</v>
      </c>
      <c r="K56" t="str">
        <f t="shared" si="5"/>
        <v>21208</v>
      </c>
      <c r="L56" t="str">
        <f t="shared" si="6"/>
        <v>2120811</v>
      </c>
    </row>
    <row r="57" s="196" customFormat="1" ht="24" hidden="1" customHeight="1" spans="1:12">
      <c r="A57" s="277">
        <v>2120813</v>
      </c>
      <c r="B57" s="278" t="s">
        <v>1225</v>
      </c>
      <c r="C57" s="279">
        <v>0</v>
      </c>
      <c r="D57" s="279">
        <f>SUMIFS([2]执行月报!$F$1336:$F$1676,[2]执行月报!$D$1336:$D$1676,A57)</f>
        <v>0</v>
      </c>
      <c r="E57" s="279">
        <v>0</v>
      </c>
      <c r="F57" s="280" t="str">
        <f t="shared" si="0"/>
        <v>-</v>
      </c>
      <c r="G57" s="280" t="str">
        <f t="shared" si="1"/>
        <v>-</v>
      </c>
      <c r="H57" s="270" t="str">
        <f t="shared" si="2"/>
        <v>否</v>
      </c>
      <c r="I57" s="271" t="str">
        <f t="shared" si="3"/>
        <v>项</v>
      </c>
      <c r="J57" s="272" t="str">
        <f t="shared" si="4"/>
        <v>212</v>
      </c>
      <c r="K57" t="str">
        <f t="shared" si="5"/>
        <v>21208</v>
      </c>
      <c r="L57" t="str">
        <f t="shared" si="6"/>
        <v>2120813</v>
      </c>
    </row>
    <row r="58" s="196" customFormat="1" ht="24" customHeight="1" spans="1:12">
      <c r="A58" s="277">
        <v>2120814</v>
      </c>
      <c r="B58" s="278" t="s">
        <v>1226</v>
      </c>
      <c r="C58" s="279">
        <v>333</v>
      </c>
      <c r="D58" s="279">
        <f>SUMIFS([2]执行月报!$F$1336:$F$1676,[2]执行月报!$D$1336:$D$1676,A58)</f>
        <v>10</v>
      </c>
      <c r="E58" s="279">
        <v>73</v>
      </c>
      <c r="F58" s="280">
        <f t="shared" si="0"/>
        <v>-0.863013698630137</v>
      </c>
      <c r="G58" s="280">
        <f t="shared" si="1"/>
        <v>0.03003003003003</v>
      </c>
      <c r="H58" s="270" t="str">
        <f t="shared" si="2"/>
        <v>是</v>
      </c>
      <c r="I58" s="271" t="str">
        <f t="shared" si="3"/>
        <v>项</v>
      </c>
      <c r="J58" s="272" t="str">
        <f t="shared" si="4"/>
        <v>212</v>
      </c>
      <c r="K58" t="str">
        <f t="shared" si="5"/>
        <v>21208</v>
      </c>
      <c r="L58" t="str">
        <f t="shared" si="6"/>
        <v>2120814</v>
      </c>
    </row>
    <row r="59" s="196" customFormat="1" ht="24" customHeight="1" spans="1:12">
      <c r="A59" s="277">
        <v>2120816</v>
      </c>
      <c r="B59" s="283" t="s">
        <v>1227</v>
      </c>
      <c r="C59" s="284">
        <v>243</v>
      </c>
      <c r="D59" s="279">
        <f>SUMIFS([2]执行月报!$F$1336:$F$1676,[2]执行月报!$D$1336:$D$1676,A59)</f>
        <v>0</v>
      </c>
      <c r="E59" s="279">
        <v>0</v>
      </c>
      <c r="F59" s="285" t="str">
        <f t="shared" si="0"/>
        <v>-</v>
      </c>
      <c r="G59" s="285">
        <f t="shared" si="1"/>
        <v>0</v>
      </c>
      <c r="H59" s="270" t="str">
        <f t="shared" si="2"/>
        <v>是</v>
      </c>
      <c r="I59" s="271" t="str">
        <f t="shared" si="3"/>
        <v>项</v>
      </c>
      <c r="J59" s="272" t="str">
        <f t="shared" si="4"/>
        <v>212</v>
      </c>
      <c r="K59" t="str">
        <f t="shared" si="5"/>
        <v>21208</v>
      </c>
      <c r="L59" t="str">
        <f t="shared" si="6"/>
        <v>2120816</v>
      </c>
    </row>
    <row r="60" s="196" customFormat="1" ht="24" customHeight="1" spans="1:12">
      <c r="A60" s="277">
        <v>2120899</v>
      </c>
      <c r="B60" s="283" t="s">
        <v>1228</v>
      </c>
      <c r="C60" s="284">
        <v>153</v>
      </c>
      <c r="D60" s="279">
        <f>SUMIFS([2]执行月报!$F$1336:$F$1676,[2]执行月报!$D$1336:$D$1676,A60)</f>
        <v>0</v>
      </c>
      <c r="E60" s="279">
        <v>333</v>
      </c>
      <c r="F60" s="285">
        <f t="shared" si="0"/>
        <v>-1</v>
      </c>
      <c r="G60" s="285">
        <f t="shared" si="1"/>
        <v>0</v>
      </c>
      <c r="H60" s="270" t="str">
        <f t="shared" si="2"/>
        <v>是</v>
      </c>
      <c r="I60" s="271" t="str">
        <f t="shared" si="3"/>
        <v>项</v>
      </c>
      <c r="J60" s="272" t="str">
        <f t="shared" si="4"/>
        <v>212</v>
      </c>
      <c r="K60" t="str">
        <f t="shared" si="5"/>
        <v>21208</v>
      </c>
      <c r="L60" t="str">
        <f t="shared" si="6"/>
        <v>2120899</v>
      </c>
    </row>
    <row r="61" s="196" customFormat="1" ht="24" hidden="1" customHeight="1" spans="1:12">
      <c r="A61" s="273">
        <v>21210</v>
      </c>
      <c r="B61" s="274" t="s">
        <v>1229</v>
      </c>
      <c r="C61" s="275">
        <f>SUMIFS(C62:C$280,$I62:$I$280,"项",$K62:$K$280,$A61)</f>
        <v>0</v>
      </c>
      <c r="D61" s="275">
        <f>SUMIFS(D62:D$280,$I62:$I$280,"项",$K62:$K$280,$A61)</f>
        <v>0</v>
      </c>
      <c r="E61" s="275">
        <f>SUMIFS(E62:E$280,$I62:$I$280,"项",$K62:$K$280,$A61)</f>
        <v>0</v>
      </c>
      <c r="F61" s="276" t="str">
        <f t="shared" si="0"/>
        <v>-</v>
      </c>
      <c r="G61" s="276" t="str">
        <f t="shared" si="1"/>
        <v>-</v>
      </c>
      <c r="H61" s="270" t="str">
        <f t="shared" si="2"/>
        <v>否</v>
      </c>
      <c r="I61" s="271" t="str">
        <f t="shared" si="3"/>
        <v>款</v>
      </c>
      <c r="J61" s="272" t="str">
        <f t="shared" si="4"/>
        <v>212</v>
      </c>
      <c r="K61" t="str">
        <f t="shared" si="5"/>
        <v>21210</v>
      </c>
      <c r="L61" t="str">
        <f t="shared" si="6"/>
        <v>21210</v>
      </c>
    </row>
    <row r="62" s="255" customFormat="1" ht="24" hidden="1" customHeight="1" spans="1:12">
      <c r="A62" s="277">
        <v>2121001</v>
      </c>
      <c r="B62" s="278" t="s">
        <v>1215</v>
      </c>
      <c r="C62" s="279">
        <v>0</v>
      </c>
      <c r="D62" s="279">
        <f>SUMIFS([2]执行月报!$F$1336:$F$1676,[2]执行月报!$D$1336:$D$1676,A62)</f>
        <v>0</v>
      </c>
      <c r="E62" s="279">
        <v>0</v>
      </c>
      <c r="F62" s="280" t="str">
        <f t="shared" si="0"/>
        <v>-</v>
      </c>
      <c r="G62" s="280" t="str">
        <f t="shared" si="1"/>
        <v>-</v>
      </c>
      <c r="H62" s="270" t="str">
        <f t="shared" si="2"/>
        <v>否</v>
      </c>
      <c r="I62" s="271" t="str">
        <f t="shared" si="3"/>
        <v>项</v>
      </c>
      <c r="J62" s="272" t="str">
        <f t="shared" si="4"/>
        <v>212</v>
      </c>
      <c r="K62" t="str">
        <f t="shared" si="5"/>
        <v>21210</v>
      </c>
      <c r="L62" t="str">
        <f t="shared" si="6"/>
        <v>2121001</v>
      </c>
    </row>
    <row r="63" s="255" customFormat="1" ht="24" hidden="1" customHeight="1" spans="1:12">
      <c r="A63" s="277">
        <v>2121002</v>
      </c>
      <c r="B63" s="278" t="s">
        <v>1216</v>
      </c>
      <c r="C63" s="279">
        <v>0</v>
      </c>
      <c r="D63" s="279">
        <f>SUMIFS([2]执行月报!$F$1336:$F$1676,[2]执行月报!$D$1336:$D$1676,A63)</f>
        <v>0</v>
      </c>
      <c r="E63" s="279">
        <v>0</v>
      </c>
      <c r="F63" s="280" t="str">
        <f t="shared" si="0"/>
        <v>-</v>
      </c>
      <c r="G63" s="280" t="str">
        <f t="shared" si="1"/>
        <v>-</v>
      </c>
      <c r="H63" s="270" t="str">
        <f t="shared" si="2"/>
        <v>否</v>
      </c>
      <c r="I63" s="271" t="str">
        <f t="shared" si="3"/>
        <v>项</v>
      </c>
      <c r="J63" s="272" t="str">
        <f t="shared" si="4"/>
        <v>212</v>
      </c>
      <c r="K63" t="str">
        <f t="shared" si="5"/>
        <v>21210</v>
      </c>
      <c r="L63" t="str">
        <f t="shared" si="6"/>
        <v>2121002</v>
      </c>
    </row>
    <row r="64" s="255" customFormat="1" ht="24" hidden="1" customHeight="1" spans="1:12">
      <c r="A64" s="277">
        <v>2121099</v>
      </c>
      <c r="B64" s="278" t="s">
        <v>1230</v>
      </c>
      <c r="C64" s="279">
        <v>0</v>
      </c>
      <c r="D64" s="279">
        <f>SUMIFS([2]执行月报!$F$1336:$F$1676,[2]执行月报!$D$1336:$D$1676,A64)</f>
        <v>0</v>
      </c>
      <c r="E64" s="279">
        <v>0</v>
      </c>
      <c r="F64" s="280" t="str">
        <f t="shared" si="0"/>
        <v>-</v>
      </c>
      <c r="G64" s="280" t="str">
        <f t="shared" si="1"/>
        <v>-</v>
      </c>
      <c r="H64" s="270" t="str">
        <f t="shared" si="2"/>
        <v>否</v>
      </c>
      <c r="I64" s="271" t="str">
        <f t="shared" si="3"/>
        <v>项</v>
      </c>
      <c r="J64" s="272" t="str">
        <f t="shared" si="4"/>
        <v>212</v>
      </c>
      <c r="K64" t="str">
        <f t="shared" si="5"/>
        <v>21210</v>
      </c>
      <c r="L64" t="str">
        <f t="shared" si="6"/>
        <v>2121099</v>
      </c>
    </row>
    <row r="65" s="196" customFormat="1" ht="24" hidden="1" customHeight="1" spans="1:12">
      <c r="A65" s="277">
        <v>21211</v>
      </c>
      <c r="B65" s="278" t="s">
        <v>1231</v>
      </c>
      <c r="C65" s="284">
        <v>0</v>
      </c>
      <c r="D65" s="279">
        <f>SUMIFS([2]执行月报!$F$1336:$F$1676,[2]执行月报!$D$1336:$D$1676,A65)</f>
        <v>0</v>
      </c>
      <c r="E65" s="279">
        <v>0</v>
      </c>
      <c r="F65" s="280" t="str">
        <f t="shared" si="0"/>
        <v>-</v>
      </c>
      <c r="G65" s="280" t="str">
        <f t="shared" si="1"/>
        <v>-</v>
      </c>
      <c r="H65" s="270" t="str">
        <f t="shared" si="2"/>
        <v>否</v>
      </c>
      <c r="I65" s="271" t="str">
        <f t="shared" si="3"/>
        <v>款</v>
      </c>
      <c r="J65" s="272" t="str">
        <f t="shared" si="4"/>
        <v>212</v>
      </c>
      <c r="K65" t="str">
        <f t="shared" si="5"/>
        <v>21211</v>
      </c>
      <c r="L65" t="str">
        <f t="shared" si="6"/>
        <v>21211</v>
      </c>
    </row>
    <row r="66" s="196" customFormat="1" ht="24" customHeight="1" spans="1:12">
      <c r="A66" s="273">
        <v>21213</v>
      </c>
      <c r="B66" s="286" t="s">
        <v>1232</v>
      </c>
      <c r="C66" s="275">
        <f>SUMIFS(C67:C$280,$I67:$I$280,"项",$K67:$K$280,$A66)</f>
        <v>243</v>
      </c>
      <c r="D66" s="275">
        <f>SUMIFS(D67:D$280,$I67:$I$280,"项",$K67:$K$280,$A66)</f>
        <v>40</v>
      </c>
      <c r="E66" s="275">
        <f>SUMIFS(E67:E$280,$I67:$I$280,"项",$K67:$K$280,$A66)</f>
        <v>0</v>
      </c>
      <c r="F66" s="287" t="str">
        <f t="shared" si="0"/>
        <v>-</v>
      </c>
      <c r="G66" s="287">
        <f t="shared" si="1"/>
        <v>0.164609053497942</v>
      </c>
      <c r="H66" s="270" t="str">
        <f t="shared" si="2"/>
        <v>是</v>
      </c>
      <c r="I66" s="271" t="str">
        <f t="shared" si="3"/>
        <v>款</v>
      </c>
      <c r="J66" s="272" t="str">
        <f t="shared" si="4"/>
        <v>212</v>
      </c>
      <c r="K66" t="str">
        <f t="shared" si="5"/>
        <v>21213</v>
      </c>
      <c r="L66" t="str">
        <f t="shared" si="6"/>
        <v>21213</v>
      </c>
    </row>
    <row r="67" s="255" customFormat="1" ht="24" hidden="1" customHeight="1" spans="1:12">
      <c r="A67" s="277">
        <v>2121301</v>
      </c>
      <c r="B67" s="278" t="s">
        <v>1233</v>
      </c>
      <c r="C67" s="279">
        <v>0</v>
      </c>
      <c r="D67" s="279">
        <f>SUMIFS([2]执行月报!$F$1336:$F$1676,[2]执行月报!$D$1336:$D$1676,A67)</f>
        <v>0</v>
      </c>
      <c r="E67" s="279">
        <v>0</v>
      </c>
      <c r="F67" s="280" t="str">
        <f t="shared" si="0"/>
        <v>-</v>
      </c>
      <c r="G67" s="280" t="str">
        <f t="shared" si="1"/>
        <v>-</v>
      </c>
      <c r="H67" s="270" t="str">
        <f t="shared" si="2"/>
        <v>否</v>
      </c>
      <c r="I67" s="271" t="str">
        <f t="shared" si="3"/>
        <v>项</v>
      </c>
      <c r="J67" s="272" t="str">
        <f t="shared" si="4"/>
        <v>212</v>
      </c>
      <c r="K67" t="str">
        <f t="shared" si="5"/>
        <v>21213</v>
      </c>
      <c r="L67" t="str">
        <f t="shared" si="6"/>
        <v>2121301</v>
      </c>
    </row>
    <row r="68" s="255" customFormat="1" ht="24" customHeight="1" spans="1:12">
      <c r="A68" s="277">
        <v>2121302</v>
      </c>
      <c r="B68" s="278" t="s">
        <v>1234</v>
      </c>
      <c r="C68" s="279">
        <v>145</v>
      </c>
      <c r="D68" s="279">
        <f>SUMIFS([2]执行月报!$F$1336:$F$1676,[2]执行月报!$D$1336:$D$1676,A68)</f>
        <v>40</v>
      </c>
      <c r="E68" s="279">
        <v>0</v>
      </c>
      <c r="F68" s="280" t="str">
        <f t="shared" si="0"/>
        <v>-</v>
      </c>
      <c r="G68" s="280">
        <f t="shared" si="1"/>
        <v>0.275862068965517</v>
      </c>
      <c r="H68" s="270" t="str">
        <f t="shared" si="2"/>
        <v>是</v>
      </c>
      <c r="I68" s="271" t="str">
        <f t="shared" si="3"/>
        <v>项</v>
      </c>
      <c r="J68" s="272" t="str">
        <f t="shared" si="4"/>
        <v>212</v>
      </c>
      <c r="K68" t="str">
        <f t="shared" si="5"/>
        <v>21213</v>
      </c>
      <c r="L68" t="str">
        <f t="shared" si="6"/>
        <v>2121302</v>
      </c>
    </row>
    <row r="69" s="196" customFormat="1" ht="24" customHeight="1" spans="1:12">
      <c r="A69" s="277">
        <v>2121303</v>
      </c>
      <c r="B69" s="278" t="s">
        <v>1235</v>
      </c>
      <c r="C69" s="279">
        <v>98</v>
      </c>
      <c r="D69" s="279">
        <f>SUMIFS([2]执行月报!$F$1336:$F$1676,[2]执行月报!$D$1336:$D$1676,A69)</f>
        <v>0</v>
      </c>
      <c r="E69" s="279">
        <v>0</v>
      </c>
      <c r="F69" s="280" t="str">
        <f t="shared" si="0"/>
        <v>-</v>
      </c>
      <c r="G69" s="280">
        <f t="shared" si="1"/>
        <v>0</v>
      </c>
      <c r="H69" s="270" t="str">
        <f t="shared" si="2"/>
        <v>是</v>
      </c>
      <c r="I69" s="271" t="str">
        <f t="shared" si="3"/>
        <v>项</v>
      </c>
      <c r="J69" s="272" t="str">
        <f t="shared" si="4"/>
        <v>212</v>
      </c>
      <c r="K69" t="str">
        <f t="shared" si="5"/>
        <v>21213</v>
      </c>
      <c r="L69" t="str">
        <f t="shared" si="6"/>
        <v>2121303</v>
      </c>
    </row>
    <row r="70" s="196" customFormat="1" ht="24" hidden="1" customHeight="1" spans="1:12">
      <c r="A70" s="277">
        <v>2121304</v>
      </c>
      <c r="B70" s="278" t="s">
        <v>1236</v>
      </c>
      <c r="C70" s="279">
        <v>0</v>
      </c>
      <c r="D70" s="279">
        <f>SUMIFS([2]执行月报!$F$1336:$F$1676,[2]执行月报!$D$1336:$D$1676,A70)</f>
        <v>0</v>
      </c>
      <c r="E70" s="279">
        <v>0</v>
      </c>
      <c r="F70" s="280" t="str">
        <f t="shared" ref="F70:F133" si="7">IF(E70&lt;&gt;0,D70/E70-1,"-")</f>
        <v>-</v>
      </c>
      <c r="G70" s="280" t="str">
        <f t="shared" ref="G70:G133" si="8">IF(C70&lt;&gt;0,D70/C70,"-")</f>
        <v>-</v>
      </c>
      <c r="H70" s="270" t="str">
        <f t="shared" ref="H70:H133" si="9">IF(LEN(A70)=3,"是",IF(OR(C70&lt;&gt;0,D70&lt;&gt;0,E70&lt;&gt;0),"是","否"))</f>
        <v>否</v>
      </c>
      <c r="I70" s="271" t="str">
        <f t="shared" ref="I70:I133" si="10">_xlfn.IFS(LEN(A70)=3,"类",LEN(A70)=5,"款",LEN(A70)=7,"项")</f>
        <v>项</v>
      </c>
      <c r="J70" s="272" t="str">
        <f t="shared" ref="J70:J133" si="11">LEFT(A70,3)</f>
        <v>212</v>
      </c>
      <c r="K70" t="str">
        <f t="shared" ref="K70:K133" si="12">LEFT(A70,5)</f>
        <v>21213</v>
      </c>
      <c r="L70" t="str">
        <f t="shared" ref="L70:L133" si="13">LEFT(A70,7)</f>
        <v>2121304</v>
      </c>
    </row>
    <row r="71" s="196" customFormat="1" ht="24" hidden="1" customHeight="1" spans="1:12">
      <c r="A71" s="277">
        <v>2121399</v>
      </c>
      <c r="B71" s="278" t="s">
        <v>1237</v>
      </c>
      <c r="C71" s="279">
        <v>0</v>
      </c>
      <c r="D71" s="279">
        <f>SUMIFS([2]执行月报!$F$1336:$F$1676,[2]执行月报!$D$1336:$D$1676,A71)</f>
        <v>0</v>
      </c>
      <c r="E71" s="279">
        <v>0</v>
      </c>
      <c r="F71" s="280" t="str">
        <f t="shared" si="7"/>
        <v>-</v>
      </c>
      <c r="G71" s="280" t="str">
        <f t="shared" si="8"/>
        <v>-</v>
      </c>
      <c r="H71" s="270" t="str">
        <f t="shared" si="9"/>
        <v>否</v>
      </c>
      <c r="I71" s="271" t="str">
        <f t="shared" si="10"/>
        <v>项</v>
      </c>
      <c r="J71" s="272" t="str">
        <f t="shared" si="11"/>
        <v>212</v>
      </c>
      <c r="K71" t="str">
        <f t="shared" si="12"/>
        <v>21213</v>
      </c>
      <c r="L71" t="str">
        <f t="shared" si="13"/>
        <v>2121399</v>
      </c>
    </row>
    <row r="72" s="196" customFormat="1" ht="24" customHeight="1" spans="1:12">
      <c r="A72" s="273">
        <v>21214</v>
      </c>
      <c r="B72" s="286" t="s">
        <v>1238</v>
      </c>
      <c r="C72" s="275">
        <f>SUMIFS(C73:C$280,$I73:$I$280,"项",$K73:$K$280,$A72)</f>
        <v>982</v>
      </c>
      <c r="D72" s="275">
        <f>SUMIFS(D73:D$280,$I73:$I$280,"项",$K73:$K$280,$A72)</f>
        <v>359</v>
      </c>
      <c r="E72" s="275">
        <f>SUMIFS(E73:E$280,$I73:$I$280,"项",$K73:$K$280,$A72)</f>
        <v>234</v>
      </c>
      <c r="F72" s="287">
        <f t="shared" si="7"/>
        <v>0.534188034188034</v>
      </c>
      <c r="G72" s="287">
        <f t="shared" si="8"/>
        <v>0.365580448065173</v>
      </c>
      <c r="H72" s="270" t="str">
        <f t="shared" si="9"/>
        <v>是</v>
      </c>
      <c r="I72" s="271" t="str">
        <f t="shared" si="10"/>
        <v>款</v>
      </c>
      <c r="J72" s="272" t="str">
        <f t="shared" si="11"/>
        <v>212</v>
      </c>
      <c r="K72" t="str">
        <f t="shared" si="12"/>
        <v>21214</v>
      </c>
      <c r="L72" t="str">
        <f t="shared" si="13"/>
        <v>21214</v>
      </c>
    </row>
    <row r="73" s="196" customFormat="1" ht="24" customHeight="1" spans="1:12">
      <c r="A73" s="277">
        <v>2121401</v>
      </c>
      <c r="B73" s="283" t="s">
        <v>1239</v>
      </c>
      <c r="C73" s="284">
        <v>898</v>
      </c>
      <c r="D73" s="279">
        <f>SUMIFS([2]执行月报!$F$1336:$F$1676,[2]执行月报!$D$1336:$D$1676,A73)</f>
        <v>325</v>
      </c>
      <c r="E73" s="279">
        <v>234</v>
      </c>
      <c r="F73" s="285">
        <f t="shared" si="7"/>
        <v>0.388888888888889</v>
      </c>
      <c r="G73" s="285">
        <f t="shared" si="8"/>
        <v>0.361915367483296</v>
      </c>
      <c r="H73" s="270" t="str">
        <f t="shared" si="9"/>
        <v>是</v>
      </c>
      <c r="I73" s="271" t="str">
        <f t="shared" si="10"/>
        <v>项</v>
      </c>
      <c r="J73" s="272" t="str">
        <f t="shared" si="11"/>
        <v>212</v>
      </c>
      <c r="K73" t="str">
        <f t="shared" si="12"/>
        <v>21214</v>
      </c>
      <c r="L73" t="str">
        <f t="shared" si="13"/>
        <v>2121401</v>
      </c>
    </row>
    <row r="74" s="194" customFormat="1" ht="24" customHeight="1" spans="1:12">
      <c r="A74" s="277">
        <v>2121402</v>
      </c>
      <c r="B74" s="283" t="s">
        <v>1240</v>
      </c>
      <c r="C74" s="284">
        <v>84</v>
      </c>
      <c r="D74" s="279">
        <f>SUMIFS([2]执行月报!$F$1336:$F$1676,[2]执行月报!$D$1336:$D$1676,A74)</f>
        <v>34</v>
      </c>
      <c r="E74" s="279">
        <v>0</v>
      </c>
      <c r="F74" s="285" t="str">
        <f t="shared" si="7"/>
        <v>-</v>
      </c>
      <c r="G74" s="285">
        <f t="shared" si="8"/>
        <v>0.404761904761905</v>
      </c>
      <c r="H74" s="270" t="str">
        <f t="shared" si="9"/>
        <v>是</v>
      </c>
      <c r="I74" s="271" t="str">
        <f t="shared" si="10"/>
        <v>项</v>
      </c>
      <c r="J74" s="272" t="str">
        <f t="shared" si="11"/>
        <v>212</v>
      </c>
      <c r="K74" t="str">
        <f t="shared" si="12"/>
        <v>21214</v>
      </c>
      <c r="L74" t="str">
        <f t="shared" si="13"/>
        <v>2121402</v>
      </c>
    </row>
    <row r="75" s="256" customFormat="1" ht="24" hidden="1" customHeight="1" spans="1:12">
      <c r="A75" s="277">
        <v>2121499</v>
      </c>
      <c r="B75" s="278" t="s">
        <v>1241</v>
      </c>
      <c r="C75" s="279">
        <v>0</v>
      </c>
      <c r="D75" s="279">
        <f>SUMIFS([2]执行月报!$F$1336:$F$1676,[2]执行月报!$D$1336:$D$1676,A75)</f>
        <v>0</v>
      </c>
      <c r="E75" s="279">
        <v>0</v>
      </c>
      <c r="F75" s="280" t="str">
        <f t="shared" si="7"/>
        <v>-</v>
      </c>
      <c r="G75" s="280" t="str">
        <f t="shared" si="8"/>
        <v>-</v>
      </c>
      <c r="H75" s="270" t="str">
        <f t="shared" si="9"/>
        <v>否</v>
      </c>
      <c r="I75" s="271" t="str">
        <f t="shared" si="10"/>
        <v>项</v>
      </c>
      <c r="J75" s="272" t="str">
        <f t="shared" si="11"/>
        <v>212</v>
      </c>
      <c r="K75" t="str">
        <f t="shared" si="12"/>
        <v>21214</v>
      </c>
      <c r="L75" t="str">
        <f t="shared" si="13"/>
        <v>2121499</v>
      </c>
    </row>
    <row r="76" s="256" customFormat="1" ht="24" hidden="1" customHeight="1" spans="1:12">
      <c r="A76" s="273">
        <v>21215</v>
      </c>
      <c r="B76" s="274" t="s">
        <v>1242</v>
      </c>
      <c r="C76" s="275">
        <f>SUMIFS(C77:C$280,$I77:$I$280,"项",$K77:$K$280,$A76)</f>
        <v>0</v>
      </c>
      <c r="D76" s="275">
        <f>SUMIFS(D77:D$280,$I77:$I$280,"项",$K77:$K$280,$A76)</f>
        <v>0</v>
      </c>
      <c r="E76" s="275">
        <f>SUMIFS(E77:E$280,$I77:$I$280,"项",$K77:$K$280,$A76)</f>
        <v>0</v>
      </c>
      <c r="F76" s="276" t="str">
        <f t="shared" si="7"/>
        <v>-</v>
      </c>
      <c r="G76" s="276" t="str">
        <f t="shared" si="8"/>
        <v>-</v>
      </c>
      <c r="H76" s="270" t="str">
        <f t="shared" si="9"/>
        <v>否</v>
      </c>
      <c r="I76" s="271" t="str">
        <f t="shared" si="10"/>
        <v>款</v>
      </c>
      <c r="J76" s="272" t="str">
        <f t="shared" si="11"/>
        <v>212</v>
      </c>
      <c r="K76" t="str">
        <f t="shared" si="12"/>
        <v>21215</v>
      </c>
      <c r="L76" t="str">
        <f t="shared" si="13"/>
        <v>21215</v>
      </c>
    </row>
    <row r="77" s="256" customFormat="1" ht="24" hidden="1" customHeight="1" spans="1:12">
      <c r="A77" s="277">
        <v>2121501</v>
      </c>
      <c r="B77" s="278" t="s">
        <v>1215</v>
      </c>
      <c r="C77" s="279">
        <v>0</v>
      </c>
      <c r="D77" s="279">
        <f>SUMIFS([2]执行月报!$F$1336:$F$1676,[2]执行月报!$D$1336:$D$1676,A77)</f>
        <v>0</v>
      </c>
      <c r="E77" s="279">
        <v>0</v>
      </c>
      <c r="F77" s="280" t="str">
        <f t="shared" si="7"/>
        <v>-</v>
      </c>
      <c r="G77" s="280" t="str">
        <f t="shared" si="8"/>
        <v>-</v>
      </c>
      <c r="H77" s="270" t="str">
        <f t="shared" si="9"/>
        <v>否</v>
      </c>
      <c r="I77" s="271" t="str">
        <f t="shared" si="10"/>
        <v>项</v>
      </c>
      <c r="J77" s="272" t="str">
        <f t="shared" si="11"/>
        <v>212</v>
      </c>
      <c r="K77" t="str">
        <f t="shared" si="12"/>
        <v>21215</v>
      </c>
      <c r="L77" t="str">
        <f t="shared" si="13"/>
        <v>2121501</v>
      </c>
    </row>
    <row r="78" s="256" customFormat="1" ht="24" hidden="1" customHeight="1" spans="1:12">
      <c r="A78" s="277">
        <v>2121502</v>
      </c>
      <c r="B78" s="278" t="s">
        <v>1216</v>
      </c>
      <c r="C78" s="279">
        <v>0</v>
      </c>
      <c r="D78" s="279">
        <f>SUMIFS([2]执行月报!$F$1336:$F$1676,[2]执行月报!$D$1336:$D$1676,A78)</f>
        <v>0</v>
      </c>
      <c r="E78" s="279">
        <v>0</v>
      </c>
      <c r="F78" s="280" t="str">
        <f t="shared" si="7"/>
        <v>-</v>
      </c>
      <c r="G78" s="280" t="str">
        <f t="shared" si="8"/>
        <v>-</v>
      </c>
      <c r="H78" s="270" t="str">
        <f t="shared" si="9"/>
        <v>否</v>
      </c>
      <c r="I78" s="271" t="str">
        <f t="shared" si="10"/>
        <v>项</v>
      </c>
      <c r="J78" s="272" t="str">
        <f t="shared" si="11"/>
        <v>212</v>
      </c>
      <c r="K78" t="str">
        <f t="shared" si="12"/>
        <v>21215</v>
      </c>
      <c r="L78" t="str">
        <f t="shared" si="13"/>
        <v>2121502</v>
      </c>
    </row>
    <row r="79" s="196" customFormat="1" ht="24" hidden="1" customHeight="1" spans="1:12">
      <c r="A79" s="277">
        <v>2121599</v>
      </c>
      <c r="B79" s="278" t="s">
        <v>1243</v>
      </c>
      <c r="C79" s="279">
        <v>0</v>
      </c>
      <c r="D79" s="279">
        <f>SUMIFS([2]执行月报!$F$1336:$F$1676,[2]执行月报!$D$1336:$D$1676,A79)</f>
        <v>0</v>
      </c>
      <c r="E79" s="279">
        <v>0</v>
      </c>
      <c r="F79" s="280" t="str">
        <f t="shared" si="7"/>
        <v>-</v>
      </c>
      <c r="G79" s="280" t="str">
        <f t="shared" si="8"/>
        <v>-</v>
      </c>
      <c r="H79" s="270" t="str">
        <f t="shared" si="9"/>
        <v>否</v>
      </c>
      <c r="I79" s="271" t="str">
        <f t="shared" si="10"/>
        <v>项</v>
      </c>
      <c r="J79" s="272" t="str">
        <f t="shared" si="11"/>
        <v>212</v>
      </c>
      <c r="K79" t="str">
        <f t="shared" si="12"/>
        <v>21215</v>
      </c>
      <c r="L79" t="str">
        <f t="shared" si="13"/>
        <v>2121599</v>
      </c>
    </row>
    <row r="80" ht="24" hidden="1" customHeight="1" spans="1:12">
      <c r="A80" s="273">
        <v>21216</v>
      </c>
      <c r="B80" s="286" t="s">
        <v>1244</v>
      </c>
      <c r="C80" s="275">
        <f>SUMIFS(C81:C$280,$I81:$I$280,"项",$K81:$K$280,$A80)</f>
        <v>0</v>
      </c>
      <c r="D80" s="275">
        <f>SUMIFS(D81:D$280,$I81:$I$280,"项",$K81:$K$280,$A80)</f>
        <v>0</v>
      </c>
      <c r="E80" s="275">
        <f>SUMIFS(E81:E$280,$I81:$I$280,"项",$K81:$K$280,$A80)</f>
        <v>0</v>
      </c>
      <c r="F80" s="287" t="str">
        <f t="shared" si="7"/>
        <v>-</v>
      </c>
      <c r="G80" s="287" t="str">
        <f t="shared" si="8"/>
        <v>-</v>
      </c>
      <c r="H80" s="270" t="str">
        <f t="shared" si="9"/>
        <v>否</v>
      </c>
      <c r="I80" s="271" t="str">
        <f t="shared" si="10"/>
        <v>款</v>
      </c>
      <c r="J80" s="272" t="str">
        <f t="shared" si="11"/>
        <v>212</v>
      </c>
      <c r="K80" t="str">
        <f t="shared" si="12"/>
        <v>21216</v>
      </c>
      <c r="L80" t="str">
        <f t="shared" si="13"/>
        <v>21216</v>
      </c>
    </row>
    <row r="81" ht="24" hidden="1" customHeight="1" spans="1:12">
      <c r="A81" s="277">
        <v>2121601</v>
      </c>
      <c r="B81" s="278" t="s">
        <v>1215</v>
      </c>
      <c r="C81" s="279">
        <v>0</v>
      </c>
      <c r="D81" s="279">
        <f>SUMIFS([2]执行月报!$F$1336:$F$1676,[2]执行月报!$D$1336:$D$1676,A81)</f>
        <v>0</v>
      </c>
      <c r="E81" s="279">
        <v>0</v>
      </c>
      <c r="F81" s="280" t="str">
        <f t="shared" si="7"/>
        <v>-</v>
      </c>
      <c r="G81" s="280" t="str">
        <f t="shared" si="8"/>
        <v>-</v>
      </c>
      <c r="H81" s="270" t="str">
        <f t="shared" si="9"/>
        <v>否</v>
      </c>
      <c r="I81" s="271" t="str">
        <f t="shared" si="10"/>
        <v>项</v>
      </c>
      <c r="J81" s="272" t="str">
        <f t="shared" si="11"/>
        <v>212</v>
      </c>
      <c r="K81" t="str">
        <f t="shared" si="12"/>
        <v>21216</v>
      </c>
      <c r="L81" t="str">
        <f t="shared" si="13"/>
        <v>2121601</v>
      </c>
    </row>
    <row r="82" ht="24" hidden="1" customHeight="1" spans="1:12">
      <c r="A82" s="277">
        <v>2121602</v>
      </c>
      <c r="B82" s="278" t="s">
        <v>1216</v>
      </c>
      <c r="C82" s="279">
        <v>0</v>
      </c>
      <c r="D82" s="279">
        <f>SUMIFS([2]执行月报!$F$1336:$F$1676,[2]执行月报!$D$1336:$D$1676,A82)</f>
        <v>0</v>
      </c>
      <c r="E82" s="279">
        <v>0</v>
      </c>
      <c r="F82" s="280" t="str">
        <f t="shared" si="7"/>
        <v>-</v>
      </c>
      <c r="G82" s="280" t="str">
        <f t="shared" si="8"/>
        <v>-</v>
      </c>
      <c r="H82" s="270" t="str">
        <f t="shared" si="9"/>
        <v>否</v>
      </c>
      <c r="I82" s="271" t="str">
        <f t="shared" si="10"/>
        <v>项</v>
      </c>
      <c r="J82" s="272" t="str">
        <f t="shared" si="11"/>
        <v>212</v>
      </c>
      <c r="K82" t="str">
        <f t="shared" si="12"/>
        <v>21216</v>
      </c>
      <c r="L82" t="str">
        <f t="shared" si="13"/>
        <v>2121602</v>
      </c>
    </row>
    <row r="83" ht="24" hidden="1" customHeight="1" spans="1:12">
      <c r="A83" s="277">
        <v>2121699</v>
      </c>
      <c r="B83" s="278" t="s">
        <v>1245</v>
      </c>
      <c r="C83" s="279">
        <v>0</v>
      </c>
      <c r="D83" s="279">
        <f>SUMIFS([2]执行月报!$F$1336:$F$1676,[2]执行月报!$D$1336:$D$1676,A83)</f>
        <v>0</v>
      </c>
      <c r="E83" s="279">
        <v>0</v>
      </c>
      <c r="F83" s="280" t="str">
        <f t="shared" si="7"/>
        <v>-</v>
      </c>
      <c r="G83" s="280" t="str">
        <f t="shared" si="8"/>
        <v>-</v>
      </c>
      <c r="H83" s="270" t="str">
        <f t="shared" si="9"/>
        <v>否</v>
      </c>
      <c r="I83" s="271" t="str">
        <f t="shared" si="10"/>
        <v>项</v>
      </c>
      <c r="J83" s="272" t="str">
        <f t="shared" si="11"/>
        <v>212</v>
      </c>
      <c r="K83" t="str">
        <f t="shared" si="12"/>
        <v>21216</v>
      </c>
      <c r="L83" t="str">
        <f t="shared" si="13"/>
        <v>2121699</v>
      </c>
    </row>
    <row r="84" ht="24" hidden="1" customHeight="1" spans="1:12">
      <c r="A84" s="273">
        <v>21217</v>
      </c>
      <c r="B84" s="274" t="s">
        <v>1246</v>
      </c>
      <c r="C84" s="275">
        <f>SUMIFS(C85:C$280,$I85:$I$280,"项",$K85:$K$280,$A84)</f>
        <v>0</v>
      </c>
      <c r="D84" s="275">
        <f>SUMIFS(D85:D$280,$I85:$I$280,"项",$K85:$K$280,$A84)</f>
        <v>0</v>
      </c>
      <c r="E84" s="275">
        <f>SUMIFS(E85:E$280,$I85:$I$280,"项",$K85:$K$280,$A84)</f>
        <v>0</v>
      </c>
      <c r="F84" s="276" t="str">
        <f t="shared" si="7"/>
        <v>-</v>
      </c>
      <c r="G84" s="276" t="str">
        <f t="shared" si="8"/>
        <v>-</v>
      </c>
      <c r="H84" s="270" t="str">
        <f t="shared" si="9"/>
        <v>否</v>
      </c>
      <c r="I84" s="271" t="str">
        <f t="shared" si="10"/>
        <v>款</v>
      </c>
      <c r="J84" s="272" t="str">
        <f t="shared" si="11"/>
        <v>212</v>
      </c>
      <c r="K84" t="str">
        <f t="shared" si="12"/>
        <v>21217</v>
      </c>
      <c r="L84" t="str">
        <f t="shared" si="13"/>
        <v>21217</v>
      </c>
    </row>
    <row r="85" ht="24" hidden="1" customHeight="1" spans="1:12">
      <c r="A85" s="277">
        <v>2121701</v>
      </c>
      <c r="B85" s="283" t="s">
        <v>1233</v>
      </c>
      <c r="C85" s="284">
        <v>0</v>
      </c>
      <c r="D85" s="279">
        <f>SUMIFS([2]执行月报!$F$1336:$F$1676,[2]执行月报!$D$1336:$D$1676,A85)</f>
        <v>0</v>
      </c>
      <c r="E85" s="279">
        <v>0</v>
      </c>
      <c r="F85" s="285" t="str">
        <f t="shared" si="7"/>
        <v>-</v>
      </c>
      <c r="G85" s="285" t="str">
        <f t="shared" si="8"/>
        <v>-</v>
      </c>
      <c r="H85" s="270" t="str">
        <f t="shared" si="9"/>
        <v>否</v>
      </c>
      <c r="I85" s="271" t="str">
        <f t="shared" si="10"/>
        <v>项</v>
      </c>
      <c r="J85" s="272" t="str">
        <f t="shared" si="11"/>
        <v>212</v>
      </c>
      <c r="K85" t="str">
        <f t="shared" si="12"/>
        <v>21217</v>
      </c>
      <c r="L85" t="str">
        <f t="shared" si="13"/>
        <v>2121701</v>
      </c>
    </row>
    <row r="86" ht="24" hidden="1" customHeight="1" spans="1:12">
      <c r="A86" s="277">
        <v>2121702</v>
      </c>
      <c r="B86" s="278" t="s">
        <v>1234</v>
      </c>
      <c r="C86" s="279">
        <v>0</v>
      </c>
      <c r="D86" s="279">
        <f>SUMIFS([2]执行月报!$F$1336:$F$1676,[2]执行月报!$D$1336:$D$1676,A86)</f>
        <v>0</v>
      </c>
      <c r="E86" s="279">
        <v>0</v>
      </c>
      <c r="F86" s="280" t="str">
        <f t="shared" si="7"/>
        <v>-</v>
      </c>
      <c r="G86" s="280" t="str">
        <f t="shared" si="8"/>
        <v>-</v>
      </c>
      <c r="H86" s="270" t="str">
        <f t="shared" si="9"/>
        <v>否</v>
      </c>
      <c r="I86" s="271" t="str">
        <f t="shared" si="10"/>
        <v>项</v>
      </c>
      <c r="J86" s="272" t="str">
        <f t="shared" si="11"/>
        <v>212</v>
      </c>
      <c r="K86" t="str">
        <f t="shared" si="12"/>
        <v>21217</v>
      </c>
      <c r="L86" t="str">
        <f t="shared" si="13"/>
        <v>2121702</v>
      </c>
    </row>
    <row r="87" ht="24" hidden="1" customHeight="1" spans="1:12">
      <c r="A87" s="277">
        <v>2121703</v>
      </c>
      <c r="B87" s="278" t="s">
        <v>1235</v>
      </c>
      <c r="C87" s="279">
        <v>0</v>
      </c>
      <c r="D87" s="279">
        <f>SUMIFS([2]执行月报!$F$1336:$F$1676,[2]执行月报!$D$1336:$D$1676,A87)</f>
        <v>0</v>
      </c>
      <c r="E87" s="279">
        <v>0</v>
      </c>
      <c r="F87" s="280" t="str">
        <f t="shared" si="7"/>
        <v>-</v>
      </c>
      <c r="G87" s="280" t="str">
        <f t="shared" si="8"/>
        <v>-</v>
      </c>
      <c r="H87" s="270" t="str">
        <f t="shared" si="9"/>
        <v>否</v>
      </c>
      <c r="I87" s="271" t="str">
        <f t="shared" si="10"/>
        <v>项</v>
      </c>
      <c r="J87" s="272" t="str">
        <f t="shared" si="11"/>
        <v>212</v>
      </c>
      <c r="K87" t="str">
        <f t="shared" si="12"/>
        <v>21217</v>
      </c>
      <c r="L87" t="str">
        <f t="shared" si="13"/>
        <v>2121703</v>
      </c>
    </row>
    <row r="88" ht="24" hidden="1" customHeight="1" spans="1:12">
      <c r="A88" s="277">
        <v>2121704</v>
      </c>
      <c r="B88" s="278" t="s">
        <v>1236</v>
      </c>
      <c r="C88" s="279">
        <v>0</v>
      </c>
      <c r="D88" s="279">
        <f>SUMIFS([2]执行月报!$F$1336:$F$1676,[2]执行月报!$D$1336:$D$1676,A88)</f>
        <v>0</v>
      </c>
      <c r="E88" s="279">
        <v>0</v>
      </c>
      <c r="F88" s="280" t="str">
        <f t="shared" si="7"/>
        <v>-</v>
      </c>
      <c r="G88" s="280" t="str">
        <f t="shared" si="8"/>
        <v>-</v>
      </c>
      <c r="H88" s="270" t="str">
        <f t="shared" si="9"/>
        <v>否</v>
      </c>
      <c r="I88" s="271" t="str">
        <f t="shared" si="10"/>
        <v>项</v>
      </c>
      <c r="J88" s="272" t="str">
        <f t="shared" si="11"/>
        <v>212</v>
      </c>
      <c r="K88" t="str">
        <f t="shared" si="12"/>
        <v>21217</v>
      </c>
      <c r="L88" t="str">
        <f t="shared" si="13"/>
        <v>2121704</v>
      </c>
    </row>
    <row r="89" ht="24" hidden="1" customHeight="1" spans="1:12">
      <c r="A89" s="277">
        <v>2121799</v>
      </c>
      <c r="B89" s="278" t="s">
        <v>1247</v>
      </c>
      <c r="C89" s="279">
        <v>0</v>
      </c>
      <c r="D89" s="279">
        <f>SUMIFS([2]执行月报!$F$1336:$F$1676,[2]执行月报!$D$1336:$D$1676,A89)</f>
        <v>0</v>
      </c>
      <c r="E89" s="279">
        <v>0</v>
      </c>
      <c r="F89" s="280" t="str">
        <f t="shared" si="7"/>
        <v>-</v>
      </c>
      <c r="G89" s="280" t="str">
        <f t="shared" si="8"/>
        <v>-</v>
      </c>
      <c r="H89" s="270" t="str">
        <f t="shared" si="9"/>
        <v>否</v>
      </c>
      <c r="I89" s="271" t="str">
        <f t="shared" si="10"/>
        <v>项</v>
      </c>
      <c r="J89" s="272" t="str">
        <f t="shared" si="11"/>
        <v>212</v>
      </c>
      <c r="K89" t="str">
        <f t="shared" si="12"/>
        <v>21217</v>
      </c>
      <c r="L89" t="str">
        <f t="shared" si="13"/>
        <v>2121799</v>
      </c>
    </row>
    <row r="90" ht="24" hidden="1" customHeight="1" spans="1:12">
      <c r="A90" s="273">
        <v>21218</v>
      </c>
      <c r="B90" s="286" t="s">
        <v>1248</v>
      </c>
      <c r="C90" s="275">
        <f>SUMIFS(C91:C$280,$I91:$I$280,"项",$K91:$K$280,$A90)</f>
        <v>0</v>
      </c>
      <c r="D90" s="275">
        <f>SUMIFS(D91:D$280,$I91:$I$280,"项",$K91:$K$280,$A90)</f>
        <v>0</v>
      </c>
      <c r="E90" s="275">
        <f>SUMIFS(E91:E$280,$I91:$I$280,"项",$K91:$K$280,$A90)</f>
        <v>0</v>
      </c>
      <c r="F90" s="287" t="str">
        <f t="shared" si="7"/>
        <v>-</v>
      </c>
      <c r="G90" s="287" t="str">
        <f t="shared" si="8"/>
        <v>-</v>
      </c>
      <c r="H90" s="270" t="str">
        <f t="shared" si="9"/>
        <v>否</v>
      </c>
      <c r="I90" s="271" t="str">
        <f t="shared" si="10"/>
        <v>款</v>
      </c>
      <c r="J90" s="272" t="str">
        <f t="shared" si="11"/>
        <v>212</v>
      </c>
      <c r="K90" t="str">
        <f t="shared" si="12"/>
        <v>21218</v>
      </c>
      <c r="L90" t="str">
        <f t="shared" si="13"/>
        <v>21218</v>
      </c>
    </row>
    <row r="91" ht="24" hidden="1" customHeight="1" spans="1:12">
      <c r="A91" s="277">
        <v>2121801</v>
      </c>
      <c r="B91" s="283" t="s">
        <v>1239</v>
      </c>
      <c r="C91" s="284">
        <v>0</v>
      </c>
      <c r="D91" s="279">
        <f>SUMIFS([2]执行月报!$F$1336:$F$1676,[2]执行月报!$D$1336:$D$1676,A91)</f>
        <v>0</v>
      </c>
      <c r="E91" s="279">
        <v>0</v>
      </c>
      <c r="F91" s="285" t="str">
        <f t="shared" si="7"/>
        <v>-</v>
      </c>
      <c r="G91" s="285" t="str">
        <f t="shared" si="8"/>
        <v>-</v>
      </c>
      <c r="H91" s="270" t="str">
        <f t="shared" si="9"/>
        <v>否</v>
      </c>
      <c r="I91" s="271" t="str">
        <f t="shared" si="10"/>
        <v>项</v>
      </c>
      <c r="J91" s="272" t="str">
        <f t="shared" si="11"/>
        <v>212</v>
      </c>
      <c r="K91" t="str">
        <f t="shared" si="12"/>
        <v>21218</v>
      </c>
      <c r="L91" t="str">
        <f t="shared" si="13"/>
        <v>2121801</v>
      </c>
    </row>
    <row r="92" ht="24" hidden="1" customHeight="1" spans="1:12">
      <c r="A92" s="277">
        <v>2121899</v>
      </c>
      <c r="B92" s="283" t="s">
        <v>1249</v>
      </c>
      <c r="C92" s="284">
        <v>0</v>
      </c>
      <c r="D92" s="279">
        <f>SUMIFS([2]执行月报!$F$1336:$F$1676,[2]执行月报!$D$1336:$D$1676,A92)</f>
        <v>0</v>
      </c>
      <c r="E92" s="279">
        <v>0</v>
      </c>
      <c r="F92" s="285" t="str">
        <f t="shared" si="7"/>
        <v>-</v>
      </c>
      <c r="G92" s="285" t="str">
        <f t="shared" si="8"/>
        <v>-</v>
      </c>
      <c r="H92" s="270" t="str">
        <f t="shared" si="9"/>
        <v>否</v>
      </c>
      <c r="I92" s="271" t="str">
        <f t="shared" si="10"/>
        <v>项</v>
      </c>
      <c r="J92" s="272" t="str">
        <f t="shared" si="11"/>
        <v>212</v>
      </c>
      <c r="K92" t="str">
        <f t="shared" si="12"/>
        <v>21218</v>
      </c>
      <c r="L92" t="str">
        <f t="shared" si="13"/>
        <v>2121899</v>
      </c>
    </row>
    <row r="93" ht="24" hidden="1" customHeight="1" spans="1:12">
      <c r="A93" s="273">
        <v>21219</v>
      </c>
      <c r="B93" s="286" t="s">
        <v>1250</v>
      </c>
      <c r="C93" s="275">
        <f>SUMIFS(C94:C$280,$I94:$I$280,"项",$K94:$K$280,$A93)</f>
        <v>0</v>
      </c>
      <c r="D93" s="275">
        <f>SUMIFS(D94:D$280,$I94:$I$280,"项",$K94:$K$280,$A93)</f>
        <v>0</v>
      </c>
      <c r="E93" s="275">
        <f>SUMIFS(E94:E$280,$I94:$I$280,"项",$K94:$K$280,$A93)</f>
        <v>0</v>
      </c>
      <c r="F93" s="287" t="str">
        <f t="shared" si="7"/>
        <v>-</v>
      </c>
      <c r="G93" s="287" t="str">
        <f t="shared" si="8"/>
        <v>-</v>
      </c>
      <c r="H93" s="270" t="str">
        <f t="shared" si="9"/>
        <v>否</v>
      </c>
      <c r="I93" s="271" t="str">
        <f t="shared" si="10"/>
        <v>款</v>
      </c>
      <c r="J93" s="272" t="str">
        <f t="shared" si="11"/>
        <v>212</v>
      </c>
      <c r="K93" t="str">
        <f t="shared" si="12"/>
        <v>21219</v>
      </c>
      <c r="L93" t="str">
        <f t="shared" si="13"/>
        <v>21219</v>
      </c>
    </row>
    <row r="94" ht="24" hidden="1" customHeight="1" spans="1:12">
      <c r="A94" s="277">
        <v>2121901</v>
      </c>
      <c r="B94" s="283" t="s">
        <v>1215</v>
      </c>
      <c r="C94" s="284">
        <v>0</v>
      </c>
      <c r="D94" s="279">
        <f>SUMIFS([2]执行月报!$F$1336:$F$1676,[2]执行月报!$D$1336:$D$1676,A94)</f>
        <v>0</v>
      </c>
      <c r="E94" s="279">
        <v>0</v>
      </c>
      <c r="F94" s="285" t="str">
        <f t="shared" si="7"/>
        <v>-</v>
      </c>
      <c r="G94" s="285" t="str">
        <f t="shared" si="8"/>
        <v>-</v>
      </c>
      <c r="H94" s="270" t="str">
        <f t="shared" si="9"/>
        <v>否</v>
      </c>
      <c r="I94" s="271" t="str">
        <f t="shared" si="10"/>
        <v>项</v>
      </c>
      <c r="J94" s="272" t="str">
        <f t="shared" si="11"/>
        <v>212</v>
      </c>
      <c r="K94" t="str">
        <f t="shared" si="12"/>
        <v>21219</v>
      </c>
      <c r="L94" t="str">
        <f t="shared" si="13"/>
        <v>2121901</v>
      </c>
    </row>
    <row r="95" ht="24" hidden="1" customHeight="1" spans="1:12">
      <c r="A95" s="277">
        <v>2121902</v>
      </c>
      <c r="B95" s="283" t="s">
        <v>1216</v>
      </c>
      <c r="C95" s="284">
        <v>0</v>
      </c>
      <c r="D95" s="279">
        <f>SUMIFS([2]执行月报!$F$1336:$F$1676,[2]执行月报!$D$1336:$D$1676,A95)</f>
        <v>0</v>
      </c>
      <c r="E95" s="279">
        <v>0</v>
      </c>
      <c r="F95" s="285" t="str">
        <f t="shared" si="7"/>
        <v>-</v>
      </c>
      <c r="G95" s="285" t="str">
        <f t="shared" si="8"/>
        <v>-</v>
      </c>
      <c r="H95" s="270" t="str">
        <f t="shared" si="9"/>
        <v>否</v>
      </c>
      <c r="I95" s="271" t="str">
        <f t="shared" si="10"/>
        <v>项</v>
      </c>
      <c r="J95" s="272" t="str">
        <f t="shared" si="11"/>
        <v>212</v>
      </c>
      <c r="K95" t="str">
        <f t="shared" si="12"/>
        <v>21219</v>
      </c>
      <c r="L95" t="str">
        <f t="shared" si="13"/>
        <v>2121902</v>
      </c>
    </row>
    <row r="96" ht="24" hidden="1" customHeight="1" spans="1:12">
      <c r="A96" s="277">
        <v>2121903</v>
      </c>
      <c r="B96" s="283" t="s">
        <v>1217</v>
      </c>
      <c r="C96" s="284">
        <v>0</v>
      </c>
      <c r="D96" s="279">
        <f>SUMIFS([2]执行月报!$F$1336:$F$1676,[2]执行月报!$D$1336:$D$1676,A96)</f>
        <v>0</v>
      </c>
      <c r="E96" s="279">
        <v>0</v>
      </c>
      <c r="F96" s="285" t="str">
        <f t="shared" si="7"/>
        <v>-</v>
      </c>
      <c r="G96" s="285" t="str">
        <f t="shared" si="8"/>
        <v>-</v>
      </c>
      <c r="H96" s="270" t="str">
        <f t="shared" si="9"/>
        <v>否</v>
      </c>
      <c r="I96" s="271" t="str">
        <f t="shared" si="10"/>
        <v>项</v>
      </c>
      <c r="J96" s="272" t="str">
        <f t="shared" si="11"/>
        <v>212</v>
      </c>
      <c r="K96" t="str">
        <f t="shared" si="12"/>
        <v>21219</v>
      </c>
      <c r="L96" t="str">
        <f t="shared" si="13"/>
        <v>2121903</v>
      </c>
    </row>
    <row r="97" ht="24" hidden="1" customHeight="1" spans="1:12">
      <c r="A97" s="277">
        <v>2121904</v>
      </c>
      <c r="B97" s="283" t="s">
        <v>1218</v>
      </c>
      <c r="C97" s="284">
        <v>0</v>
      </c>
      <c r="D97" s="279">
        <f>SUMIFS([2]执行月报!$F$1336:$F$1676,[2]执行月报!$D$1336:$D$1676,A97)</f>
        <v>0</v>
      </c>
      <c r="E97" s="279">
        <v>0</v>
      </c>
      <c r="F97" s="285" t="str">
        <f t="shared" si="7"/>
        <v>-</v>
      </c>
      <c r="G97" s="285" t="str">
        <f t="shared" si="8"/>
        <v>-</v>
      </c>
      <c r="H97" s="270" t="str">
        <f t="shared" si="9"/>
        <v>否</v>
      </c>
      <c r="I97" s="271" t="str">
        <f t="shared" si="10"/>
        <v>项</v>
      </c>
      <c r="J97" s="272" t="str">
        <f t="shared" si="11"/>
        <v>212</v>
      </c>
      <c r="K97" t="str">
        <f t="shared" si="12"/>
        <v>21219</v>
      </c>
      <c r="L97" t="str">
        <f t="shared" si="13"/>
        <v>2121904</v>
      </c>
    </row>
    <row r="98" ht="24" hidden="1" customHeight="1" spans="1:12">
      <c r="A98" s="277">
        <v>2121905</v>
      </c>
      <c r="B98" s="283" t="s">
        <v>1221</v>
      </c>
      <c r="C98" s="284">
        <v>0</v>
      </c>
      <c r="D98" s="279">
        <f>SUMIFS([2]执行月报!$F$1336:$F$1676,[2]执行月报!$D$1336:$D$1676,A98)</f>
        <v>0</v>
      </c>
      <c r="E98" s="279">
        <v>0</v>
      </c>
      <c r="F98" s="285" t="str">
        <f t="shared" si="7"/>
        <v>-</v>
      </c>
      <c r="G98" s="285" t="str">
        <f t="shared" si="8"/>
        <v>-</v>
      </c>
      <c r="H98" s="270" t="str">
        <f t="shared" si="9"/>
        <v>否</v>
      </c>
      <c r="I98" s="271" t="str">
        <f t="shared" si="10"/>
        <v>项</v>
      </c>
      <c r="J98" s="272" t="str">
        <f t="shared" si="11"/>
        <v>212</v>
      </c>
      <c r="K98" t="str">
        <f t="shared" si="12"/>
        <v>21219</v>
      </c>
      <c r="L98" t="str">
        <f t="shared" si="13"/>
        <v>2121905</v>
      </c>
    </row>
    <row r="99" ht="24" hidden="1" customHeight="1" spans="1:12">
      <c r="A99" s="277">
        <v>2121906</v>
      </c>
      <c r="B99" s="283" t="s">
        <v>1223</v>
      </c>
      <c r="C99" s="284">
        <v>0</v>
      </c>
      <c r="D99" s="279">
        <f>SUMIFS([2]执行月报!$F$1336:$F$1676,[2]执行月报!$D$1336:$D$1676,A99)</f>
        <v>0</v>
      </c>
      <c r="E99" s="279">
        <v>0</v>
      </c>
      <c r="F99" s="285" t="str">
        <f t="shared" si="7"/>
        <v>-</v>
      </c>
      <c r="G99" s="285" t="str">
        <f t="shared" si="8"/>
        <v>-</v>
      </c>
      <c r="H99" s="270" t="str">
        <f t="shared" si="9"/>
        <v>否</v>
      </c>
      <c r="I99" s="271" t="str">
        <f t="shared" si="10"/>
        <v>项</v>
      </c>
      <c r="J99" s="272" t="str">
        <f t="shared" si="11"/>
        <v>212</v>
      </c>
      <c r="K99" t="str">
        <f t="shared" si="12"/>
        <v>21219</v>
      </c>
      <c r="L99" t="str">
        <f t="shared" si="13"/>
        <v>2121906</v>
      </c>
    </row>
    <row r="100" ht="24" hidden="1" customHeight="1" spans="1:12">
      <c r="A100" s="277">
        <v>2121907</v>
      </c>
      <c r="B100" s="278" t="s">
        <v>1224</v>
      </c>
      <c r="C100" s="279">
        <v>0</v>
      </c>
      <c r="D100" s="279">
        <f>SUMIFS([2]执行月报!$F$1336:$F$1676,[2]执行月报!$D$1336:$D$1676,A100)</f>
        <v>0</v>
      </c>
      <c r="E100" s="279">
        <v>0</v>
      </c>
      <c r="F100" s="280" t="str">
        <f t="shared" si="7"/>
        <v>-</v>
      </c>
      <c r="G100" s="280" t="str">
        <f t="shared" si="8"/>
        <v>-</v>
      </c>
      <c r="H100" s="270" t="str">
        <f t="shared" si="9"/>
        <v>否</v>
      </c>
      <c r="I100" s="271" t="str">
        <f t="shared" si="10"/>
        <v>项</v>
      </c>
      <c r="J100" s="272" t="str">
        <f t="shared" si="11"/>
        <v>212</v>
      </c>
      <c r="K100" t="str">
        <f t="shared" si="12"/>
        <v>21219</v>
      </c>
      <c r="L100" t="str">
        <f t="shared" si="13"/>
        <v>2121907</v>
      </c>
    </row>
    <row r="101" ht="24" hidden="1" customHeight="1" spans="1:12">
      <c r="A101" s="277">
        <v>2121999</v>
      </c>
      <c r="B101" s="278" t="s">
        <v>1251</v>
      </c>
      <c r="C101" s="279">
        <v>0</v>
      </c>
      <c r="D101" s="279">
        <f>SUMIFS([2]执行月报!$F$1336:$F$1676,[2]执行月报!$D$1336:$D$1676,A101)</f>
        <v>0</v>
      </c>
      <c r="E101" s="279">
        <v>0</v>
      </c>
      <c r="F101" s="280" t="str">
        <f t="shared" si="7"/>
        <v>-</v>
      </c>
      <c r="G101" s="280" t="str">
        <f t="shared" si="8"/>
        <v>-</v>
      </c>
      <c r="H101" s="270" t="str">
        <f t="shared" si="9"/>
        <v>否</v>
      </c>
      <c r="I101" s="271" t="str">
        <f t="shared" si="10"/>
        <v>项</v>
      </c>
      <c r="J101" s="272" t="str">
        <f t="shared" si="11"/>
        <v>212</v>
      </c>
      <c r="K101" t="str">
        <f t="shared" si="12"/>
        <v>21219</v>
      </c>
      <c r="L101" t="str">
        <f t="shared" si="13"/>
        <v>2121999</v>
      </c>
    </row>
    <row r="102" ht="24" customHeight="1" spans="1:12">
      <c r="A102" s="273" t="s">
        <v>1252</v>
      </c>
      <c r="B102" s="286" t="s">
        <v>1253</v>
      </c>
      <c r="C102" s="275">
        <f>SUMIFS(C103:C$280,$I103:$I$280,"项",$K103:$K$280,$A102)</f>
        <v>11325</v>
      </c>
      <c r="D102" s="275">
        <f>SUMIFS(D103:D$280,$I103:$I$280,"项",$K103:$K$280,$A102)</f>
        <v>2523</v>
      </c>
      <c r="E102" s="275">
        <f>SUMIFS(E103:E$280,$I103:$I$280,"项",$K103:$K$280,$A102)</f>
        <v>0</v>
      </c>
      <c r="F102" s="287" t="str">
        <f t="shared" si="7"/>
        <v>-</v>
      </c>
      <c r="G102" s="287">
        <f t="shared" si="8"/>
        <v>0.222781456953642</v>
      </c>
      <c r="H102" s="270" t="str">
        <f t="shared" si="9"/>
        <v>是</v>
      </c>
      <c r="I102" s="271" t="str">
        <f t="shared" si="10"/>
        <v>款</v>
      </c>
      <c r="J102" s="272" t="str">
        <f t="shared" si="11"/>
        <v>212</v>
      </c>
      <c r="K102" t="str">
        <f t="shared" si="12"/>
        <v>21298</v>
      </c>
      <c r="L102" t="str">
        <f t="shared" si="13"/>
        <v>21298</v>
      </c>
    </row>
    <row r="103" ht="24" customHeight="1" spans="1:12">
      <c r="A103" s="277">
        <v>2129801</v>
      </c>
      <c r="B103" s="278" t="s">
        <v>1254</v>
      </c>
      <c r="C103" s="279">
        <v>11325</v>
      </c>
      <c r="D103" s="279">
        <f>SUMIFS([2]执行月报!$F$1336:$F$1676,[2]执行月报!$D$1336:$D$1676,A103)</f>
        <v>2523</v>
      </c>
      <c r="E103" s="279">
        <v>0</v>
      </c>
      <c r="F103" s="280" t="str">
        <f t="shared" si="7"/>
        <v>-</v>
      </c>
      <c r="G103" s="280">
        <f t="shared" si="8"/>
        <v>0.222781456953642</v>
      </c>
      <c r="H103" s="270" t="str">
        <f t="shared" si="9"/>
        <v>是</v>
      </c>
      <c r="I103" s="271" t="str">
        <f t="shared" si="10"/>
        <v>项</v>
      </c>
      <c r="J103" s="272" t="str">
        <f t="shared" si="11"/>
        <v>212</v>
      </c>
      <c r="K103" t="str">
        <f t="shared" si="12"/>
        <v>21298</v>
      </c>
      <c r="L103" t="str">
        <f t="shared" si="13"/>
        <v>2129801</v>
      </c>
    </row>
    <row r="104" ht="24" hidden="1" customHeight="1" spans="1:12">
      <c r="A104" s="277" t="s">
        <v>1255</v>
      </c>
      <c r="B104" s="278" t="s">
        <v>1106</v>
      </c>
      <c r="C104" s="279">
        <v>0</v>
      </c>
      <c r="D104" s="279">
        <f>SUMIFS([2]执行月报!$F$1336:$F$1676,[2]执行月报!$D$1336:$D$1676,A104)</f>
        <v>0</v>
      </c>
      <c r="E104" s="279">
        <v>0</v>
      </c>
      <c r="F104" s="280" t="str">
        <f t="shared" si="7"/>
        <v>-</v>
      </c>
      <c r="G104" s="280" t="str">
        <f t="shared" si="8"/>
        <v>-</v>
      </c>
      <c r="H104" s="270" t="str">
        <f t="shared" si="9"/>
        <v>否</v>
      </c>
      <c r="I104" s="271" t="str">
        <f t="shared" si="10"/>
        <v>项</v>
      </c>
      <c r="J104" s="272" t="str">
        <f t="shared" si="11"/>
        <v>212</v>
      </c>
      <c r="K104" t="str">
        <f t="shared" si="12"/>
        <v>21298</v>
      </c>
      <c r="L104" t="str">
        <f t="shared" si="13"/>
        <v>2129899</v>
      </c>
    </row>
    <row r="105" ht="24" customHeight="1" spans="1:12">
      <c r="A105" s="266">
        <v>213</v>
      </c>
      <c r="B105" s="288" t="s">
        <v>1171</v>
      </c>
      <c r="C105" s="268">
        <f>SUMIFS(C106:C$280,$I106:$I$280,"款",$J106:$J$280,$A105)</f>
        <v>3349</v>
      </c>
      <c r="D105" s="268">
        <f>SUMIFS(D106:D$280,$I106:$I$280,"款",$J106:$J$280,$A105)</f>
        <v>1166</v>
      </c>
      <c r="E105" s="268">
        <f>SUMIFS(E106:E$280,$I106:$I$280,"款",$J106:$J$280,$A105)</f>
        <v>429</v>
      </c>
      <c r="F105" s="289">
        <f t="shared" si="7"/>
        <v>1.71794871794872</v>
      </c>
      <c r="G105" s="289">
        <f t="shared" si="8"/>
        <v>0.348163630934607</v>
      </c>
      <c r="H105" s="270" t="str">
        <f t="shared" si="9"/>
        <v>是</v>
      </c>
      <c r="I105" s="271" t="str">
        <f t="shared" si="10"/>
        <v>类</v>
      </c>
      <c r="J105" s="272" t="str">
        <f t="shared" si="11"/>
        <v>213</v>
      </c>
      <c r="K105" t="str">
        <f t="shared" si="12"/>
        <v>213</v>
      </c>
      <c r="L105" t="str">
        <f t="shared" si="13"/>
        <v>213</v>
      </c>
    </row>
    <row r="106" ht="24" customHeight="1" spans="1:12">
      <c r="A106" s="273">
        <v>21366</v>
      </c>
      <c r="B106" s="274" t="s">
        <v>1256</v>
      </c>
      <c r="C106" s="275">
        <f>SUMIFS(C107:C$280,$I107:$I$280,"项",$K107:$K$280,$A106)</f>
        <v>1420</v>
      </c>
      <c r="D106" s="275">
        <f>SUMIFS(D107:D$280,$I107:$I$280,"项",$K107:$K$280,$A106)</f>
        <v>159</v>
      </c>
      <c r="E106" s="275">
        <f>SUMIFS(E107:E$280,$I107:$I$280,"项",$K107:$K$280,$A106)</f>
        <v>67</v>
      </c>
      <c r="F106" s="276">
        <f t="shared" si="7"/>
        <v>1.37313432835821</v>
      </c>
      <c r="G106" s="276">
        <f t="shared" si="8"/>
        <v>0.111971830985915</v>
      </c>
      <c r="H106" s="270" t="str">
        <f t="shared" si="9"/>
        <v>是</v>
      </c>
      <c r="I106" s="271" t="str">
        <f t="shared" si="10"/>
        <v>款</v>
      </c>
      <c r="J106" s="272" t="str">
        <f t="shared" si="11"/>
        <v>213</v>
      </c>
      <c r="K106" t="str">
        <f t="shared" si="12"/>
        <v>21366</v>
      </c>
      <c r="L106" t="str">
        <f t="shared" si="13"/>
        <v>21366</v>
      </c>
    </row>
    <row r="107" ht="24" customHeight="1" spans="1:12">
      <c r="A107" s="277">
        <v>2136601</v>
      </c>
      <c r="B107" s="283" t="s">
        <v>1198</v>
      </c>
      <c r="C107" s="284">
        <v>1233</v>
      </c>
      <c r="D107" s="279">
        <f>SUMIFS([2]执行月报!$F$1336:$F$1676,[2]执行月报!$D$1336:$D$1676,A107)</f>
        <v>94</v>
      </c>
      <c r="E107" s="279">
        <v>0</v>
      </c>
      <c r="F107" s="285" t="str">
        <f t="shared" si="7"/>
        <v>-</v>
      </c>
      <c r="G107" s="285">
        <f t="shared" si="8"/>
        <v>0.0762368207623682</v>
      </c>
      <c r="H107" s="270" t="str">
        <f t="shared" si="9"/>
        <v>是</v>
      </c>
      <c r="I107" s="271" t="str">
        <f t="shared" si="10"/>
        <v>项</v>
      </c>
      <c r="J107" s="272" t="str">
        <f t="shared" si="11"/>
        <v>213</v>
      </c>
      <c r="K107" t="str">
        <f t="shared" si="12"/>
        <v>21366</v>
      </c>
      <c r="L107" t="str">
        <f t="shared" si="13"/>
        <v>2136601</v>
      </c>
    </row>
    <row r="108" ht="24" hidden="1" customHeight="1" spans="1:12">
      <c r="A108" s="277">
        <v>2136602</v>
      </c>
      <c r="B108" s="283" t="s">
        <v>1257</v>
      </c>
      <c r="C108" s="284">
        <v>0</v>
      </c>
      <c r="D108" s="279">
        <f>SUMIFS([2]执行月报!$F$1336:$F$1676,[2]执行月报!$D$1336:$D$1676,A108)</f>
        <v>0</v>
      </c>
      <c r="E108" s="279">
        <v>0</v>
      </c>
      <c r="F108" s="285" t="str">
        <f t="shared" si="7"/>
        <v>-</v>
      </c>
      <c r="G108" s="285" t="str">
        <f t="shared" si="8"/>
        <v>-</v>
      </c>
      <c r="H108" s="270" t="str">
        <f t="shared" si="9"/>
        <v>否</v>
      </c>
      <c r="I108" s="271" t="str">
        <f t="shared" si="10"/>
        <v>项</v>
      </c>
      <c r="J108" s="272" t="str">
        <f t="shared" si="11"/>
        <v>213</v>
      </c>
      <c r="K108" t="str">
        <f t="shared" si="12"/>
        <v>21366</v>
      </c>
      <c r="L108" t="str">
        <f t="shared" si="13"/>
        <v>2136602</v>
      </c>
    </row>
    <row r="109" ht="24" hidden="1" customHeight="1" spans="1:12">
      <c r="A109" s="277">
        <v>2136603</v>
      </c>
      <c r="B109" s="278" t="s">
        <v>1258</v>
      </c>
      <c r="C109" s="279">
        <v>0</v>
      </c>
      <c r="D109" s="279">
        <f>SUMIFS([2]执行月报!$F$1336:$F$1676,[2]执行月报!$D$1336:$D$1676,A109)</f>
        <v>0</v>
      </c>
      <c r="E109" s="279">
        <v>0</v>
      </c>
      <c r="F109" s="280" t="str">
        <f t="shared" si="7"/>
        <v>-</v>
      </c>
      <c r="G109" s="280" t="str">
        <f t="shared" si="8"/>
        <v>-</v>
      </c>
      <c r="H109" s="270" t="str">
        <f t="shared" si="9"/>
        <v>否</v>
      </c>
      <c r="I109" s="271" t="str">
        <f t="shared" si="10"/>
        <v>项</v>
      </c>
      <c r="J109" s="272" t="str">
        <f t="shared" si="11"/>
        <v>213</v>
      </c>
      <c r="K109" t="str">
        <f t="shared" si="12"/>
        <v>21366</v>
      </c>
      <c r="L109" t="str">
        <f t="shared" si="13"/>
        <v>2136603</v>
      </c>
    </row>
    <row r="110" ht="24" customHeight="1" spans="1:12">
      <c r="A110" s="277">
        <v>2136699</v>
      </c>
      <c r="B110" s="283" t="s">
        <v>1259</v>
      </c>
      <c r="C110" s="284">
        <v>187</v>
      </c>
      <c r="D110" s="279">
        <f>SUMIFS([2]执行月报!$F$1336:$F$1676,[2]执行月报!$D$1336:$D$1676,A110)</f>
        <v>65</v>
      </c>
      <c r="E110" s="279">
        <v>67</v>
      </c>
      <c r="F110" s="285">
        <f t="shared" si="7"/>
        <v>-0.0298507462686567</v>
      </c>
      <c r="G110" s="285">
        <f t="shared" si="8"/>
        <v>0.347593582887701</v>
      </c>
      <c r="H110" s="270" t="str">
        <f t="shared" si="9"/>
        <v>是</v>
      </c>
      <c r="I110" s="271" t="str">
        <f t="shared" si="10"/>
        <v>项</v>
      </c>
      <c r="J110" s="272" t="str">
        <f t="shared" si="11"/>
        <v>213</v>
      </c>
      <c r="K110" t="str">
        <f t="shared" si="12"/>
        <v>21366</v>
      </c>
      <c r="L110" t="str">
        <f t="shared" si="13"/>
        <v>2136699</v>
      </c>
    </row>
    <row r="111" ht="24" hidden="1" customHeight="1" spans="1:12">
      <c r="A111" s="273">
        <v>21367</v>
      </c>
      <c r="B111" s="274" t="s">
        <v>1260</v>
      </c>
      <c r="C111" s="275">
        <f>SUMIFS(C112:C$280,$I112:$I$280,"项",$K112:$K$280,$A111)</f>
        <v>0</v>
      </c>
      <c r="D111" s="275">
        <f>SUMIFS(D112:D$280,$I112:$I$280,"项",$K112:$K$280,$A111)</f>
        <v>0</v>
      </c>
      <c r="E111" s="275">
        <f>SUMIFS(E112:E$280,$I112:$I$280,"项",$K112:$K$280,$A111)</f>
        <v>0</v>
      </c>
      <c r="F111" s="276" t="str">
        <f t="shared" si="7"/>
        <v>-</v>
      </c>
      <c r="G111" s="276" t="str">
        <f t="shared" si="8"/>
        <v>-</v>
      </c>
      <c r="H111" s="270" t="str">
        <f t="shared" si="9"/>
        <v>否</v>
      </c>
      <c r="I111" s="271" t="str">
        <f t="shared" si="10"/>
        <v>款</v>
      </c>
      <c r="J111" s="272" t="str">
        <f t="shared" si="11"/>
        <v>213</v>
      </c>
      <c r="K111" t="str">
        <f t="shared" si="12"/>
        <v>21367</v>
      </c>
      <c r="L111" t="str">
        <f t="shared" si="13"/>
        <v>21367</v>
      </c>
    </row>
    <row r="112" ht="24" hidden="1" customHeight="1" spans="1:12">
      <c r="A112" s="277">
        <v>2136701</v>
      </c>
      <c r="B112" s="278" t="s">
        <v>1198</v>
      </c>
      <c r="C112" s="279">
        <v>0</v>
      </c>
      <c r="D112" s="279">
        <f>SUMIFS([2]执行月报!$F$1336:$F$1676,[2]执行月报!$D$1336:$D$1676,A112)</f>
        <v>0</v>
      </c>
      <c r="E112" s="279">
        <v>0</v>
      </c>
      <c r="F112" s="280" t="str">
        <f t="shared" si="7"/>
        <v>-</v>
      </c>
      <c r="G112" s="280" t="str">
        <f t="shared" si="8"/>
        <v>-</v>
      </c>
      <c r="H112" s="270" t="str">
        <f t="shared" si="9"/>
        <v>否</v>
      </c>
      <c r="I112" s="271" t="str">
        <f t="shared" si="10"/>
        <v>项</v>
      </c>
      <c r="J112" s="272" t="str">
        <f t="shared" si="11"/>
        <v>213</v>
      </c>
      <c r="K112" t="str">
        <f t="shared" si="12"/>
        <v>21367</v>
      </c>
      <c r="L112" t="str">
        <f t="shared" si="13"/>
        <v>2136701</v>
      </c>
    </row>
    <row r="113" ht="24" hidden="1" customHeight="1" spans="1:12">
      <c r="A113" s="277">
        <v>2136702</v>
      </c>
      <c r="B113" s="278" t="s">
        <v>1257</v>
      </c>
      <c r="C113" s="279">
        <v>0</v>
      </c>
      <c r="D113" s="279">
        <f>SUMIFS([2]执行月报!$F$1336:$F$1676,[2]执行月报!$D$1336:$D$1676,A113)</f>
        <v>0</v>
      </c>
      <c r="E113" s="279">
        <v>0</v>
      </c>
      <c r="F113" s="280" t="str">
        <f t="shared" si="7"/>
        <v>-</v>
      </c>
      <c r="G113" s="280" t="str">
        <f t="shared" si="8"/>
        <v>-</v>
      </c>
      <c r="H113" s="270" t="str">
        <f t="shared" si="9"/>
        <v>否</v>
      </c>
      <c r="I113" s="271" t="str">
        <f t="shared" si="10"/>
        <v>项</v>
      </c>
      <c r="J113" s="272" t="str">
        <f t="shared" si="11"/>
        <v>213</v>
      </c>
      <c r="K113" t="str">
        <f t="shared" si="12"/>
        <v>21367</v>
      </c>
      <c r="L113" t="str">
        <f t="shared" si="13"/>
        <v>2136702</v>
      </c>
    </row>
    <row r="114" ht="24" hidden="1" customHeight="1" spans="1:12">
      <c r="A114" s="277">
        <v>2136703</v>
      </c>
      <c r="B114" s="278" t="s">
        <v>1261</v>
      </c>
      <c r="C114" s="279">
        <v>0</v>
      </c>
      <c r="D114" s="279">
        <f>SUMIFS([2]执行月报!$F$1336:$F$1676,[2]执行月报!$D$1336:$D$1676,A114)</f>
        <v>0</v>
      </c>
      <c r="E114" s="279">
        <v>0</v>
      </c>
      <c r="F114" s="280" t="str">
        <f t="shared" si="7"/>
        <v>-</v>
      </c>
      <c r="G114" s="280" t="str">
        <f t="shared" si="8"/>
        <v>-</v>
      </c>
      <c r="H114" s="270" t="str">
        <f t="shared" si="9"/>
        <v>否</v>
      </c>
      <c r="I114" s="271" t="str">
        <f t="shared" si="10"/>
        <v>项</v>
      </c>
      <c r="J114" s="272" t="str">
        <f t="shared" si="11"/>
        <v>213</v>
      </c>
      <c r="K114" t="str">
        <f t="shared" si="12"/>
        <v>21367</v>
      </c>
      <c r="L114" t="str">
        <f t="shared" si="13"/>
        <v>2136703</v>
      </c>
    </row>
    <row r="115" ht="24" hidden="1" customHeight="1" spans="1:12">
      <c r="A115" s="277">
        <v>2136799</v>
      </c>
      <c r="B115" s="283" t="s">
        <v>1262</v>
      </c>
      <c r="C115" s="284">
        <v>0</v>
      </c>
      <c r="D115" s="279">
        <f>SUMIFS([2]执行月报!$F$1336:$F$1676,[2]执行月报!$D$1336:$D$1676,A115)</f>
        <v>0</v>
      </c>
      <c r="E115" s="279">
        <v>0</v>
      </c>
      <c r="F115" s="285" t="str">
        <f t="shared" si="7"/>
        <v>-</v>
      </c>
      <c r="G115" s="285" t="str">
        <f t="shared" si="8"/>
        <v>-</v>
      </c>
      <c r="H115" s="270" t="str">
        <f t="shared" si="9"/>
        <v>否</v>
      </c>
      <c r="I115" s="271" t="str">
        <f t="shared" si="10"/>
        <v>项</v>
      </c>
      <c r="J115" s="272" t="str">
        <f t="shared" si="11"/>
        <v>213</v>
      </c>
      <c r="K115" t="str">
        <f t="shared" si="12"/>
        <v>21367</v>
      </c>
      <c r="L115" t="str">
        <f t="shared" si="13"/>
        <v>2136799</v>
      </c>
    </row>
    <row r="116" ht="24" hidden="1" customHeight="1" spans="1:12">
      <c r="A116" s="273">
        <v>21369</v>
      </c>
      <c r="B116" s="274" t="s">
        <v>1263</v>
      </c>
      <c r="C116" s="275">
        <f>SUMIFS(C117:C$280,$I117:$I$280,"项",$K117:$K$280,$A116)</f>
        <v>0</v>
      </c>
      <c r="D116" s="275">
        <f>SUMIFS(D117:D$280,$I117:$I$280,"项",$K117:$K$280,$A116)</f>
        <v>0</v>
      </c>
      <c r="E116" s="275">
        <f>SUMIFS(E117:E$280,$I117:$I$280,"项",$K117:$K$280,$A116)</f>
        <v>0</v>
      </c>
      <c r="F116" s="276" t="str">
        <f t="shared" si="7"/>
        <v>-</v>
      </c>
      <c r="G116" s="276" t="str">
        <f t="shared" si="8"/>
        <v>-</v>
      </c>
      <c r="H116" s="270" t="str">
        <f t="shared" si="9"/>
        <v>否</v>
      </c>
      <c r="I116" s="271" t="str">
        <f t="shared" si="10"/>
        <v>款</v>
      </c>
      <c r="J116" s="272" t="str">
        <f t="shared" si="11"/>
        <v>213</v>
      </c>
      <c r="K116" t="str">
        <f t="shared" si="12"/>
        <v>21369</v>
      </c>
      <c r="L116" t="str">
        <f t="shared" si="13"/>
        <v>21369</v>
      </c>
    </row>
    <row r="117" ht="24" hidden="1" customHeight="1" spans="1:12">
      <c r="A117" s="277">
        <v>2136901</v>
      </c>
      <c r="B117" s="278" t="s">
        <v>1264</v>
      </c>
      <c r="C117" s="279">
        <v>0</v>
      </c>
      <c r="D117" s="279">
        <f>SUMIFS([2]执行月报!$F$1336:$F$1676,[2]执行月报!$D$1336:$D$1676,A117)</f>
        <v>0</v>
      </c>
      <c r="E117" s="279">
        <v>0</v>
      </c>
      <c r="F117" s="280" t="str">
        <f t="shared" si="7"/>
        <v>-</v>
      </c>
      <c r="G117" s="280" t="str">
        <f t="shared" si="8"/>
        <v>-</v>
      </c>
      <c r="H117" s="270" t="str">
        <f t="shared" si="9"/>
        <v>否</v>
      </c>
      <c r="I117" s="271" t="str">
        <f t="shared" si="10"/>
        <v>项</v>
      </c>
      <c r="J117" s="272" t="str">
        <f t="shared" si="11"/>
        <v>213</v>
      </c>
      <c r="K117" t="str">
        <f t="shared" si="12"/>
        <v>21369</v>
      </c>
      <c r="L117" t="str">
        <f t="shared" si="13"/>
        <v>2136901</v>
      </c>
    </row>
    <row r="118" ht="24" hidden="1" customHeight="1" spans="1:12">
      <c r="A118" s="277">
        <v>2136902</v>
      </c>
      <c r="B118" s="278" t="s">
        <v>1265</v>
      </c>
      <c r="C118" s="279">
        <v>0</v>
      </c>
      <c r="D118" s="279">
        <f>SUMIFS([2]执行月报!$F$1336:$F$1676,[2]执行月报!$D$1336:$D$1676,A118)</f>
        <v>0</v>
      </c>
      <c r="E118" s="279">
        <v>0</v>
      </c>
      <c r="F118" s="280" t="str">
        <f t="shared" si="7"/>
        <v>-</v>
      </c>
      <c r="G118" s="280" t="str">
        <f t="shared" si="8"/>
        <v>-</v>
      </c>
      <c r="H118" s="270" t="str">
        <f t="shared" si="9"/>
        <v>否</v>
      </c>
      <c r="I118" s="271" t="str">
        <f t="shared" si="10"/>
        <v>项</v>
      </c>
      <c r="J118" s="272" t="str">
        <f t="shared" si="11"/>
        <v>213</v>
      </c>
      <c r="K118" t="str">
        <f t="shared" si="12"/>
        <v>21369</v>
      </c>
      <c r="L118" t="str">
        <f t="shared" si="13"/>
        <v>2136902</v>
      </c>
    </row>
    <row r="119" ht="24" hidden="1" customHeight="1" spans="1:12">
      <c r="A119" s="277">
        <v>2136903</v>
      </c>
      <c r="B119" s="278" t="s">
        <v>1266</v>
      </c>
      <c r="C119" s="279">
        <v>0</v>
      </c>
      <c r="D119" s="279">
        <f>SUMIFS([2]执行月报!$F$1336:$F$1676,[2]执行月报!$D$1336:$D$1676,A119)</f>
        <v>0</v>
      </c>
      <c r="E119" s="279">
        <v>0</v>
      </c>
      <c r="F119" s="280" t="str">
        <f t="shared" si="7"/>
        <v>-</v>
      </c>
      <c r="G119" s="280" t="str">
        <f t="shared" si="8"/>
        <v>-</v>
      </c>
      <c r="H119" s="270" t="str">
        <f t="shared" si="9"/>
        <v>否</v>
      </c>
      <c r="I119" s="271" t="str">
        <f t="shared" si="10"/>
        <v>项</v>
      </c>
      <c r="J119" s="272" t="str">
        <f t="shared" si="11"/>
        <v>213</v>
      </c>
      <c r="K119" t="str">
        <f t="shared" si="12"/>
        <v>21369</v>
      </c>
      <c r="L119" t="str">
        <f t="shared" si="13"/>
        <v>2136903</v>
      </c>
    </row>
    <row r="120" ht="24" hidden="1" customHeight="1" spans="1:12">
      <c r="A120" s="277">
        <v>2136999</v>
      </c>
      <c r="B120" s="283" t="s">
        <v>1267</v>
      </c>
      <c r="C120" s="284">
        <v>0</v>
      </c>
      <c r="D120" s="279">
        <f>SUMIFS([2]执行月报!$F$1336:$F$1676,[2]执行月报!$D$1336:$D$1676,A120)</f>
        <v>0</v>
      </c>
      <c r="E120" s="279">
        <v>0</v>
      </c>
      <c r="F120" s="285" t="str">
        <f t="shared" si="7"/>
        <v>-</v>
      </c>
      <c r="G120" s="285" t="str">
        <f t="shared" si="8"/>
        <v>-</v>
      </c>
      <c r="H120" s="270" t="str">
        <f t="shared" si="9"/>
        <v>否</v>
      </c>
      <c r="I120" s="271" t="str">
        <f t="shared" si="10"/>
        <v>项</v>
      </c>
      <c r="J120" s="272" t="str">
        <f t="shared" si="11"/>
        <v>213</v>
      </c>
      <c r="K120" t="str">
        <f t="shared" si="12"/>
        <v>21369</v>
      </c>
      <c r="L120" t="str">
        <f t="shared" si="13"/>
        <v>2136999</v>
      </c>
    </row>
    <row r="121" ht="24" hidden="1" customHeight="1" spans="1:12">
      <c r="A121" s="273">
        <v>21370</v>
      </c>
      <c r="B121" s="274" t="s">
        <v>1268</v>
      </c>
      <c r="C121" s="275">
        <f>SUMIFS(C122:C$280,$I122:$I$280,"项",$K122:$K$280,$A121)</f>
        <v>0</v>
      </c>
      <c r="D121" s="275">
        <f>SUMIFS(D122:D$280,$I122:$I$280,"项",$K122:$K$280,$A121)</f>
        <v>0</v>
      </c>
      <c r="E121" s="275">
        <f>SUMIFS(E122:E$280,$I122:$I$280,"项",$K122:$K$280,$A121)</f>
        <v>0</v>
      </c>
      <c r="F121" s="276" t="str">
        <f t="shared" si="7"/>
        <v>-</v>
      </c>
      <c r="G121" s="276" t="str">
        <f t="shared" si="8"/>
        <v>-</v>
      </c>
      <c r="H121" s="270" t="str">
        <f t="shared" si="9"/>
        <v>否</v>
      </c>
      <c r="I121" s="271" t="str">
        <f t="shared" si="10"/>
        <v>款</v>
      </c>
      <c r="J121" s="272" t="str">
        <f t="shared" si="11"/>
        <v>213</v>
      </c>
      <c r="K121" t="str">
        <f t="shared" si="12"/>
        <v>21370</v>
      </c>
      <c r="L121" t="str">
        <f t="shared" si="13"/>
        <v>21370</v>
      </c>
    </row>
    <row r="122" ht="24" hidden="1" customHeight="1" spans="1:12">
      <c r="A122" s="277">
        <v>2137001</v>
      </c>
      <c r="B122" s="278" t="s">
        <v>1198</v>
      </c>
      <c r="C122" s="279">
        <v>0</v>
      </c>
      <c r="D122" s="279">
        <f>SUMIFS([2]执行月报!$F$1336:$F$1676,[2]执行月报!$D$1336:$D$1676,A122)</f>
        <v>0</v>
      </c>
      <c r="E122" s="279">
        <v>0</v>
      </c>
      <c r="F122" s="280" t="str">
        <f t="shared" si="7"/>
        <v>-</v>
      </c>
      <c r="G122" s="280" t="str">
        <f t="shared" si="8"/>
        <v>-</v>
      </c>
      <c r="H122" s="270" t="str">
        <f t="shared" si="9"/>
        <v>否</v>
      </c>
      <c r="I122" s="271" t="str">
        <f t="shared" si="10"/>
        <v>项</v>
      </c>
      <c r="J122" s="272" t="str">
        <f t="shared" si="11"/>
        <v>213</v>
      </c>
      <c r="K122" t="str">
        <f t="shared" si="12"/>
        <v>21370</v>
      </c>
      <c r="L122" t="str">
        <f t="shared" si="13"/>
        <v>2137001</v>
      </c>
    </row>
    <row r="123" ht="24" hidden="1" customHeight="1" spans="1:12">
      <c r="A123" s="277">
        <v>2137099</v>
      </c>
      <c r="B123" s="278" t="s">
        <v>1269</v>
      </c>
      <c r="C123" s="279">
        <v>0</v>
      </c>
      <c r="D123" s="279">
        <f>SUMIFS([2]执行月报!$F$1336:$F$1676,[2]执行月报!$D$1336:$D$1676,A123)</f>
        <v>0</v>
      </c>
      <c r="E123" s="279">
        <v>0</v>
      </c>
      <c r="F123" s="280" t="str">
        <f t="shared" si="7"/>
        <v>-</v>
      </c>
      <c r="G123" s="280" t="str">
        <f t="shared" si="8"/>
        <v>-</v>
      </c>
      <c r="H123" s="270" t="str">
        <f t="shared" si="9"/>
        <v>否</v>
      </c>
      <c r="I123" s="271" t="str">
        <f t="shared" si="10"/>
        <v>项</v>
      </c>
      <c r="J123" s="272" t="str">
        <f t="shared" si="11"/>
        <v>213</v>
      </c>
      <c r="K123" t="str">
        <f t="shared" si="12"/>
        <v>21370</v>
      </c>
      <c r="L123" t="str">
        <f t="shared" si="13"/>
        <v>2137099</v>
      </c>
    </row>
    <row r="124" ht="24" hidden="1" customHeight="1" spans="1:12">
      <c r="A124" s="273">
        <v>21371</v>
      </c>
      <c r="B124" s="274" t="s">
        <v>1270</v>
      </c>
      <c r="C124" s="275">
        <f>SUMIFS(C125:C$280,$I125:$I$280,"项",$K125:$K$280,$A124)</f>
        <v>0</v>
      </c>
      <c r="D124" s="275">
        <f>SUMIFS(D125:D$280,$I125:$I$280,"项",$K125:$K$280,$A124)</f>
        <v>0</v>
      </c>
      <c r="E124" s="275">
        <f>SUMIFS(E125:E$280,$I125:$I$280,"项",$K125:$K$280,$A124)</f>
        <v>0</v>
      </c>
      <c r="F124" s="276" t="str">
        <f t="shared" si="7"/>
        <v>-</v>
      </c>
      <c r="G124" s="276" t="str">
        <f t="shared" si="8"/>
        <v>-</v>
      </c>
      <c r="H124" s="270" t="str">
        <f t="shared" si="9"/>
        <v>否</v>
      </c>
      <c r="I124" s="271" t="str">
        <f t="shared" si="10"/>
        <v>款</v>
      </c>
      <c r="J124" s="272" t="str">
        <f t="shared" si="11"/>
        <v>213</v>
      </c>
      <c r="K124" t="str">
        <f t="shared" si="12"/>
        <v>21371</v>
      </c>
      <c r="L124" t="str">
        <f t="shared" si="13"/>
        <v>21371</v>
      </c>
    </row>
    <row r="125" ht="24" hidden="1" customHeight="1" spans="1:12">
      <c r="A125" s="277">
        <v>2137101</v>
      </c>
      <c r="B125" s="283" t="s">
        <v>1264</v>
      </c>
      <c r="C125" s="284">
        <v>0</v>
      </c>
      <c r="D125" s="279">
        <f>SUMIFS([2]执行月报!$F$1336:$F$1676,[2]执行月报!$D$1336:$D$1676,A125)</f>
        <v>0</v>
      </c>
      <c r="E125" s="279">
        <v>0</v>
      </c>
      <c r="F125" s="285" t="str">
        <f t="shared" si="7"/>
        <v>-</v>
      </c>
      <c r="G125" s="285" t="str">
        <f t="shared" si="8"/>
        <v>-</v>
      </c>
      <c r="H125" s="270" t="str">
        <f t="shared" si="9"/>
        <v>否</v>
      </c>
      <c r="I125" s="271" t="str">
        <f t="shared" si="10"/>
        <v>项</v>
      </c>
      <c r="J125" s="272" t="str">
        <f t="shared" si="11"/>
        <v>213</v>
      </c>
      <c r="K125" t="str">
        <f t="shared" si="12"/>
        <v>21371</v>
      </c>
      <c r="L125" t="str">
        <f t="shared" si="13"/>
        <v>2137101</v>
      </c>
    </row>
    <row r="126" ht="24" hidden="1" customHeight="1" spans="1:12">
      <c r="A126" s="277">
        <v>2137102</v>
      </c>
      <c r="B126" s="278" t="s">
        <v>1271</v>
      </c>
      <c r="C126" s="279">
        <v>0</v>
      </c>
      <c r="D126" s="279">
        <f>SUMIFS([2]执行月报!$F$1336:$F$1676,[2]执行月报!$D$1336:$D$1676,A126)</f>
        <v>0</v>
      </c>
      <c r="E126" s="279">
        <v>0</v>
      </c>
      <c r="F126" s="280" t="str">
        <f t="shared" si="7"/>
        <v>-</v>
      </c>
      <c r="G126" s="280" t="str">
        <f t="shared" si="8"/>
        <v>-</v>
      </c>
      <c r="H126" s="270" t="str">
        <f t="shared" si="9"/>
        <v>否</v>
      </c>
      <c r="I126" s="271" t="str">
        <f t="shared" si="10"/>
        <v>项</v>
      </c>
      <c r="J126" s="272" t="str">
        <f t="shared" si="11"/>
        <v>213</v>
      </c>
      <c r="K126" t="str">
        <f t="shared" si="12"/>
        <v>21371</v>
      </c>
      <c r="L126" t="str">
        <f t="shared" si="13"/>
        <v>2137102</v>
      </c>
    </row>
    <row r="127" ht="24" hidden="1" customHeight="1" spans="1:12">
      <c r="A127" s="277">
        <v>2137103</v>
      </c>
      <c r="B127" s="278" t="s">
        <v>1266</v>
      </c>
      <c r="C127" s="279">
        <v>0</v>
      </c>
      <c r="D127" s="279">
        <f>SUMIFS([2]执行月报!$F$1336:$F$1676,[2]执行月报!$D$1336:$D$1676,A127)</f>
        <v>0</v>
      </c>
      <c r="E127" s="279">
        <v>0</v>
      </c>
      <c r="F127" s="280" t="str">
        <f t="shared" si="7"/>
        <v>-</v>
      </c>
      <c r="G127" s="280" t="str">
        <f t="shared" si="8"/>
        <v>-</v>
      </c>
      <c r="H127" s="270" t="str">
        <f t="shared" si="9"/>
        <v>否</v>
      </c>
      <c r="I127" s="271" t="str">
        <f t="shared" si="10"/>
        <v>项</v>
      </c>
      <c r="J127" s="272" t="str">
        <f t="shared" si="11"/>
        <v>213</v>
      </c>
      <c r="K127" t="str">
        <f t="shared" si="12"/>
        <v>21371</v>
      </c>
      <c r="L127" t="str">
        <f t="shared" si="13"/>
        <v>2137103</v>
      </c>
    </row>
    <row r="128" ht="24" hidden="1" customHeight="1" spans="1:12">
      <c r="A128" s="277">
        <v>2137199</v>
      </c>
      <c r="B128" s="278" t="s">
        <v>1272</v>
      </c>
      <c r="C128" s="279">
        <v>0</v>
      </c>
      <c r="D128" s="279">
        <f>SUMIFS([2]执行月报!$F$1336:$F$1676,[2]执行月报!$D$1336:$D$1676,A128)</f>
        <v>0</v>
      </c>
      <c r="E128" s="279">
        <v>0</v>
      </c>
      <c r="F128" s="280" t="str">
        <f t="shared" si="7"/>
        <v>-</v>
      </c>
      <c r="G128" s="280" t="str">
        <f t="shared" si="8"/>
        <v>-</v>
      </c>
      <c r="H128" s="270" t="str">
        <f t="shared" si="9"/>
        <v>否</v>
      </c>
      <c r="I128" s="271" t="str">
        <f t="shared" si="10"/>
        <v>项</v>
      </c>
      <c r="J128" s="272" t="str">
        <f t="shared" si="11"/>
        <v>213</v>
      </c>
      <c r="K128" t="str">
        <f t="shared" si="12"/>
        <v>21371</v>
      </c>
      <c r="L128" t="str">
        <f t="shared" si="13"/>
        <v>2137199</v>
      </c>
    </row>
    <row r="129" ht="24" customHeight="1" spans="1:12">
      <c r="A129" s="273" t="s">
        <v>1273</v>
      </c>
      <c r="B129" s="274" t="s">
        <v>1274</v>
      </c>
      <c r="C129" s="275">
        <f>SUMIFS(C130:C$280,$I130:$I$280,"项",$K130:$K$280,$A129)</f>
        <v>1929</v>
      </c>
      <c r="D129" s="275">
        <f>SUMIFS(D130:D$280,$I130:$I$280,"项",$K130:$K$280,$A129)</f>
        <v>1007</v>
      </c>
      <c r="E129" s="275">
        <f>SUMIFS(E130:E$280,$I130:$I$280,"项",$K130:$K$280,$A129)</f>
        <v>362</v>
      </c>
      <c r="F129" s="276">
        <f t="shared" si="7"/>
        <v>1.7817679558011</v>
      </c>
      <c r="G129" s="276">
        <f t="shared" si="8"/>
        <v>0.522032141005702</v>
      </c>
      <c r="H129" s="270" t="str">
        <f t="shared" si="9"/>
        <v>是</v>
      </c>
      <c r="I129" s="271" t="str">
        <f t="shared" si="10"/>
        <v>款</v>
      </c>
      <c r="J129" s="272" t="str">
        <f t="shared" si="11"/>
        <v>213</v>
      </c>
      <c r="K129" t="str">
        <f t="shared" si="12"/>
        <v>21372</v>
      </c>
      <c r="L129" t="str">
        <f t="shared" si="13"/>
        <v>21372</v>
      </c>
    </row>
    <row r="130" ht="24" customHeight="1" spans="1:12">
      <c r="A130" s="277" t="s">
        <v>1275</v>
      </c>
      <c r="B130" s="278" t="s">
        <v>1276</v>
      </c>
      <c r="C130" s="279">
        <v>99</v>
      </c>
      <c r="D130" s="279">
        <f>SUMIFS([2]执行月报!$F$1336:$F$1676,[2]执行月报!$D$1336:$D$1676,A130)</f>
        <v>207</v>
      </c>
      <c r="E130" s="279">
        <v>208</v>
      </c>
      <c r="F130" s="280">
        <f t="shared" si="7"/>
        <v>-0.00480769230769229</v>
      </c>
      <c r="G130" s="280">
        <f t="shared" si="8"/>
        <v>2.09090909090909</v>
      </c>
      <c r="H130" s="270" t="str">
        <f t="shared" si="9"/>
        <v>是</v>
      </c>
      <c r="I130" s="271" t="str">
        <f t="shared" si="10"/>
        <v>项</v>
      </c>
      <c r="J130" s="272" t="str">
        <f t="shared" si="11"/>
        <v>213</v>
      </c>
      <c r="K130" t="str">
        <f t="shared" si="12"/>
        <v>21372</v>
      </c>
      <c r="L130" t="str">
        <f t="shared" si="13"/>
        <v>2137201</v>
      </c>
    </row>
    <row r="131" ht="24" customHeight="1" spans="1:12">
      <c r="A131" s="277" t="s">
        <v>1277</v>
      </c>
      <c r="B131" s="278" t="s">
        <v>1278</v>
      </c>
      <c r="C131" s="279">
        <v>1830</v>
      </c>
      <c r="D131" s="279">
        <f>SUMIFS([2]执行月报!$F$1336:$F$1676,[2]执行月报!$D$1336:$D$1676,A131)</f>
        <v>800</v>
      </c>
      <c r="E131" s="279">
        <v>154</v>
      </c>
      <c r="F131" s="280">
        <f t="shared" si="7"/>
        <v>4.19480519480519</v>
      </c>
      <c r="G131" s="280">
        <f t="shared" si="8"/>
        <v>0.437158469945355</v>
      </c>
      <c r="H131" s="270" t="str">
        <f t="shared" si="9"/>
        <v>是</v>
      </c>
      <c r="I131" s="271" t="str">
        <f t="shared" si="10"/>
        <v>项</v>
      </c>
      <c r="J131" s="272" t="str">
        <f t="shared" si="11"/>
        <v>213</v>
      </c>
      <c r="K131" t="str">
        <f t="shared" si="12"/>
        <v>21372</v>
      </c>
      <c r="L131" t="str">
        <f t="shared" si="13"/>
        <v>2137202</v>
      </c>
    </row>
    <row r="132" ht="24" hidden="1" customHeight="1" spans="1:12">
      <c r="A132" s="277" t="s">
        <v>1279</v>
      </c>
      <c r="B132" s="278" t="s">
        <v>1280</v>
      </c>
      <c r="C132" s="279">
        <v>0</v>
      </c>
      <c r="D132" s="279">
        <f>SUMIFS([2]执行月报!$F$1336:$F$1676,[2]执行月报!$D$1336:$D$1676,A132)</f>
        <v>0</v>
      </c>
      <c r="E132" s="279">
        <v>0</v>
      </c>
      <c r="F132" s="280" t="str">
        <f t="shared" si="7"/>
        <v>-</v>
      </c>
      <c r="G132" s="280" t="str">
        <f t="shared" si="8"/>
        <v>-</v>
      </c>
      <c r="H132" s="270" t="str">
        <f t="shared" si="9"/>
        <v>否</v>
      </c>
      <c r="I132" s="271" t="str">
        <f t="shared" si="10"/>
        <v>项</v>
      </c>
      <c r="J132" s="272" t="str">
        <f t="shared" si="11"/>
        <v>213</v>
      </c>
      <c r="K132" t="str">
        <f t="shared" si="12"/>
        <v>21372</v>
      </c>
      <c r="L132" t="str">
        <f t="shared" si="13"/>
        <v>2137299</v>
      </c>
    </row>
    <row r="133" ht="24" hidden="1" customHeight="1" spans="1:12">
      <c r="A133" s="273" t="s">
        <v>1281</v>
      </c>
      <c r="B133" s="274" t="s">
        <v>1282</v>
      </c>
      <c r="C133" s="275">
        <f>SUMIFS(C134:C$280,$I134:$I$280,"项",$K134:$K$280,$A133)</f>
        <v>0</v>
      </c>
      <c r="D133" s="275">
        <f>SUMIFS(D134:D$280,$I134:$I$280,"项",$K134:$K$280,$A133)</f>
        <v>0</v>
      </c>
      <c r="E133" s="275">
        <f>SUMIFS(E134:E$280,$I134:$I$280,"项",$K134:$K$280,$A133)</f>
        <v>0</v>
      </c>
      <c r="F133" s="276" t="str">
        <f t="shared" si="7"/>
        <v>-</v>
      </c>
      <c r="G133" s="276" t="str">
        <f t="shared" si="8"/>
        <v>-</v>
      </c>
      <c r="H133" s="270" t="str">
        <f t="shared" si="9"/>
        <v>否</v>
      </c>
      <c r="I133" s="271" t="str">
        <f t="shared" si="10"/>
        <v>款</v>
      </c>
      <c r="J133" s="272" t="str">
        <f t="shared" si="11"/>
        <v>213</v>
      </c>
      <c r="K133" t="str">
        <f t="shared" si="12"/>
        <v>21373</v>
      </c>
      <c r="L133" t="str">
        <f t="shared" si="13"/>
        <v>21373</v>
      </c>
    </row>
    <row r="134" ht="24" hidden="1" customHeight="1" spans="1:12">
      <c r="A134" s="277" t="s">
        <v>1283</v>
      </c>
      <c r="B134" s="283" t="s">
        <v>1276</v>
      </c>
      <c r="C134" s="284">
        <v>0</v>
      </c>
      <c r="D134" s="279">
        <f>SUMIFS([2]执行月报!$F$1336:$F$1676,[2]执行月报!$D$1336:$D$1676,A134)</f>
        <v>0</v>
      </c>
      <c r="E134" s="279">
        <v>0</v>
      </c>
      <c r="F134" s="285" t="str">
        <f t="shared" ref="F134:F197" si="14">IF(E134&lt;&gt;0,D134/E134-1,"-")</f>
        <v>-</v>
      </c>
      <c r="G134" s="285" t="str">
        <f t="shared" ref="G134:G197" si="15">IF(C134&lt;&gt;0,D134/C134,"-")</f>
        <v>-</v>
      </c>
      <c r="H134" s="270" t="str">
        <f t="shared" ref="H134:H197" si="16">IF(LEN(A134)=3,"是",IF(OR(C134&lt;&gt;0,D134&lt;&gt;0,E134&lt;&gt;0),"是","否"))</f>
        <v>否</v>
      </c>
      <c r="I134" s="271" t="str">
        <f t="shared" ref="I134:I197" si="17">_xlfn.IFS(LEN(A134)=3,"类",LEN(A134)=5,"款",LEN(A134)=7,"项")</f>
        <v>项</v>
      </c>
      <c r="J134" s="272" t="str">
        <f t="shared" ref="J134:J197" si="18">LEFT(A134,3)</f>
        <v>213</v>
      </c>
      <c r="K134" t="str">
        <f t="shared" ref="K134:K197" si="19">LEFT(A134,5)</f>
        <v>21373</v>
      </c>
      <c r="L134" t="str">
        <f t="shared" ref="L134:L197" si="20">LEFT(A134,7)</f>
        <v>2137301</v>
      </c>
    </row>
    <row r="135" ht="24" hidden="1" customHeight="1" spans="1:12">
      <c r="A135" s="277" t="s">
        <v>1284</v>
      </c>
      <c r="B135" s="278" t="s">
        <v>1278</v>
      </c>
      <c r="C135" s="279">
        <v>0</v>
      </c>
      <c r="D135" s="279">
        <f>SUMIFS([2]执行月报!$F$1336:$F$1676,[2]执行月报!$D$1336:$D$1676,A135)</f>
        <v>0</v>
      </c>
      <c r="E135" s="279">
        <v>0</v>
      </c>
      <c r="F135" s="280" t="str">
        <f t="shared" si="14"/>
        <v>-</v>
      </c>
      <c r="G135" s="280" t="str">
        <f t="shared" si="15"/>
        <v>-</v>
      </c>
      <c r="H135" s="270" t="str">
        <f t="shared" si="16"/>
        <v>否</v>
      </c>
      <c r="I135" s="271" t="str">
        <f t="shared" si="17"/>
        <v>项</v>
      </c>
      <c r="J135" s="272" t="str">
        <f t="shared" si="18"/>
        <v>213</v>
      </c>
      <c r="K135" t="str">
        <f t="shared" si="19"/>
        <v>21373</v>
      </c>
      <c r="L135" t="str">
        <f t="shared" si="20"/>
        <v>2137302</v>
      </c>
    </row>
    <row r="136" ht="24" hidden="1" customHeight="1" spans="1:12">
      <c r="A136" s="277" t="s">
        <v>1285</v>
      </c>
      <c r="B136" s="278" t="s">
        <v>1286</v>
      </c>
      <c r="C136" s="279">
        <v>0</v>
      </c>
      <c r="D136" s="279">
        <f>SUMIFS([2]执行月报!$F$1336:$F$1676,[2]执行月报!$D$1336:$D$1676,A136)</f>
        <v>0</v>
      </c>
      <c r="E136" s="279">
        <v>0</v>
      </c>
      <c r="F136" s="280" t="str">
        <f t="shared" si="14"/>
        <v>-</v>
      </c>
      <c r="G136" s="280" t="str">
        <f t="shared" si="15"/>
        <v>-</v>
      </c>
      <c r="H136" s="270" t="str">
        <f t="shared" si="16"/>
        <v>否</v>
      </c>
      <c r="I136" s="271" t="str">
        <f t="shared" si="17"/>
        <v>项</v>
      </c>
      <c r="J136" s="272" t="str">
        <f t="shared" si="18"/>
        <v>213</v>
      </c>
      <c r="K136" t="str">
        <f t="shared" si="19"/>
        <v>21373</v>
      </c>
      <c r="L136" t="str">
        <f t="shared" si="20"/>
        <v>2137399</v>
      </c>
    </row>
    <row r="137" ht="24" hidden="1" customHeight="1" spans="1:12">
      <c r="A137" s="273" t="s">
        <v>1287</v>
      </c>
      <c r="B137" s="274" t="s">
        <v>1288</v>
      </c>
      <c r="C137" s="275">
        <f>SUMIFS(C138:C$280,$I138:$I$280,"项",$K138:$K$280,$A137)</f>
        <v>0</v>
      </c>
      <c r="D137" s="275">
        <f>SUMIFS(D138:D$280,$I138:$I$280,"项",$K138:$K$280,$A137)</f>
        <v>0</v>
      </c>
      <c r="E137" s="275">
        <f>SUMIFS(E138:E$280,$I138:$I$280,"项",$K138:$K$280,$A137)</f>
        <v>0</v>
      </c>
      <c r="F137" s="276" t="str">
        <f t="shared" si="14"/>
        <v>-</v>
      </c>
      <c r="G137" s="276" t="str">
        <f t="shared" si="15"/>
        <v>-</v>
      </c>
      <c r="H137" s="270" t="str">
        <f t="shared" si="16"/>
        <v>否</v>
      </c>
      <c r="I137" s="271" t="str">
        <f t="shared" si="17"/>
        <v>款</v>
      </c>
      <c r="J137" s="272" t="str">
        <f t="shared" si="18"/>
        <v>213</v>
      </c>
      <c r="K137" t="str">
        <f t="shared" si="19"/>
        <v>21374</v>
      </c>
      <c r="L137" t="str">
        <f t="shared" si="20"/>
        <v>21374</v>
      </c>
    </row>
    <row r="138" ht="24" hidden="1" customHeight="1" spans="1:12">
      <c r="A138" s="277" t="s">
        <v>1289</v>
      </c>
      <c r="B138" s="278" t="s">
        <v>1278</v>
      </c>
      <c r="C138" s="279">
        <v>0</v>
      </c>
      <c r="D138" s="279">
        <f>SUMIFS([2]执行月报!$F$1336:$F$1676,[2]执行月报!$D$1336:$D$1676,A138)</f>
        <v>0</v>
      </c>
      <c r="E138" s="279">
        <v>0</v>
      </c>
      <c r="F138" s="280" t="str">
        <f t="shared" si="14"/>
        <v>-</v>
      </c>
      <c r="G138" s="280" t="str">
        <f t="shared" si="15"/>
        <v>-</v>
      </c>
      <c r="H138" s="270" t="str">
        <f t="shared" si="16"/>
        <v>否</v>
      </c>
      <c r="I138" s="271" t="str">
        <f t="shared" si="17"/>
        <v>项</v>
      </c>
      <c r="J138" s="272" t="str">
        <f t="shared" si="18"/>
        <v>213</v>
      </c>
      <c r="K138" t="str">
        <f t="shared" si="19"/>
        <v>21374</v>
      </c>
      <c r="L138" t="str">
        <f t="shared" si="20"/>
        <v>2137401</v>
      </c>
    </row>
    <row r="139" ht="24" hidden="1" customHeight="1" spans="1:12">
      <c r="A139" s="277" t="s">
        <v>1290</v>
      </c>
      <c r="B139" s="278" t="s">
        <v>1291</v>
      </c>
      <c r="C139" s="279">
        <v>0</v>
      </c>
      <c r="D139" s="279">
        <f>SUMIFS([2]执行月报!$F$1336:$F$1676,[2]执行月报!$D$1336:$D$1676,A139)</f>
        <v>0</v>
      </c>
      <c r="E139" s="279">
        <v>0</v>
      </c>
      <c r="F139" s="280" t="str">
        <f t="shared" si="14"/>
        <v>-</v>
      </c>
      <c r="G139" s="280" t="str">
        <f t="shared" si="15"/>
        <v>-</v>
      </c>
      <c r="H139" s="270" t="str">
        <f t="shared" si="16"/>
        <v>否</v>
      </c>
      <c r="I139" s="271" t="str">
        <f t="shared" si="17"/>
        <v>项</v>
      </c>
      <c r="J139" s="272" t="str">
        <f t="shared" si="18"/>
        <v>213</v>
      </c>
      <c r="K139" t="str">
        <f t="shared" si="19"/>
        <v>21374</v>
      </c>
      <c r="L139" t="str">
        <f t="shared" si="20"/>
        <v>2137499</v>
      </c>
    </row>
    <row r="140" ht="24" customHeight="1" spans="1:12">
      <c r="A140" s="266">
        <v>214</v>
      </c>
      <c r="B140" s="288" t="s">
        <v>1172</v>
      </c>
      <c r="C140" s="268">
        <f>SUMIFS(C141:C$280,$I141:$I$280,"款",$J141:$J$280,$A140)</f>
        <v>0</v>
      </c>
      <c r="D140" s="268">
        <f>SUMIFS(D141:D$280,$I141:$I$280,"款",$J141:$J$280,$A140)</f>
        <v>0</v>
      </c>
      <c r="E140" s="268">
        <f>SUMIFS(E141:E$280,$I141:$I$280,"款",$J141:$J$280,$A140)</f>
        <v>0</v>
      </c>
      <c r="F140" s="289" t="str">
        <f t="shared" si="14"/>
        <v>-</v>
      </c>
      <c r="G140" s="289" t="str">
        <f t="shared" si="15"/>
        <v>-</v>
      </c>
      <c r="H140" s="270" t="str">
        <f t="shared" si="16"/>
        <v>是</v>
      </c>
      <c r="I140" s="271" t="str">
        <f t="shared" si="17"/>
        <v>类</v>
      </c>
      <c r="J140" s="272" t="str">
        <f t="shared" si="18"/>
        <v>214</v>
      </c>
      <c r="K140" t="str">
        <f t="shared" si="19"/>
        <v>214</v>
      </c>
      <c r="L140" t="str">
        <f t="shared" si="20"/>
        <v>214</v>
      </c>
    </row>
    <row r="141" ht="24" hidden="1" customHeight="1" spans="1:12">
      <c r="A141" s="273">
        <v>21460</v>
      </c>
      <c r="B141" s="286" t="s">
        <v>1292</v>
      </c>
      <c r="C141" s="275">
        <f>SUMIFS(C142:C$280,$I142:$I$280,"项",$K142:$K$280,$A141)</f>
        <v>0</v>
      </c>
      <c r="D141" s="275">
        <f>SUMIFS(D142:D$280,$I142:$I$280,"项",$K142:$K$280,$A141)</f>
        <v>0</v>
      </c>
      <c r="E141" s="275">
        <f>SUMIFS(E142:E$280,$I142:$I$280,"项",$K142:$K$280,$A141)</f>
        <v>0</v>
      </c>
      <c r="F141" s="287" t="str">
        <f t="shared" si="14"/>
        <v>-</v>
      </c>
      <c r="G141" s="287" t="str">
        <f t="shared" si="15"/>
        <v>-</v>
      </c>
      <c r="H141" s="270" t="str">
        <f t="shared" si="16"/>
        <v>否</v>
      </c>
      <c r="I141" s="271" t="str">
        <f t="shared" si="17"/>
        <v>款</v>
      </c>
      <c r="J141" s="272" t="str">
        <f t="shared" si="18"/>
        <v>214</v>
      </c>
      <c r="K141" t="str">
        <f t="shared" si="19"/>
        <v>21460</v>
      </c>
      <c r="L141" t="str">
        <f t="shared" si="20"/>
        <v>21460</v>
      </c>
    </row>
    <row r="142" ht="24" hidden="1" customHeight="1" spans="1:12">
      <c r="A142" s="277">
        <v>2146001</v>
      </c>
      <c r="B142" s="278" t="s">
        <v>1293</v>
      </c>
      <c r="C142" s="279">
        <v>0</v>
      </c>
      <c r="D142" s="279">
        <f>SUMIFS([2]执行月报!$F$1336:$F$1676,[2]执行月报!$D$1336:$D$1676,A142)</f>
        <v>0</v>
      </c>
      <c r="E142" s="279">
        <v>0</v>
      </c>
      <c r="F142" s="280" t="str">
        <f t="shared" si="14"/>
        <v>-</v>
      </c>
      <c r="G142" s="280" t="str">
        <f t="shared" si="15"/>
        <v>-</v>
      </c>
      <c r="H142" s="270" t="str">
        <f t="shared" si="16"/>
        <v>否</v>
      </c>
      <c r="I142" s="271" t="str">
        <f t="shared" si="17"/>
        <v>项</v>
      </c>
      <c r="J142" s="272" t="str">
        <f t="shared" si="18"/>
        <v>214</v>
      </c>
      <c r="K142" t="str">
        <f t="shared" si="19"/>
        <v>21460</v>
      </c>
      <c r="L142" t="str">
        <f t="shared" si="20"/>
        <v>2146001</v>
      </c>
    </row>
    <row r="143" ht="24" hidden="1" customHeight="1" spans="1:12">
      <c r="A143" s="277">
        <v>2146002</v>
      </c>
      <c r="B143" s="278" t="s">
        <v>1294</v>
      </c>
      <c r="C143" s="279">
        <v>0</v>
      </c>
      <c r="D143" s="279">
        <f>SUMIFS([2]执行月报!$F$1336:$F$1676,[2]执行月报!$D$1336:$D$1676,A143)</f>
        <v>0</v>
      </c>
      <c r="E143" s="279">
        <v>0</v>
      </c>
      <c r="F143" s="280" t="str">
        <f t="shared" si="14"/>
        <v>-</v>
      </c>
      <c r="G143" s="280" t="str">
        <f t="shared" si="15"/>
        <v>-</v>
      </c>
      <c r="H143" s="270" t="str">
        <f t="shared" si="16"/>
        <v>否</v>
      </c>
      <c r="I143" s="271" t="str">
        <f t="shared" si="17"/>
        <v>项</v>
      </c>
      <c r="J143" s="272" t="str">
        <f t="shared" si="18"/>
        <v>214</v>
      </c>
      <c r="K143" t="str">
        <f t="shared" si="19"/>
        <v>21460</v>
      </c>
      <c r="L143" t="str">
        <f t="shared" si="20"/>
        <v>2146002</v>
      </c>
    </row>
    <row r="144" ht="24" hidden="1" customHeight="1" spans="1:12">
      <c r="A144" s="277">
        <v>2146003</v>
      </c>
      <c r="B144" s="278" t="s">
        <v>1295</v>
      </c>
      <c r="C144" s="279">
        <v>0</v>
      </c>
      <c r="D144" s="279">
        <f>SUMIFS([2]执行月报!$F$1336:$F$1676,[2]执行月报!$D$1336:$D$1676,A144)</f>
        <v>0</v>
      </c>
      <c r="E144" s="279">
        <v>0</v>
      </c>
      <c r="F144" s="280" t="str">
        <f t="shared" si="14"/>
        <v>-</v>
      </c>
      <c r="G144" s="280" t="str">
        <f t="shared" si="15"/>
        <v>-</v>
      </c>
      <c r="H144" s="270" t="str">
        <f t="shared" si="16"/>
        <v>否</v>
      </c>
      <c r="I144" s="271" t="str">
        <f t="shared" si="17"/>
        <v>项</v>
      </c>
      <c r="J144" s="272" t="str">
        <f t="shared" si="18"/>
        <v>214</v>
      </c>
      <c r="K144" t="str">
        <f t="shared" si="19"/>
        <v>21460</v>
      </c>
      <c r="L144" t="str">
        <f t="shared" si="20"/>
        <v>2146003</v>
      </c>
    </row>
    <row r="145" ht="24" hidden="1" customHeight="1" spans="1:12">
      <c r="A145" s="277">
        <v>2146099</v>
      </c>
      <c r="B145" s="278" t="s">
        <v>1296</v>
      </c>
      <c r="C145" s="279">
        <v>0</v>
      </c>
      <c r="D145" s="279">
        <f>SUMIFS([2]执行月报!$F$1336:$F$1676,[2]执行月报!$D$1336:$D$1676,A145)</f>
        <v>0</v>
      </c>
      <c r="E145" s="279">
        <v>0</v>
      </c>
      <c r="F145" s="280" t="str">
        <f t="shared" si="14"/>
        <v>-</v>
      </c>
      <c r="G145" s="280" t="str">
        <f t="shared" si="15"/>
        <v>-</v>
      </c>
      <c r="H145" s="270" t="str">
        <f t="shared" si="16"/>
        <v>否</v>
      </c>
      <c r="I145" s="271" t="str">
        <f t="shared" si="17"/>
        <v>项</v>
      </c>
      <c r="J145" s="272" t="str">
        <f t="shared" si="18"/>
        <v>214</v>
      </c>
      <c r="K145" t="str">
        <f t="shared" si="19"/>
        <v>21460</v>
      </c>
      <c r="L145" t="str">
        <f t="shared" si="20"/>
        <v>2146099</v>
      </c>
    </row>
    <row r="146" ht="24" hidden="1" customHeight="1" spans="1:12">
      <c r="A146" s="273">
        <v>21462</v>
      </c>
      <c r="B146" s="274" t="s">
        <v>1297</v>
      </c>
      <c r="C146" s="275">
        <f>SUMIFS(C147:C$280,$I147:$I$280,"项",$K147:$K$280,$A146)</f>
        <v>0</v>
      </c>
      <c r="D146" s="275">
        <f>SUMIFS(D147:D$280,$I147:$I$280,"项",$K147:$K$280,$A146)</f>
        <v>0</v>
      </c>
      <c r="E146" s="275">
        <f>SUMIFS(E147:E$280,$I147:$I$280,"项",$K147:$K$280,$A146)</f>
        <v>0</v>
      </c>
      <c r="F146" s="276" t="str">
        <f t="shared" si="14"/>
        <v>-</v>
      </c>
      <c r="G146" s="276" t="str">
        <f t="shared" si="15"/>
        <v>-</v>
      </c>
      <c r="H146" s="270" t="str">
        <f t="shared" si="16"/>
        <v>否</v>
      </c>
      <c r="I146" s="271" t="str">
        <f t="shared" si="17"/>
        <v>款</v>
      </c>
      <c r="J146" s="272" t="str">
        <f t="shared" si="18"/>
        <v>214</v>
      </c>
      <c r="K146" t="str">
        <f t="shared" si="19"/>
        <v>21462</v>
      </c>
      <c r="L146" t="str">
        <f t="shared" si="20"/>
        <v>21462</v>
      </c>
    </row>
    <row r="147" ht="24" hidden="1" customHeight="1" spans="1:12">
      <c r="A147" s="277">
        <v>2146201</v>
      </c>
      <c r="B147" s="278" t="s">
        <v>1295</v>
      </c>
      <c r="C147" s="279">
        <v>0</v>
      </c>
      <c r="D147" s="279">
        <f>SUMIFS([2]执行月报!$F$1336:$F$1676,[2]执行月报!$D$1336:$D$1676,A147)</f>
        <v>0</v>
      </c>
      <c r="E147" s="279">
        <v>0</v>
      </c>
      <c r="F147" s="280" t="str">
        <f t="shared" si="14"/>
        <v>-</v>
      </c>
      <c r="G147" s="280" t="str">
        <f t="shared" si="15"/>
        <v>-</v>
      </c>
      <c r="H147" s="270" t="str">
        <f t="shared" si="16"/>
        <v>否</v>
      </c>
      <c r="I147" s="271" t="str">
        <f t="shared" si="17"/>
        <v>项</v>
      </c>
      <c r="J147" s="272" t="str">
        <f t="shared" si="18"/>
        <v>214</v>
      </c>
      <c r="K147" t="str">
        <f t="shared" si="19"/>
        <v>21462</v>
      </c>
      <c r="L147" t="str">
        <f t="shared" si="20"/>
        <v>2146201</v>
      </c>
    </row>
    <row r="148" ht="24" hidden="1" customHeight="1" spans="1:12">
      <c r="A148" s="277">
        <v>2146202</v>
      </c>
      <c r="B148" s="278" t="s">
        <v>1298</v>
      </c>
      <c r="C148" s="279">
        <v>0</v>
      </c>
      <c r="D148" s="279">
        <f>SUMIFS([2]执行月报!$F$1336:$F$1676,[2]执行月报!$D$1336:$D$1676,A148)</f>
        <v>0</v>
      </c>
      <c r="E148" s="279">
        <v>0</v>
      </c>
      <c r="F148" s="280" t="str">
        <f t="shared" si="14"/>
        <v>-</v>
      </c>
      <c r="G148" s="280" t="str">
        <f t="shared" si="15"/>
        <v>-</v>
      </c>
      <c r="H148" s="270" t="str">
        <f t="shared" si="16"/>
        <v>否</v>
      </c>
      <c r="I148" s="271" t="str">
        <f t="shared" si="17"/>
        <v>项</v>
      </c>
      <c r="J148" s="272" t="str">
        <f t="shared" si="18"/>
        <v>214</v>
      </c>
      <c r="K148" t="str">
        <f t="shared" si="19"/>
        <v>21462</v>
      </c>
      <c r="L148" t="str">
        <f t="shared" si="20"/>
        <v>2146202</v>
      </c>
    </row>
    <row r="149" ht="24" hidden="1" customHeight="1" spans="1:12">
      <c r="A149" s="277">
        <v>2146203</v>
      </c>
      <c r="B149" s="278" t="s">
        <v>1299</v>
      </c>
      <c r="C149" s="279">
        <v>0</v>
      </c>
      <c r="D149" s="279">
        <f>SUMIFS([2]执行月报!$F$1336:$F$1676,[2]执行月报!$D$1336:$D$1676,A149)</f>
        <v>0</v>
      </c>
      <c r="E149" s="279">
        <v>0</v>
      </c>
      <c r="F149" s="280" t="str">
        <f t="shared" si="14"/>
        <v>-</v>
      </c>
      <c r="G149" s="280" t="str">
        <f t="shared" si="15"/>
        <v>-</v>
      </c>
      <c r="H149" s="270" t="str">
        <f t="shared" si="16"/>
        <v>否</v>
      </c>
      <c r="I149" s="271" t="str">
        <f t="shared" si="17"/>
        <v>项</v>
      </c>
      <c r="J149" s="272" t="str">
        <f t="shared" si="18"/>
        <v>214</v>
      </c>
      <c r="K149" t="str">
        <f t="shared" si="19"/>
        <v>21462</v>
      </c>
      <c r="L149" t="str">
        <f t="shared" si="20"/>
        <v>2146203</v>
      </c>
    </row>
    <row r="150" ht="24" hidden="1" customHeight="1" spans="1:12">
      <c r="A150" s="277">
        <v>2146299</v>
      </c>
      <c r="B150" s="283" t="s">
        <v>1300</v>
      </c>
      <c r="C150" s="284">
        <v>0</v>
      </c>
      <c r="D150" s="279">
        <f>SUMIFS([2]执行月报!$F$1336:$F$1676,[2]执行月报!$D$1336:$D$1676,A150)</f>
        <v>0</v>
      </c>
      <c r="E150" s="279">
        <v>0</v>
      </c>
      <c r="F150" s="285" t="str">
        <f t="shared" si="14"/>
        <v>-</v>
      </c>
      <c r="G150" s="285" t="str">
        <f t="shared" si="15"/>
        <v>-</v>
      </c>
      <c r="H150" s="270" t="str">
        <f t="shared" si="16"/>
        <v>否</v>
      </c>
      <c r="I150" s="271" t="str">
        <f t="shared" si="17"/>
        <v>项</v>
      </c>
      <c r="J150" s="272" t="str">
        <f t="shared" si="18"/>
        <v>214</v>
      </c>
      <c r="K150" t="str">
        <f t="shared" si="19"/>
        <v>21462</v>
      </c>
      <c r="L150" t="str">
        <f t="shared" si="20"/>
        <v>2146299</v>
      </c>
    </row>
    <row r="151" ht="24" hidden="1" customHeight="1" spans="1:12">
      <c r="A151" s="273">
        <v>21463</v>
      </c>
      <c r="B151" s="286" t="s">
        <v>1301</v>
      </c>
      <c r="C151" s="275">
        <f>SUMIFS(C152:C$280,$I152:$I$280,"项",$K152:$K$280,$A151)</f>
        <v>0</v>
      </c>
      <c r="D151" s="275">
        <f>SUMIFS(D152:D$280,$I152:$I$280,"项",$K152:$K$280,$A151)</f>
        <v>0</v>
      </c>
      <c r="E151" s="275">
        <f>SUMIFS(E152:E$280,$I152:$I$280,"项",$K152:$K$280,$A151)</f>
        <v>0</v>
      </c>
      <c r="F151" s="287" t="str">
        <f t="shared" si="14"/>
        <v>-</v>
      </c>
      <c r="G151" s="287" t="str">
        <f t="shared" si="15"/>
        <v>-</v>
      </c>
      <c r="H151" s="270" t="str">
        <f t="shared" si="16"/>
        <v>否</v>
      </c>
      <c r="I151" s="271" t="str">
        <f t="shared" si="17"/>
        <v>款</v>
      </c>
      <c r="J151" s="272" t="str">
        <f t="shared" si="18"/>
        <v>214</v>
      </c>
      <c r="K151" t="str">
        <f t="shared" si="19"/>
        <v>21463</v>
      </c>
      <c r="L151" t="str">
        <f t="shared" si="20"/>
        <v>21463</v>
      </c>
    </row>
    <row r="152" ht="24" hidden="1" customHeight="1" spans="1:12">
      <c r="A152" s="277">
        <v>2146301</v>
      </c>
      <c r="B152" s="278" t="s">
        <v>1302</v>
      </c>
      <c r="C152" s="279">
        <v>0</v>
      </c>
      <c r="D152" s="279">
        <f>SUMIFS([2]执行月报!$F$1336:$F$1676,[2]执行月报!$D$1336:$D$1676,A152)</f>
        <v>0</v>
      </c>
      <c r="E152" s="279">
        <v>0</v>
      </c>
      <c r="F152" s="280" t="str">
        <f t="shared" si="14"/>
        <v>-</v>
      </c>
      <c r="G152" s="280" t="str">
        <f t="shared" si="15"/>
        <v>-</v>
      </c>
      <c r="H152" s="270" t="str">
        <f t="shared" si="16"/>
        <v>否</v>
      </c>
      <c r="I152" s="271" t="str">
        <f t="shared" si="17"/>
        <v>项</v>
      </c>
      <c r="J152" s="272" t="str">
        <f t="shared" si="18"/>
        <v>214</v>
      </c>
      <c r="K152" t="str">
        <f t="shared" si="19"/>
        <v>21463</v>
      </c>
      <c r="L152" t="str">
        <f t="shared" si="20"/>
        <v>2146301</v>
      </c>
    </row>
    <row r="153" ht="24" hidden="1" customHeight="1" spans="1:12">
      <c r="A153" s="277">
        <v>2146302</v>
      </c>
      <c r="B153" s="278" t="s">
        <v>1303</v>
      </c>
      <c r="C153" s="279">
        <v>0</v>
      </c>
      <c r="D153" s="279">
        <f>SUMIFS([2]执行月报!$F$1336:$F$1676,[2]执行月报!$D$1336:$D$1676,A153)</f>
        <v>0</v>
      </c>
      <c r="E153" s="279">
        <v>0</v>
      </c>
      <c r="F153" s="280" t="str">
        <f t="shared" si="14"/>
        <v>-</v>
      </c>
      <c r="G153" s="280" t="str">
        <f t="shared" si="15"/>
        <v>-</v>
      </c>
      <c r="H153" s="270" t="str">
        <f t="shared" si="16"/>
        <v>否</v>
      </c>
      <c r="I153" s="271" t="str">
        <f t="shared" si="17"/>
        <v>项</v>
      </c>
      <c r="J153" s="272" t="str">
        <f t="shared" si="18"/>
        <v>214</v>
      </c>
      <c r="K153" t="str">
        <f t="shared" si="19"/>
        <v>21463</v>
      </c>
      <c r="L153" t="str">
        <f t="shared" si="20"/>
        <v>2146302</v>
      </c>
    </row>
    <row r="154" ht="24" hidden="1" customHeight="1" spans="1:12">
      <c r="A154" s="277">
        <v>2146303</v>
      </c>
      <c r="B154" s="278" t="s">
        <v>1304</v>
      </c>
      <c r="C154" s="279">
        <v>0</v>
      </c>
      <c r="D154" s="279">
        <f>SUMIFS([2]执行月报!$F$1336:$F$1676,[2]执行月报!$D$1336:$D$1676,A154)</f>
        <v>0</v>
      </c>
      <c r="E154" s="279">
        <v>0</v>
      </c>
      <c r="F154" s="280" t="str">
        <f t="shared" si="14"/>
        <v>-</v>
      </c>
      <c r="G154" s="280" t="str">
        <f t="shared" si="15"/>
        <v>-</v>
      </c>
      <c r="H154" s="270" t="str">
        <f t="shared" si="16"/>
        <v>否</v>
      </c>
      <c r="I154" s="271" t="str">
        <f t="shared" si="17"/>
        <v>项</v>
      </c>
      <c r="J154" s="272" t="str">
        <f t="shared" si="18"/>
        <v>214</v>
      </c>
      <c r="K154" t="str">
        <f t="shared" si="19"/>
        <v>21463</v>
      </c>
      <c r="L154" t="str">
        <f t="shared" si="20"/>
        <v>2146303</v>
      </c>
    </row>
    <row r="155" ht="24" hidden="1" customHeight="1" spans="1:12">
      <c r="A155" s="277">
        <v>2146399</v>
      </c>
      <c r="B155" s="278" t="s">
        <v>1305</v>
      </c>
      <c r="C155" s="279">
        <v>0</v>
      </c>
      <c r="D155" s="279">
        <f>SUMIFS([2]执行月报!$F$1336:$F$1676,[2]执行月报!$D$1336:$D$1676,A155)</f>
        <v>0</v>
      </c>
      <c r="E155" s="279">
        <v>0</v>
      </c>
      <c r="F155" s="280" t="str">
        <f t="shared" si="14"/>
        <v>-</v>
      </c>
      <c r="G155" s="280" t="str">
        <f t="shared" si="15"/>
        <v>-</v>
      </c>
      <c r="H155" s="270" t="str">
        <f t="shared" si="16"/>
        <v>否</v>
      </c>
      <c r="I155" s="271" t="str">
        <f t="shared" si="17"/>
        <v>项</v>
      </c>
      <c r="J155" s="272" t="str">
        <f t="shared" si="18"/>
        <v>214</v>
      </c>
      <c r="K155" t="str">
        <f t="shared" si="19"/>
        <v>21463</v>
      </c>
      <c r="L155" t="str">
        <f t="shared" si="20"/>
        <v>2146399</v>
      </c>
    </row>
    <row r="156" ht="24" hidden="1" customHeight="1" spans="1:12">
      <c r="A156" s="273">
        <v>21464</v>
      </c>
      <c r="B156" s="274" t="s">
        <v>1306</v>
      </c>
      <c r="C156" s="275">
        <f>SUMIFS(C157:C$280,$I157:$I$280,"项",$K157:$K$280,$A156)</f>
        <v>0</v>
      </c>
      <c r="D156" s="275">
        <f>SUMIFS(D157:D$280,$I157:$I$280,"项",$K157:$K$280,$A156)</f>
        <v>0</v>
      </c>
      <c r="E156" s="275">
        <f>SUMIFS(E157:E$280,$I157:$I$280,"项",$K157:$K$280,$A156)</f>
        <v>0</v>
      </c>
      <c r="F156" s="276" t="str">
        <f t="shared" si="14"/>
        <v>-</v>
      </c>
      <c r="G156" s="276" t="str">
        <f t="shared" si="15"/>
        <v>-</v>
      </c>
      <c r="H156" s="270" t="str">
        <f t="shared" si="16"/>
        <v>否</v>
      </c>
      <c r="I156" s="271" t="str">
        <f t="shared" si="17"/>
        <v>款</v>
      </c>
      <c r="J156" s="272" t="str">
        <f t="shared" si="18"/>
        <v>214</v>
      </c>
      <c r="K156" t="str">
        <f t="shared" si="19"/>
        <v>21464</v>
      </c>
      <c r="L156" t="str">
        <f t="shared" si="20"/>
        <v>21464</v>
      </c>
    </row>
    <row r="157" ht="24" hidden="1" customHeight="1" spans="1:12">
      <c r="A157" s="277">
        <v>2146401</v>
      </c>
      <c r="B157" s="278" t="s">
        <v>1307</v>
      </c>
      <c r="C157" s="279">
        <v>0</v>
      </c>
      <c r="D157" s="279">
        <f>SUMIFS([2]执行月报!$F$1336:$F$1676,[2]执行月报!$D$1336:$D$1676,A157)</f>
        <v>0</v>
      </c>
      <c r="E157" s="279">
        <v>0</v>
      </c>
      <c r="F157" s="280" t="str">
        <f t="shared" si="14"/>
        <v>-</v>
      </c>
      <c r="G157" s="280" t="str">
        <f t="shared" si="15"/>
        <v>-</v>
      </c>
      <c r="H157" s="270" t="str">
        <f t="shared" si="16"/>
        <v>否</v>
      </c>
      <c r="I157" s="271" t="str">
        <f t="shared" si="17"/>
        <v>项</v>
      </c>
      <c r="J157" s="272" t="str">
        <f t="shared" si="18"/>
        <v>214</v>
      </c>
      <c r="K157" t="str">
        <f t="shared" si="19"/>
        <v>21464</v>
      </c>
      <c r="L157" t="str">
        <f t="shared" si="20"/>
        <v>2146401</v>
      </c>
    </row>
    <row r="158" ht="24" hidden="1" customHeight="1" spans="1:12">
      <c r="A158" s="277">
        <v>2146402</v>
      </c>
      <c r="B158" s="283" t="s">
        <v>1308</v>
      </c>
      <c r="C158" s="284">
        <v>0</v>
      </c>
      <c r="D158" s="279">
        <f>SUMIFS([2]执行月报!$F$1336:$F$1676,[2]执行月报!$D$1336:$D$1676,A158)</f>
        <v>0</v>
      </c>
      <c r="E158" s="279">
        <v>0</v>
      </c>
      <c r="F158" s="285" t="str">
        <f t="shared" si="14"/>
        <v>-</v>
      </c>
      <c r="G158" s="285" t="str">
        <f t="shared" si="15"/>
        <v>-</v>
      </c>
      <c r="H158" s="270" t="str">
        <f t="shared" si="16"/>
        <v>否</v>
      </c>
      <c r="I158" s="271" t="str">
        <f t="shared" si="17"/>
        <v>项</v>
      </c>
      <c r="J158" s="272" t="str">
        <f t="shared" si="18"/>
        <v>214</v>
      </c>
      <c r="K158" t="str">
        <f t="shared" si="19"/>
        <v>21464</v>
      </c>
      <c r="L158" t="str">
        <f t="shared" si="20"/>
        <v>2146402</v>
      </c>
    </row>
    <row r="159" ht="24" hidden="1" customHeight="1" spans="1:12">
      <c r="A159" s="277">
        <v>2146403</v>
      </c>
      <c r="B159" s="278" t="s">
        <v>1309</v>
      </c>
      <c r="C159" s="279">
        <v>0</v>
      </c>
      <c r="D159" s="279">
        <f>SUMIFS([2]执行月报!$F$1336:$F$1676,[2]执行月报!$D$1336:$D$1676,A159)</f>
        <v>0</v>
      </c>
      <c r="E159" s="279">
        <v>0</v>
      </c>
      <c r="F159" s="280" t="str">
        <f t="shared" si="14"/>
        <v>-</v>
      </c>
      <c r="G159" s="280" t="str">
        <f t="shared" si="15"/>
        <v>-</v>
      </c>
      <c r="H159" s="270" t="str">
        <f t="shared" si="16"/>
        <v>否</v>
      </c>
      <c r="I159" s="271" t="str">
        <f t="shared" si="17"/>
        <v>项</v>
      </c>
      <c r="J159" s="272" t="str">
        <f t="shared" si="18"/>
        <v>214</v>
      </c>
      <c r="K159" t="str">
        <f t="shared" si="19"/>
        <v>21464</v>
      </c>
      <c r="L159" t="str">
        <f t="shared" si="20"/>
        <v>2146403</v>
      </c>
    </row>
    <row r="160" ht="24" hidden="1" customHeight="1" spans="1:12">
      <c r="A160" s="277">
        <v>2146404</v>
      </c>
      <c r="B160" s="278" t="s">
        <v>1310</v>
      </c>
      <c r="C160" s="279">
        <v>0</v>
      </c>
      <c r="D160" s="279">
        <f>SUMIFS([2]执行月报!$F$1336:$F$1676,[2]执行月报!$D$1336:$D$1676,A160)</f>
        <v>0</v>
      </c>
      <c r="E160" s="279">
        <v>0</v>
      </c>
      <c r="F160" s="280" t="str">
        <f t="shared" si="14"/>
        <v>-</v>
      </c>
      <c r="G160" s="280" t="str">
        <f t="shared" si="15"/>
        <v>-</v>
      </c>
      <c r="H160" s="270" t="str">
        <f t="shared" si="16"/>
        <v>否</v>
      </c>
      <c r="I160" s="271" t="str">
        <f t="shared" si="17"/>
        <v>项</v>
      </c>
      <c r="J160" s="272" t="str">
        <f t="shared" si="18"/>
        <v>214</v>
      </c>
      <c r="K160" t="str">
        <f t="shared" si="19"/>
        <v>21464</v>
      </c>
      <c r="L160" t="str">
        <f t="shared" si="20"/>
        <v>2146404</v>
      </c>
    </row>
    <row r="161" ht="24" hidden="1" customHeight="1" spans="1:12">
      <c r="A161" s="277">
        <v>2146405</v>
      </c>
      <c r="B161" s="278" t="s">
        <v>1311</v>
      </c>
      <c r="C161" s="279">
        <v>0</v>
      </c>
      <c r="D161" s="279">
        <f>SUMIFS([2]执行月报!$F$1336:$F$1676,[2]执行月报!$D$1336:$D$1676,A161)</f>
        <v>0</v>
      </c>
      <c r="E161" s="279">
        <v>0</v>
      </c>
      <c r="F161" s="280" t="str">
        <f t="shared" si="14"/>
        <v>-</v>
      </c>
      <c r="G161" s="280" t="str">
        <f t="shared" si="15"/>
        <v>-</v>
      </c>
      <c r="H161" s="270" t="str">
        <f t="shared" si="16"/>
        <v>否</v>
      </c>
      <c r="I161" s="271" t="str">
        <f t="shared" si="17"/>
        <v>项</v>
      </c>
      <c r="J161" s="272" t="str">
        <f t="shared" si="18"/>
        <v>214</v>
      </c>
      <c r="K161" t="str">
        <f t="shared" si="19"/>
        <v>21464</v>
      </c>
      <c r="L161" t="str">
        <f t="shared" si="20"/>
        <v>2146405</v>
      </c>
    </row>
    <row r="162" ht="24" hidden="1" customHeight="1" spans="1:12">
      <c r="A162" s="277">
        <v>2146406</v>
      </c>
      <c r="B162" s="278" t="s">
        <v>1312</v>
      </c>
      <c r="C162" s="279">
        <v>0</v>
      </c>
      <c r="D162" s="279">
        <f>SUMIFS([2]执行月报!$F$1336:$F$1676,[2]执行月报!$D$1336:$D$1676,A162)</f>
        <v>0</v>
      </c>
      <c r="E162" s="279">
        <v>0</v>
      </c>
      <c r="F162" s="280" t="str">
        <f t="shared" si="14"/>
        <v>-</v>
      </c>
      <c r="G162" s="280" t="str">
        <f t="shared" si="15"/>
        <v>-</v>
      </c>
      <c r="H162" s="270" t="str">
        <f t="shared" si="16"/>
        <v>否</v>
      </c>
      <c r="I162" s="271" t="str">
        <f t="shared" si="17"/>
        <v>项</v>
      </c>
      <c r="J162" s="272" t="str">
        <f t="shared" si="18"/>
        <v>214</v>
      </c>
      <c r="K162" t="str">
        <f t="shared" si="19"/>
        <v>21464</v>
      </c>
      <c r="L162" t="str">
        <f t="shared" si="20"/>
        <v>2146406</v>
      </c>
    </row>
    <row r="163" ht="24" hidden="1" customHeight="1" spans="1:12">
      <c r="A163" s="277">
        <v>2146407</v>
      </c>
      <c r="B163" s="278" t="s">
        <v>1313</v>
      </c>
      <c r="C163" s="279">
        <v>0</v>
      </c>
      <c r="D163" s="279">
        <f>SUMIFS([2]执行月报!$F$1336:$F$1676,[2]执行月报!$D$1336:$D$1676,A163)</f>
        <v>0</v>
      </c>
      <c r="E163" s="279">
        <v>0</v>
      </c>
      <c r="F163" s="280" t="str">
        <f t="shared" si="14"/>
        <v>-</v>
      </c>
      <c r="G163" s="280" t="str">
        <f t="shared" si="15"/>
        <v>-</v>
      </c>
      <c r="H163" s="270" t="str">
        <f t="shared" si="16"/>
        <v>否</v>
      </c>
      <c r="I163" s="271" t="str">
        <f t="shared" si="17"/>
        <v>项</v>
      </c>
      <c r="J163" s="272" t="str">
        <f t="shared" si="18"/>
        <v>214</v>
      </c>
      <c r="K163" t="str">
        <f t="shared" si="19"/>
        <v>21464</v>
      </c>
      <c r="L163" t="str">
        <f t="shared" si="20"/>
        <v>2146407</v>
      </c>
    </row>
    <row r="164" ht="24" hidden="1" customHeight="1" spans="1:12">
      <c r="A164" s="277">
        <v>2146499</v>
      </c>
      <c r="B164" s="283" t="s">
        <v>1314</v>
      </c>
      <c r="C164" s="284">
        <v>0</v>
      </c>
      <c r="D164" s="279">
        <f>SUMIFS([2]执行月报!$F$1336:$F$1676,[2]执行月报!$D$1336:$D$1676,A164)</f>
        <v>0</v>
      </c>
      <c r="E164" s="279">
        <v>0</v>
      </c>
      <c r="F164" s="285" t="str">
        <f t="shared" si="14"/>
        <v>-</v>
      </c>
      <c r="G164" s="285" t="str">
        <f t="shared" si="15"/>
        <v>-</v>
      </c>
      <c r="H164" s="270" t="str">
        <f t="shared" si="16"/>
        <v>否</v>
      </c>
      <c r="I164" s="271" t="str">
        <f t="shared" si="17"/>
        <v>项</v>
      </c>
      <c r="J164" s="272" t="str">
        <f t="shared" si="18"/>
        <v>214</v>
      </c>
      <c r="K164" t="str">
        <f t="shared" si="19"/>
        <v>21464</v>
      </c>
      <c r="L164" t="str">
        <f t="shared" si="20"/>
        <v>2146499</v>
      </c>
    </row>
    <row r="165" ht="24" hidden="1" customHeight="1" spans="1:12">
      <c r="A165" s="273">
        <v>21468</v>
      </c>
      <c r="B165" s="274" t="s">
        <v>1315</v>
      </c>
      <c r="C165" s="275">
        <f>SUMIFS(C166:C$280,$I166:$I$280,"项",$K166:$K$280,$A165)</f>
        <v>0</v>
      </c>
      <c r="D165" s="275">
        <f>SUMIFS(D166:D$280,$I166:$I$280,"项",$K166:$K$280,$A165)</f>
        <v>0</v>
      </c>
      <c r="E165" s="275">
        <f>SUMIFS(E166:E$280,$I166:$I$280,"项",$K166:$K$280,$A165)</f>
        <v>0</v>
      </c>
      <c r="F165" s="276" t="str">
        <f t="shared" si="14"/>
        <v>-</v>
      </c>
      <c r="G165" s="276" t="str">
        <f t="shared" si="15"/>
        <v>-</v>
      </c>
      <c r="H165" s="270" t="str">
        <f t="shared" si="16"/>
        <v>否</v>
      </c>
      <c r="I165" s="271" t="str">
        <f t="shared" si="17"/>
        <v>款</v>
      </c>
      <c r="J165" s="272" t="str">
        <f t="shared" si="18"/>
        <v>214</v>
      </c>
      <c r="K165" t="str">
        <f t="shared" si="19"/>
        <v>21468</v>
      </c>
      <c r="L165" t="str">
        <f t="shared" si="20"/>
        <v>21468</v>
      </c>
    </row>
    <row r="166" ht="24" hidden="1" customHeight="1" spans="1:12">
      <c r="A166" s="277">
        <v>2146801</v>
      </c>
      <c r="B166" s="278" t="s">
        <v>1316</v>
      </c>
      <c r="C166" s="279">
        <v>0</v>
      </c>
      <c r="D166" s="279">
        <f>SUMIFS([2]执行月报!$F$1336:$F$1676,[2]执行月报!$D$1336:$D$1676,A166)</f>
        <v>0</v>
      </c>
      <c r="E166" s="279">
        <v>0</v>
      </c>
      <c r="F166" s="280" t="str">
        <f t="shared" si="14"/>
        <v>-</v>
      </c>
      <c r="G166" s="280" t="str">
        <f t="shared" si="15"/>
        <v>-</v>
      </c>
      <c r="H166" s="270" t="str">
        <f t="shared" si="16"/>
        <v>否</v>
      </c>
      <c r="I166" s="271" t="str">
        <f t="shared" si="17"/>
        <v>项</v>
      </c>
      <c r="J166" s="272" t="str">
        <f t="shared" si="18"/>
        <v>214</v>
      </c>
      <c r="K166" t="str">
        <f t="shared" si="19"/>
        <v>21468</v>
      </c>
      <c r="L166" t="str">
        <f t="shared" si="20"/>
        <v>2146801</v>
      </c>
    </row>
    <row r="167" ht="24" hidden="1" customHeight="1" spans="1:12">
      <c r="A167" s="277">
        <v>2146802</v>
      </c>
      <c r="B167" s="283" t="s">
        <v>1317</v>
      </c>
      <c r="C167" s="284">
        <v>0</v>
      </c>
      <c r="D167" s="279">
        <f>SUMIFS([2]执行月报!$F$1336:$F$1676,[2]执行月报!$D$1336:$D$1676,A167)</f>
        <v>0</v>
      </c>
      <c r="E167" s="279">
        <v>0</v>
      </c>
      <c r="F167" s="285" t="str">
        <f t="shared" si="14"/>
        <v>-</v>
      </c>
      <c r="G167" s="285" t="str">
        <f t="shared" si="15"/>
        <v>-</v>
      </c>
      <c r="H167" s="270" t="str">
        <f t="shared" si="16"/>
        <v>否</v>
      </c>
      <c r="I167" s="271" t="str">
        <f t="shared" si="17"/>
        <v>项</v>
      </c>
      <c r="J167" s="272" t="str">
        <f t="shared" si="18"/>
        <v>214</v>
      </c>
      <c r="K167" t="str">
        <f t="shared" si="19"/>
        <v>21468</v>
      </c>
      <c r="L167" t="str">
        <f t="shared" si="20"/>
        <v>2146802</v>
      </c>
    </row>
    <row r="168" ht="24" hidden="1" customHeight="1" spans="1:12">
      <c r="A168" s="277">
        <v>2146803</v>
      </c>
      <c r="B168" s="283" t="s">
        <v>1318</v>
      </c>
      <c r="C168" s="284">
        <v>0</v>
      </c>
      <c r="D168" s="279">
        <f>SUMIFS([2]执行月报!$F$1336:$F$1676,[2]执行月报!$D$1336:$D$1676,A168)</f>
        <v>0</v>
      </c>
      <c r="E168" s="279">
        <v>0</v>
      </c>
      <c r="F168" s="285" t="str">
        <f t="shared" si="14"/>
        <v>-</v>
      </c>
      <c r="G168" s="285" t="str">
        <f t="shared" si="15"/>
        <v>-</v>
      </c>
      <c r="H168" s="270" t="str">
        <f t="shared" si="16"/>
        <v>否</v>
      </c>
      <c r="I168" s="271" t="str">
        <f t="shared" si="17"/>
        <v>项</v>
      </c>
      <c r="J168" s="272" t="str">
        <f t="shared" si="18"/>
        <v>214</v>
      </c>
      <c r="K168" t="str">
        <f t="shared" si="19"/>
        <v>21468</v>
      </c>
      <c r="L168" t="str">
        <f t="shared" si="20"/>
        <v>2146803</v>
      </c>
    </row>
    <row r="169" ht="24" hidden="1" customHeight="1" spans="1:12">
      <c r="A169" s="277">
        <v>2146804</v>
      </c>
      <c r="B169" s="278" t="s">
        <v>1319</v>
      </c>
      <c r="C169" s="279">
        <v>0</v>
      </c>
      <c r="D169" s="279">
        <f>SUMIFS([2]执行月报!$F$1336:$F$1676,[2]执行月报!$D$1336:$D$1676,A169)</f>
        <v>0</v>
      </c>
      <c r="E169" s="279">
        <v>0</v>
      </c>
      <c r="F169" s="280" t="str">
        <f t="shared" si="14"/>
        <v>-</v>
      </c>
      <c r="G169" s="280" t="str">
        <f t="shared" si="15"/>
        <v>-</v>
      </c>
      <c r="H169" s="270" t="str">
        <f t="shared" si="16"/>
        <v>否</v>
      </c>
      <c r="I169" s="271" t="str">
        <f t="shared" si="17"/>
        <v>项</v>
      </c>
      <c r="J169" s="272" t="str">
        <f t="shared" si="18"/>
        <v>214</v>
      </c>
      <c r="K169" t="str">
        <f t="shared" si="19"/>
        <v>21468</v>
      </c>
      <c r="L169" t="str">
        <f t="shared" si="20"/>
        <v>2146804</v>
      </c>
    </row>
    <row r="170" ht="24" hidden="1" customHeight="1" spans="1:12">
      <c r="A170" s="277">
        <v>2146805</v>
      </c>
      <c r="B170" s="278" t="s">
        <v>1320</v>
      </c>
      <c r="C170" s="279">
        <v>0</v>
      </c>
      <c r="D170" s="279">
        <f>SUMIFS([2]执行月报!$F$1336:$F$1676,[2]执行月报!$D$1336:$D$1676,A170)</f>
        <v>0</v>
      </c>
      <c r="E170" s="279">
        <v>0</v>
      </c>
      <c r="F170" s="280" t="str">
        <f t="shared" si="14"/>
        <v>-</v>
      </c>
      <c r="G170" s="280" t="str">
        <f t="shared" si="15"/>
        <v>-</v>
      </c>
      <c r="H170" s="270" t="str">
        <f t="shared" si="16"/>
        <v>否</v>
      </c>
      <c r="I170" s="271" t="str">
        <f t="shared" si="17"/>
        <v>项</v>
      </c>
      <c r="J170" s="272" t="str">
        <f t="shared" si="18"/>
        <v>214</v>
      </c>
      <c r="K170" t="str">
        <f t="shared" si="19"/>
        <v>21468</v>
      </c>
      <c r="L170" t="str">
        <f t="shared" si="20"/>
        <v>2146805</v>
      </c>
    </row>
    <row r="171" ht="24" hidden="1" customHeight="1" spans="1:12">
      <c r="A171" s="277">
        <v>2146899</v>
      </c>
      <c r="B171" s="278" t="s">
        <v>1321</v>
      </c>
      <c r="C171" s="279">
        <v>0</v>
      </c>
      <c r="D171" s="279">
        <f>SUMIFS([2]执行月报!$F$1336:$F$1676,[2]执行月报!$D$1336:$D$1676,A171)</f>
        <v>0</v>
      </c>
      <c r="E171" s="279">
        <v>0</v>
      </c>
      <c r="F171" s="280" t="str">
        <f t="shared" si="14"/>
        <v>-</v>
      </c>
      <c r="G171" s="280" t="str">
        <f t="shared" si="15"/>
        <v>-</v>
      </c>
      <c r="H171" s="270" t="str">
        <f t="shared" si="16"/>
        <v>否</v>
      </c>
      <c r="I171" s="271" t="str">
        <f t="shared" si="17"/>
        <v>项</v>
      </c>
      <c r="J171" s="272" t="str">
        <f t="shared" si="18"/>
        <v>214</v>
      </c>
      <c r="K171" t="str">
        <f t="shared" si="19"/>
        <v>21468</v>
      </c>
      <c r="L171" t="str">
        <f t="shared" si="20"/>
        <v>2146899</v>
      </c>
    </row>
    <row r="172" ht="24" hidden="1" customHeight="1" spans="1:12">
      <c r="A172" s="273">
        <v>21469</v>
      </c>
      <c r="B172" s="274" t="s">
        <v>1322</v>
      </c>
      <c r="C172" s="275">
        <f>SUMIFS(C173:C$280,$I173:$I$280,"项",$K173:$K$280,$A172)</f>
        <v>0</v>
      </c>
      <c r="D172" s="275">
        <f>SUMIFS(D173:D$280,$I173:$I$280,"项",$K173:$K$280,$A172)</f>
        <v>0</v>
      </c>
      <c r="E172" s="275">
        <f>SUMIFS(E173:E$280,$I173:$I$280,"项",$K173:$K$280,$A172)</f>
        <v>0</v>
      </c>
      <c r="F172" s="276" t="str">
        <f t="shared" si="14"/>
        <v>-</v>
      </c>
      <c r="G172" s="276" t="str">
        <f t="shared" si="15"/>
        <v>-</v>
      </c>
      <c r="H172" s="270" t="str">
        <f t="shared" si="16"/>
        <v>否</v>
      </c>
      <c r="I172" s="271" t="str">
        <f t="shared" si="17"/>
        <v>款</v>
      </c>
      <c r="J172" s="272" t="str">
        <f t="shared" si="18"/>
        <v>214</v>
      </c>
      <c r="K172" t="str">
        <f t="shared" si="19"/>
        <v>21469</v>
      </c>
      <c r="L172" t="str">
        <f t="shared" si="20"/>
        <v>21469</v>
      </c>
    </row>
    <row r="173" ht="24" hidden="1" customHeight="1" spans="1:12">
      <c r="A173" s="277">
        <v>2146901</v>
      </c>
      <c r="B173" s="278" t="s">
        <v>1323</v>
      </c>
      <c r="C173" s="279">
        <v>0</v>
      </c>
      <c r="D173" s="279">
        <f>SUMIFS([2]执行月报!$F$1336:$F$1676,[2]执行月报!$D$1336:$D$1676,A173)</f>
        <v>0</v>
      </c>
      <c r="E173" s="279">
        <v>0</v>
      </c>
      <c r="F173" s="280" t="str">
        <f t="shared" si="14"/>
        <v>-</v>
      </c>
      <c r="G173" s="280" t="str">
        <f t="shared" si="15"/>
        <v>-</v>
      </c>
      <c r="H173" s="270" t="str">
        <f t="shared" si="16"/>
        <v>否</v>
      </c>
      <c r="I173" s="271" t="str">
        <f t="shared" si="17"/>
        <v>项</v>
      </c>
      <c r="J173" s="272" t="str">
        <f t="shared" si="18"/>
        <v>214</v>
      </c>
      <c r="K173" t="str">
        <f t="shared" si="19"/>
        <v>21469</v>
      </c>
      <c r="L173" t="str">
        <f t="shared" si="20"/>
        <v>2146901</v>
      </c>
    </row>
    <row r="174" ht="24" hidden="1" customHeight="1" spans="1:12">
      <c r="A174" s="277">
        <v>2146902</v>
      </c>
      <c r="B174" s="283" t="s">
        <v>1324</v>
      </c>
      <c r="C174" s="284">
        <v>0</v>
      </c>
      <c r="D174" s="279">
        <f>SUMIFS([2]执行月报!$F$1336:$F$1676,[2]执行月报!$D$1336:$D$1676,A174)</f>
        <v>0</v>
      </c>
      <c r="E174" s="279">
        <v>0</v>
      </c>
      <c r="F174" s="285" t="str">
        <f t="shared" si="14"/>
        <v>-</v>
      </c>
      <c r="G174" s="285" t="str">
        <f t="shared" si="15"/>
        <v>-</v>
      </c>
      <c r="H174" s="270" t="str">
        <f t="shared" si="16"/>
        <v>否</v>
      </c>
      <c r="I174" s="271" t="str">
        <f t="shared" si="17"/>
        <v>项</v>
      </c>
      <c r="J174" s="272" t="str">
        <f t="shared" si="18"/>
        <v>214</v>
      </c>
      <c r="K174" t="str">
        <f t="shared" si="19"/>
        <v>21469</v>
      </c>
      <c r="L174" t="str">
        <f t="shared" si="20"/>
        <v>2146902</v>
      </c>
    </row>
    <row r="175" ht="24" hidden="1" customHeight="1" spans="1:12">
      <c r="A175" s="277">
        <v>2146903</v>
      </c>
      <c r="B175" s="290" t="s">
        <v>1325</v>
      </c>
      <c r="C175" s="291">
        <v>0</v>
      </c>
      <c r="D175" s="279">
        <f>SUMIFS([2]执行月报!$F$1336:$F$1676,[2]执行月报!$D$1336:$D$1676,A175)</f>
        <v>0</v>
      </c>
      <c r="E175" s="279">
        <v>0</v>
      </c>
      <c r="F175" s="280" t="str">
        <f t="shared" si="14"/>
        <v>-</v>
      </c>
      <c r="G175" s="280" t="str">
        <f t="shared" si="15"/>
        <v>-</v>
      </c>
      <c r="H175" s="270" t="str">
        <f t="shared" si="16"/>
        <v>否</v>
      </c>
      <c r="I175" s="271" t="str">
        <f t="shared" si="17"/>
        <v>项</v>
      </c>
      <c r="J175" s="272" t="str">
        <f t="shared" si="18"/>
        <v>214</v>
      </c>
      <c r="K175" t="str">
        <f t="shared" si="19"/>
        <v>21469</v>
      </c>
      <c r="L175" t="str">
        <f t="shared" si="20"/>
        <v>2146903</v>
      </c>
    </row>
    <row r="176" ht="24" hidden="1" customHeight="1" spans="1:12">
      <c r="A176" s="277">
        <v>2146904</v>
      </c>
      <c r="B176" s="290" t="s">
        <v>1326</v>
      </c>
      <c r="C176" s="291">
        <v>0</v>
      </c>
      <c r="D176" s="279">
        <f>SUMIFS([2]执行月报!$F$1336:$F$1676,[2]执行月报!$D$1336:$D$1676,A176)</f>
        <v>0</v>
      </c>
      <c r="E176" s="279">
        <v>0</v>
      </c>
      <c r="F176" s="280" t="str">
        <f t="shared" si="14"/>
        <v>-</v>
      </c>
      <c r="G176" s="280" t="str">
        <f t="shared" si="15"/>
        <v>-</v>
      </c>
      <c r="H176" s="270" t="str">
        <f t="shared" si="16"/>
        <v>否</v>
      </c>
      <c r="I176" s="271" t="str">
        <f t="shared" si="17"/>
        <v>项</v>
      </c>
      <c r="J176" s="272" t="str">
        <f t="shared" si="18"/>
        <v>214</v>
      </c>
      <c r="K176" t="str">
        <f t="shared" si="19"/>
        <v>21469</v>
      </c>
      <c r="L176" t="str">
        <f t="shared" si="20"/>
        <v>2146904</v>
      </c>
    </row>
    <row r="177" ht="24" hidden="1" customHeight="1" spans="1:12">
      <c r="A177" s="277">
        <v>2146906</v>
      </c>
      <c r="B177" s="290" t="s">
        <v>1327</v>
      </c>
      <c r="C177" s="291">
        <v>0</v>
      </c>
      <c r="D177" s="279">
        <f>SUMIFS([2]执行月报!$F$1336:$F$1676,[2]执行月报!$D$1336:$D$1676,A177)</f>
        <v>0</v>
      </c>
      <c r="E177" s="279">
        <v>0</v>
      </c>
      <c r="F177" s="280" t="str">
        <f t="shared" si="14"/>
        <v>-</v>
      </c>
      <c r="G177" s="280" t="str">
        <f t="shared" si="15"/>
        <v>-</v>
      </c>
      <c r="H177" s="270" t="str">
        <f t="shared" si="16"/>
        <v>否</v>
      </c>
      <c r="I177" s="271" t="str">
        <f t="shared" si="17"/>
        <v>项</v>
      </c>
      <c r="J177" s="272" t="str">
        <f t="shared" si="18"/>
        <v>214</v>
      </c>
      <c r="K177" t="str">
        <f t="shared" si="19"/>
        <v>21469</v>
      </c>
      <c r="L177" t="str">
        <f t="shared" si="20"/>
        <v>2146906</v>
      </c>
    </row>
    <row r="178" ht="24" hidden="1" customHeight="1" spans="1:12">
      <c r="A178" s="277">
        <v>2146907</v>
      </c>
      <c r="B178" s="290" t="s">
        <v>1328</v>
      </c>
      <c r="C178" s="291">
        <v>0</v>
      </c>
      <c r="D178" s="279">
        <f>SUMIFS([2]执行月报!$F$1336:$F$1676,[2]执行月报!$D$1336:$D$1676,A178)</f>
        <v>0</v>
      </c>
      <c r="E178" s="279">
        <v>0</v>
      </c>
      <c r="F178" s="280" t="str">
        <f t="shared" si="14"/>
        <v>-</v>
      </c>
      <c r="G178" s="280" t="str">
        <f t="shared" si="15"/>
        <v>-</v>
      </c>
      <c r="H178" s="270" t="str">
        <f t="shared" si="16"/>
        <v>否</v>
      </c>
      <c r="I178" s="271" t="str">
        <f t="shared" si="17"/>
        <v>项</v>
      </c>
      <c r="J178" s="272" t="str">
        <f t="shared" si="18"/>
        <v>214</v>
      </c>
      <c r="K178" t="str">
        <f t="shared" si="19"/>
        <v>21469</v>
      </c>
      <c r="L178" t="str">
        <f t="shared" si="20"/>
        <v>2146907</v>
      </c>
    </row>
    <row r="179" ht="24" hidden="1" customHeight="1" spans="1:12">
      <c r="A179" s="277">
        <v>2146908</v>
      </c>
      <c r="B179" s="290" t="s">
        <v>1329</v>
      </c>
      <c r="C179" s="291">
        <v>0</v>
      </c>
      <c r="D179" s="279">
        <f>SUMIFS([2]执行月报!$F$1336:$F$1676,[2]执行月报!$D$1336:$D$1676,A179)</f>
        <v>0</v>
      </c>
      <c r="E179" s="279">
        <v>0</v>
      </c>
      <c r="F179" s="280" t="str">
        <f t="shared" si="14"/>
        <v>-</v>
      </c>
      <c r="G179" s="280" t="str">
        <f t="shared" si="15"/>
        <v>-</v>
      </c>
      <c r="H179" s="270" t="str">
        <f t="shared" si="16"/>
        <v>否</v>
      </c>
      <c r="I179" s="271" t="str">
        <f t="shared" si="17"/>
        <v>项</v>
      </c>
      <c r="J179" s="272" t="str">
        <f t="shared" si="18"/>
        <v>214</v>
      </c>
      <c r="K179" t="str">
        <f t="shared" si="19"/>
        <v>21469</v>
      </c>
      <c r="L179" t="str">
        <f t="shared" si="20"/>
        <v>2146908</v>
      </c>
    </row>
    <row r="180" ht="24" hidden="1" customHeight="1" spans="1:12">
      <c r="A180" s="277">
        <v>2146999</v>
      </c>
      <c r="B180" s="290" t="s">
        <v>1330</v>
      </c>
      <c r="C180" s="291">
        <v>0</v>
      </c>
      <c r="D180" s="279">
        <f>SUMIFS([2]执行月报!$F$1336:$F$1676,[2]执行月报!$D$1336:$D$1676,A180)</f>
        <v>0</v>
      </c>
      <c r="E180" s="279">
        <v>0</v>
      </c>
      <c r="F180" s="280" t="str">
        <f t="shared" si="14"/>
        <v>-</v>
      </c>
      <c r="G180" s="280" t="str">
        <f t="shared" si="15"/>
        <v>-</v>
      </c>
      <c r="H180" s="270" t="str">
        <f t="shared" si="16"/>
        <v>否</v>
      </c>
      <c r="I180" s="271" t="str">
        <f t="shared" si="17"/>
        <v>项</v>
      </c>
      <c r="J180" s="272" t="str">
        <f t="shared" si="18"/>
        <v>214</v>
      </c>
      <c r="K180" t="str">
        <f t="shared" si="19"/>
        <v>21469</v>
      </c>
      <c r="L180" t="str">
        <f t="shared" si="20"/>
        <v>2146999</v>
      </c>
    </row>
    <row r="181" ht="24" hidden="1" customHeight="1" spans="1:12">
      <c r="A181" s="273">
        <v>21470</v>
      </c>
      <c r="B181" s="292" t="s">
        <v>1331</v>
      </c>
      <c r="C181" s="275">
        <f>SUMIFS(C182:C$280,$I182:$I$280,"项",$K182:$K$280,$A181)</f>
        <v>0</v>
      </c>
      <c r="D181" s="275">
        <f>SUMIFS(D182:D$280,$I182:$I$280,"项",$K182:$K$280,$A181)</f>
        <v>0</v>
      </c>
      <c r="E181" s="275">
        <f>SUMIFS(E182:E$280,$I182:$I$280,"项",$K182:$K$280,$A181)</f>
        <v>0</v>
      </c>
      <c r="F181" s="276" t="str">
        <f t="shared" si="14"/>
        <v>-</v>
      </c>
      <c r="G181" s="276" t="str">
        <f t="shared" si="15"/>
        <v>-</v>
      </c>
      <c r="H181" s="270" t="str">
        <f t="shared" si="16"/>
        <v>否</v>
      </c>
      <c r="I181" s="271" t="str">
        <f t="shared" si="17"/>
        <v>款</v>
      </c>
      <c r="J181" s="272" t="str">
        <f t="shared" si="18"/>
        <v>214</v>
      </c>
      <c r="K181" t="str">
        <f t="shared" si="19"/>
        <v>21470</v>
      </c>
      <c r="L181" t="str">
        <f t="shared" si="20"/>
        <v>21470</v>
      </c>
    </row>
    <row r="182" ht="24" hidden="1" customHeight="1" spans="1:12">
      <c r="A182" s="277">
        <v>2147001</v>
      </c>
      <c r="B182" s="290" t="s">
        <v>1293</v>
      </c>
      <c r="C182" s="291">
        <v>0</v>
      </c>
      <c r="D182" s="279">
        <f>SUMIFS([2]执行月报!$F$1336:$F$1676,[2]执行月报!$D$1336:$D$1676,A182)</f>
        <v>0</v>
      </c>
      <c r="E182" s="279">
        <v>0</v>
      </c>
      <c r="F182" s="280" t="str">
        <f t="shared" si="14"/>
        <v>-</v>
      </c>
      <c r="G182" s="280" t="str">
        <f t="shared" si="15"/>
        <v>-</v>
      </c>
      <c r="H182" s="270" t="str">
        <f t="shared" si="16"/>
        <v>否</v>
      </c>
      <c r="I182" s="271" t="str">
        <f t="shared" si="17"/>
        <v>项</v>
      </c>
      <c r="J182" s="272" t="str">
        <f t="shared" si="18"/>
        <v>214</v>
      </c>
      <c r="K182" t="str">
        <f t="shared" si="19"/>
        <v>21470</v>
      </c>
      <c r="L182" t="str">
        <f t="shared" si="20"/>
        <v>2147001</v>
      </c>
    </row>
    <row r="183" ht="24" hidden="1" customHeight="1" spans="1:12">
      <c r="A183" s="277">
        <v>2147099</v>
      </c>
      <c r="B183" s="290" t="s">
        <v>1332</v>
      </c>
      <c r="C183" s="291">
        <v>0</v>
      </c>
      <c r="D183" s="279">
        <f>SUMIFS([2]执行月报!$F$1336:$F$1676,[2]执行月报!$D$1336:$D$1676,A183)</f>
        <v>0</v>
      </c>
      <c r="E183" s="279">
        <v>0</v>
      </c>
      <c r="F183" s="280" t="str">
        <f t="shared" si="14"/>
        <v>-</v>
      </c>
      <c r="G183" s="280" t="str">
        <f t="shared" si="15"/>
        <v>-</v>
      </c>
      <c r="H183" s="270" t="str">
        <f t="shared" si="16"/>
        <v>否</v>
      </c>
      <c r="I183" s="271" t="str">
        <f t="shared" si="17"/>
        <v>项</v>
      </c>
      <c r="J183" s="272" t="str">
        <f t="shared" si="18"/>
        <v>214</v>
      </c>
      <c r="K183" t="str">
        <f t="shared" si="19"/>
        <v>21470</v>
      </c>
      <c r="L183" t="str">
        <f t="shared" si="20"/>
        <v>2147099</v>
      </c>
    </row>
    <row r="184" ht="24" hidden="1" customHeight="1" spans="1:12">
      <c r="A184" s="273">
        <v>21471</v>
      </c>
      <c r="B184" s="292" t="s">
        <v>1333</v>
      </c>
      <c r="C184" s="275">
        <f>SUMIFS(C185:C$280,$I185:$I$280,"项",$K185:$K$280,$A184)</f>
        <v>0</v>
      </c>
      <c r="D184" s="275">
        <f>SUMIFS(D185:D$280,$I185:$I$280,"项",$K185:$K$280,$A184)</f>
        <v>0</v>
      </c>
      <c r="E184" s="275">
        <f>SUMIFS(E185:E$280,$I185:$I$280,"项",$K185:$K$280,$A184)</f>
        <v>0</v>
      </c>
      <c r="F184" s="276" t="str">
        <f t="shared" si="14"/>
        <v>-</v>
      </c>
      <c r="G184" s="276" t="str">
        <f t="shared" si="15"/>
        <v>-</v>
      </c>
      <c r="H184" s="270" t="str">
        <f t="shared" si="16"/>
        <v>否</v>
      </c>
      <c r="I184" s="271" t="str">
        <f t="shared" si="17"/>
        <v>款</v>
      </c>
      <c r="J184" s="272" t="str">
        <f t="shared" si="18"/>
        <v>214</v>
      </c>
      <c r="K184" t="str">
        <f t="shared" si="19"/>
        <v>21471</v>
      </c>
      <c r="L184" t="str">
        <f t="shared" si="20"/>
        <v>21471</v>
      </c>
    </row>
    <row r="185" ht="24" hidden="1" customHeight="1" spans="1:12">
      <c r="A185" s="277">
        <v>2147101</v>
      </c>
      <c r="B185" s="290" t="s">
        <v>1293</v>
      </c>
      <c r="C185" s="291">
        <v>0</v>
      </c>
      <c r="D185" s="279">
        <f>SUMIFS([2]执行月报!$F$1336:$F$1676,[2]执行月报!$D$1336:$D$1676,A185)</f>
        <v>0</v>
      </c>
      <c r="E185" s="279">
        <v>0</v>
      </c>
      <c r="F185" s="280" t="str">
        <f t="shared" si="14"/>
        <v>-</v>
      </c>
      <c r="G185" s="280" t="str">
        <f t="shared" si="15"/>
        <v>-</v>
      </c>
      <c r="H185" s="270" t="str">
        <f t="shared" si="16"/>
        <v>否</v>
      </c>
      <c r="I185" s="271" t="str">
        <f t="shared" si="17"/>
        <v>项</v>
      </c>
      <c r="J185" s="272" t="str">
        <f t="shared" si="18"/>
        <v>214</v>
      </c>
      <c r="K185" t="str">
        <f t="shared" si="19"/>
        <v>21471</v>
      </c>
      <c r="L185" t="str">
        <f t="shared" si="20"/>
        <v>2147101</v>
      </c>
    </row>
    <row r="186" ht="24" hidden="1" customHeight="1" spans="1:12">
      <c r="A186" s="277">
        <v>2147199</v>
      </c>
      <c r="B186" s="290" t="s">
        <v>1334</v>
      </c>
      <c r="C186" s="291">
        <v>0</v>
      </c>
      <c r="D186" s="279">
        <f>SUMIFS([2]执行月报!$F$1336:$F$1676,[2]执行月报!$D$1336:$D$1676,A186)</f>
        <v>0</v>
      </c>
      <c r="E186" s="279">
        <v>0</v>
      </c>
      <c r="F186" s="280" t="str">
        <f t="shared" si="14"/>
        <v>-</v>
      </c>
      <c r="G186" s="280" t="str">
        <f t="shared" si="15"/>
        <v>-</v>
      </c>
      <c r="H186" s="270" t="str">
        <f t="shared" si="16"/>
        <v>否</v>
      </c>
      <c r="I186" s="271" t="str">
        <f t="shared" si="17"/>
        <v>项</v>
      </c>
      <c r="J186" s="272" t="str">
        <f t="shared" si="18"/>
        <v>214</v>
      </c>
      <c r="K186" t="str">
        <f t="shared" si="19"/>
        <v>21471</v>
      </c>
      <c r="L186" t="str">
        <f t="shared" si="20"/>
        <v>2147199</v>
      </c>
    </row>
    <row r="187" ht="24" hidden="1" customHeight="1" spans="1:12">
      <c r="A187" s="273">
        <v>21472</v>
      </c>
      <c r="B187" s="292" t="s">
        <v>1335</v>
      </c>
      <c r="C187" s="275">
        <f>SUMIFS(C188:C$280,$I188:$I$280,"项",$K188:$K$280,$A187)</f>
        <v>0</v>
      </c>
      <c r="D187" s="275">
        <f>SUMIFS(D188:D$280,$I188:$I$280,"项",$K188:$K$280,$A187)</f>
        <v>0</v>
      </c>
      <c r="E187" s="275">
        <f>SUMIFS(E188:E$280,$I188:$I$280,"项",$K188:$K$280,$A187)</f>
        <v>0</v>
      </c>
      <c r="F187" s="276" t="str">
        <f t="shared" si="14"/>
        <v>-</v>
      </c>
      <c r="G187" s="276" t="str">
        <f t="shared" si="15"/>
        <v>-</v>
      </c>
      <c r="H187" s="270" t="str">
        <f t="shared" si="16"/>
        <v>否</v>
      </c>
      <c r="I187" s="271" t="str">
        <f t="shared" si="17"/>
        <v>款</v>
      </c>
      <c r="J187" s="272" t="str">
        <f t="shared" si="18"/>
        <v>214</v>
      </c>
      <c r="K187" t="str">
        <f t="shared" si="19"/>
        <v>21472</v>
      </c>
      <c r="L187" t="str">
        <f t="shared" si="20"/>
        <v>21472</v>
      </c>
    </row>
    <row r="188" ht="24" hidden="1" customHeight="1" spans="1:12">
      <c r="A188" s="273">
        <v>21473</v>
      </c>
      <c r="B188" s="292" t="s">
        <v>1336</v>
      </c>
      <c r="C188" s="275">
        <f>SUMIFS(C189:C$280,$I189:$I$280,"项",$K189:$K$280,$A188)</f>
        <v>0</v>
      </c>
      <c r="D188" s="275">
        <f>SUMIFS(D189:D$280,$I189:$I$280,"项",$K189:$K$280,$A188)</f>
        <v>0</v>
      </c>
      <c r="E188" s="275">
        <f>SUMIFS(E189:E$280,$I189:$I$280,"项",$K189:$K$280,$A188)</f>
        <v>0</v>
      </c>
      <c r="F188" s="276" t="str">
        <f t="shared" si="14"/>
        <v>-</v>
      </c>
      <c r="G188" s="276" t="str">
        <f t="shared" si="15"/>
        <v>-</v>
      </c>
      <c r="H188" s="270" t="str">
        <f t="shared" si="16"/>
        <v>否</v>
      </c>
      <c r="I188" s="271" t="str">
        <f t="shared" si="17"/>
        <v>款</v>
      </c>
      <c r="J188" s="272" t="str">
        <f t="shared" si="18"/>
        <v>214</v>
      </c>
      <c r="K188" t="str">
        <f t="shared" si="19"/>
        <v>21473</v>
      </c>
      <c r="L188" t="str">
        <f t="shared" si="20"/>
        <v>21473</v>
      </c>
    </row>
    <row r="189" ht="24" hidden="1" customHeight="1" spans="1:12">
      <c r="A189" s="277">
        <v>2147301</v>
      </c>
      <c r="B189" s="290" t="s">
        <v>1302</v>
      </c>
      <c r="C189" s="291">
        <v>0</v>
      </c>
      <c r="D189" s="279">
        <f>SUMIFS([2]执行月报!$F$1336:$F$1676,[2]执行月报!$D$1336:$D$1676,A189)</f>
        <v>0</v>
      </c>
      <c r="E189" s="279">
        <v>0</v>
      </c>
      <c r="F189" s="280" t="str">
        <f t="shared" si="14"/>
        <v>-</v>
      </c>
      <c r="G189" s="280" t="str">
        <f t="shared" si="15"/>
        <v>-</v>
      </c>
      <c r="H189" s="270" t="str">
        <f t="shared" si="16"/>
        <v>否</v>
      </c>
      <c r="I189" s="271" t="str">
        <f t="shared" si="17"/>
        <v>项</v>
      </c>
      <c r="J189" s="272" t="str">
        <f t="shared" si="18"/>
        <v>214</v>
      </c>
      <c r="K189" t="str">
        <f t="shared" si="19"/>
        <v>21473</v>
      </c>
      <c r="L189" t="str">
        <f t="shared" si="20"/>
        <v>2147301</v>
      </c>
    </row>
    <row r="190" ht="24" hidden="1" customHeight="1" spans="1:12">
      <c r="A190" s="277">
        <v>2147303</v>
      </c>
      <c r="B190" s="290" t="s">
        <v>1304</v>
      </c>
      <c r="C190" s="291">
        <v>0</v>
      </c>
      <c r="D190" s="279">
        <f>SUMIFS([2]执行月报!$F$1336:$F$1676,[2]执行月报!$D$1336:$D$1676,A190)</f>
        <v>0</v>
      </c>
      <c r="E190" s="279">
        <v>0</v>
      </c>
      <c r="F190" s="280" t="str">
        <f t="shared" si="14"/>
        <v>-</v>
      </c>
      <c r="G190" s="280" t="str">
        <f t="shared" si="15"/>
        <v>-</v>
      </c>
      <c r="H190" s="270" t="str">
        <f t="shared" si="16"/>
        <v>否</v>
      </c>
      <c r="I190" s="271" t="str">
        <f t="shared" si="17"/>
        <v>项</v>
      </c>
      <c r="J190" s="272" t="str">
        <f t="shared" si="18"/>
        <v>214</v>
      </c>
      <c r="K190" t="str">
        <f t="shared" si="19"/>
        <v>21473</v>
      </c>
      <c r="L190" t="str">
        <f t="shared" si="20"/>
        <v>2147303</v>
      </c>
    </row>
    <row r="191" ht="24" hidden="1" customHeight="1" spans="1:12">
      <c r="A191" s="277">
        <v>2147399</v>
      </c>
      <c r="B191" s="290" t="s">
        <v>1337</v>
      </c>
      <c r="C191" s="291">
        <v>0</v>
      </c>
      <c r="D191" s="279">
        <f>SUMIFS([2]执行月报!$F$1336:$F$1676,[2]执行月报!$D$1336:$D$1676,A191)</f>
        <v>0</v>
      </c>
      <c r="E191" s="279">
        <v>0</v>
      </c>
      <c r="F191" s="280" t="str">
        <f t="shared" si="14"/>
        <v>-</v>
      </c>
      <c r="G191" s="280" t="str">
        <f t="shared" si="15"/>
        <v>-</v>
      </c>
      <c r="H191" s="270" t="str">
        <f t="shared" si="16"/>
        <v>否</v>
      </c>
      <c r="I191" s="271" t="str">
        <f t="shared" si="17"/>
        <v>项</v>
      </c>
      <c r="J191" s="272" t="str">
        <f t="shared" si="18"/>
        <v>214</v>
      </c>
      <c r="K191" t="str">
        <f t="shared" si="19"/>
        <v>21473</v>
      </c>
      <c r="L191" t="str">
        <f t="shared" si="20"/>
        <v>2147399</v>
      </c>
    </row>
    <row r="192" ht="24" customHeight="1" spans="1:12">
      <c r="A192" s="266">
        <v>215</v>
      </c>
      <c r="B192" s="293" t="s">
        <v>1173</v>
      </c>
      <c r="C192" s="268">
        <f>SUMIFS(C193:C$280,$I193:$I$280,"款",$J193:$J$280,$A192)</f>
        <v>0</v>
      </c>
      <c r="D192" s="268">
        <f>SUMIFS(D193:D$280,$I193:$I$280,"款",$J193:$J$280,$A192)</f>
        <v>0</v>
      </c>
      <c r="E192" s="268">
        <f>SUMIFS(E193:E$280,$I193:$I$280,"款",$J193:$J$280,$A192)</f>
        <v>0</v>
      </c>
      <c r="F192" s="289" t="str">
        <f t="shared" si="14"/>
        <v>-</v>
      </c>
      <c r="G192" s="289" t="str">
        <f t="shared" si="15"/>
        <v>-</v>
      </c>
      <c r="H192" s="270" t="str">
        <f t="shared" si="16"/>
        <v>是</v>
      </c>
      <c r="I192" s="271" t="str">
        <f t="shared" si="17"/>
        <v>类</v>
      </c>
      <c r="J192" s="272" t="str">
        <f t="shared" si="18"/>
        <v>215</v>
      </c>
      <c r="K192" t="str">
        <f t="shared" si="19"/>
        <v>215</v>
      </c>
      <c r="L192" t="str">
        <f t="shared" si="20"/>
        <v>215</v>
      </c>
    </row>
    <row r="193" ht="24" hidden="1" customHeight="1" spans="1:12">
      <c r="A193" s="273">
        <v>21562</v>
      </c>
      <c r="B193" s="292" t="s">
        <v>1338</v>
      </c>
      <c r="C193" s="275">
        <f>SUMIFS(C194:C$280,$I194:$I$280,"项",$K194:$K$280,$A193)</f>
        <v>0</v>
      </c>
      <c r="D193" s="275">
        <f>SUMIFS(D194:D$280,$I194:$I$280,"项",$K194:$K$280,$A193)</f>
        <v>0</v>
      </c>
      <c r="E193" s="275">
        <f>SUMIFS(E194:E$280,$I194:$I$280,"项",$K194:$K$280,$A193)</f>
        <v>0</v>
      </c>
      <c r="F193" s="276" t="str">
        <f t="shared" si="14"/>
        <v>-</v>
      </c>
      <c r="G193" s="276" t="str">
        <f t="shared" si="15"/>
        <v>-</v>
      </c>
      <c r="H193" s="270" t="str">
        <f t="shared" si="16"/>
        <v>否</v>
      </c>
      <c r="I193" s="271" t="str">
        <f t="shared" si="17"/>
        <v>款</v>
      </c>
      <c r="J193" s="272" t="str">
        <f t="shared" si="18"/>
        <v>215</v>
      </c>
      <c r="K193" t="str">
        <f t="shared" si="19"/>
        <v>21562</v>
      </c>
      <c r="L193" t="str">
        <f t="shared" si="20"/>
        <v>21562</v>
      </c>
    </row>
    <row r="194" ht="24" hidden="1" customHeight="1" spans="1:12">
      <c r="A194" s="277">
        <v>2156202</v>
      </c>
      <c r="B194" s="290" t="s">
        <v>1339</v>
      </c>
      <c r="C194" s="291">
        <v>0</v>
      </c>
      <c r="D194" s="279">
        <f>SUMIFS([2]执行月报!$F$1336:$F$1676,[2]执行月报!$D$1336:$D$1676,A194)</f>
        <v>0</v>
      </c>
      <c r="E194" s="279">
        <v>0</v>
      </c>
      <c r="F194" s="280" t="str">
        <f t="shared" si="14"/>
        <v>-</v>
      </c>
      <c r="G194" s="280" t="str">
        <f t="shared" si="15"/>
        <v>-</v>
      </c>
      <c r="H194" s="270" t="str">
        <f t="shared" si="16"/>
        <v>否</v>
      </c>
      <c r="I194" s="271" t="str">
        <f t="shared" si="17"/>
        <v>项</v>
      </c>
      <c r="J194" s="272" t="str">
        <f t="shared" si="18"/>
        <v>215</v>
      </c>
      <c r="K194" t="str">
        <f t="shared" si="19"/>
        <v>21562</v>
      </c>
      <c r="L194" t="str">
        <f t="shared" si="20"/>
        <v>2156202</v>
      </c>
    </row>
    <row r="195" ht="24" hidden="1" customHeight="1" spans="1:12">
      <c r="A195" s="277">
        <v>2156299</v>
      </c>
      <c r="B195" s="290" t="s">
        <v>1340</v>
      </c>
      <c r="C195" s="291">
        <v>0</v>
      </c>
      <c r="D195" s="279">
        <f>SUMIFS([2]执行月报!$F$1336:$F$1676,[2]执行月报!$D$1336:$D$1676,A195)</f>
        <v>0</v>
      </c>
      <c r="E195" s="279">
        <v>0</v>
      </c>
      <c r="F195" s="280" t="str">
        <f t="shared" si="14"/>
        <v>-</v>
      </c>
      <c r="G195" s="280" t="str">
        <f t="shared" si="15"/>
        <v>-</v>
      </c>
      <c r="H195" s="270" t="str">
        <f t="shared" si="16"/>
        <v>否</v>
      </c>
      <c r="I195" s="271" t="str">
        <f t="shared" si="17"/>
        <v>项</v>
      </c>
      <c r="J195" s="272" t="str">
        <f t="shared" si="18"/>
        <v>215</v>
      </c>
      <c r="K195" t="str">
        <f t="shared" si="19"/>
        <v>21562</v>
      </c>
      <c r="L195" t="str">
        <f t="shared" si="20"/>
        <v>2156299</v>
      </c>
    </row>
    <row r="196" ht="24" customHeight="1" spans="1:12">
      <c r="A196" s="266">
        <v>229</v>
      </c>
      <c r="B196" s="293" t="s">
        <v>1174</v>
      </c>
      <c r="C196" s="268">
        <f>SUMIFS(C197:C$280,$I197:$I$280,"款",$J197:$J$280,$A196)</f>
        <v>3186</v>
      </c>
      <c r="D196" s="268">
        <f>SUMIFS(D197:D$280,$I197:$I$280,"款",$J197:$J$280,$A196)</f>
        <v>1531</v>
      </c>
      <c r="E196" s="268">
        <f>SUMIFS(E197:E$280,$I197:$I$280,"款",$J197:$J$280,$A196)</f>
        <v>709</v>
      </c>
      <c r="F196" s="289">
        <f t="shared" si="14"/>
        <v>1.15937940761636</v>
      </c>
      <c r="G196" s="289">
        <f t="shared" si="15"/>
        <v>0.480539861895794</v>
      </c>
      <c r="H196" s="270" t="str">
        <f t="shared" si="16"/>
        <v>是</v>
      </c>
      <c r="I196" s="271" t="str">
        <f t="shared" si="17"/>
        <v>类</v>
      </c>
      <c r="J196" s="272" t="str">
        <f t="shared" si="18"/>
        <v>229</v>
      </c>
      <c r="K196" t="str">
        <f t="shared" si="19"/>
        <v>229</v>
      </c>
      <c r="L196" t="str">
        <f t="shared" si="20"/>
        <v>229</v>
      </c>
    </row>
    <row r="197" ht="24" hidden="1" customHeight="1" spans="1:12">
      <c r="A197" s="273">
        <v>22904</v>
      </c>
      <c r="B197" s="292" t="s">
        <v>1341</v>
      </c>
      <c r="C197" s="275">
        <f>SUMIFS(C198:C$280,$I198:$I$280,"项",$K198:$K$280,$A197)</f>
        <v>0</v>
      </c>
      <c r="D197" s="275">
        <f>SUMIFS(D198:D$280,$I198:$I$280,"项",$K198:$K$280,$A197)</f>
        <v>0</v>
      </c>
      <c r="E197" s="275">
        <f>SUMIFS(E198:E$280,$I198:$I$280,"项",$K198:$K$280,$A197)</f>
        <v>0</v>
      </c>
      <c r="F197" s="276" t="str">
        <f t="shared" si="14"/>
        <v>-</v>
      </c>
      <c r="G197" s="276" t="str">
        <f t="shared" si="15"/>
        <v>-</v>
      </c>
      <c r="H197" s="270" t="str">
        <f t="shared" si="16"/>
        <v>否</v>
      </c>
      <c r="I197" s="271" t="str">
        <f t="shared" si="17"/>
        <v>款</v>
      </c>
      <c r="J197" s="272" t="str">
        <f t="shared" si="18"/>
        <v>229</v>
      </c>
      <c r="K197" t="str">
        <f t="shared" si="19"/>
        <v>22904</v>
      </c>
      <c r="L197" t="str">
        <f t="shared" si="20"/>
        <v>22904</v>
      </c>
    </row>
    <row r="198" ht="24" hidden="1" customHeight="1" spans="1:12">
      <c r="A198" s="277">
        <v>2290401</v>
      </c>
      <c r="B198" s="290" t="s">
        <v>1342</v>
      </c>
      <c r="C198" s="291">
        <v>0</v>
      </c>
      <c r="D198" s="279">
        <f>SUMIFS([2]执行月报!$F$1336:$F$1676,[2]执行月报!$D$1336:$D$1676,A198)</f>
        <v>0</v>
      </c>
      <c r="E198" s="279">
        <v>0</v>
      </c>
      <c r="F198" s="280" t="str">
        <f t="shared" ref="F198:F261" si="21">IF(E198&lt;&gt;0,D198/E198-1,"-")</f>
        <v>-</v>
      </c>
      <c r="G198" s="280" t="str">
        <f t="shared" ref="G198:G261" si="22">IF(C198&lt;&gt;0,D198/C198,"-")</f>
        <v>-</v>
      </c>
      <c r="H198" s="270" t="str">
        <f t="shared" ref="H198:H261" si="23">IF(LEN(A198)=3,"是",IF(OR(C198&lt;&gt;0,D198&lt;&gt;0,E198&lt;&gt;0),"是","否"))</f>
        <v>否</v>
      </c>
      <c r="I198" s="271" t="str">
        <f t="shared" ref="I198:I261" si="24">_xlfn.IFS(LEN(A198)=3,"类",LEN(A198)=5,"款",LEN(A198)=7,"项")</f>
        <v>项</v>
      </c>
      <c r="J198" s="272" t="str">
        <f t="shared" ref="J198:J261" si="25">LEFT(A198,3)</f>
        <v>229</v>
      </c>
      <c r="K198" t="str">
        <f t="shared" ref="K198:K261" si="26">LEFT(A198,5)</f>
        <v>22904</v>
      </c>
      <c r="L198" t="str">
        <f t="shared" ref="L198:L261" si="27">LEFT(A198,7)</f>
        <v>2290401</v>
      </c>
    </row>
    <row r="199" ht="24" hidden="1" customHeight="1" spans="1:12">
      <c r="A199" s="277">
        <v>2290402</v>
      </c>
      <c r="B199" s="290" t="s">
        <v>1343</v>
      </c>
      <c r="C199" s="291">
        <v>0</v>
      </c>
      <c r="D199" s="279">
        <f>SUMIFS([2]执行月报!$F$1336:$F$1676,[2]执行月报!$D$1336:$D$1676,A199)</f>
        <v>0</v>
      </c>
      <c r="E199" s="279">
        <v>0</v>
      </c>
      <c r="F199" s="280" t="str">
        <f t="shared" si="21"/>
        <v>-</v>
      </c>
      <c r="G199" s="280" t="str">
        <f t="shared" si="22"/>
        <v>-</v>
      </c>
      <c r="H199" s="270" t="str">
        <f t="shared" si="23"/>
        <v>否</v>
      </c>
      <c r="I199" s="271" t="str">
        <f t="shared" si="24"/>
        <v>项</v>
      </c>
      <c r="J199" s="272" t="str">
        <f t="shared" si="25"/>
        <v>229</v>
      </c>
      <c r="K199" t="str">
        <f t="shared" si="26"/>
        <v>22904</v>
      </c>
      <c r="L199" t="str">
        <f t="shared" si="27"/>
        <v>2290402</v>
      </c>
    </row>
    <row r="200" ht="24" hidden="1" customHeight="1" spans="1:12">
      <c r="A200" s="277">
        <v>2290403</v>
      </c>
      <c r="B200" s="290" t="s">
        <v>1344</v>
      </c>
      <c r="C200" s="291">
        <v>0</v>
      </c>
      <c r="D200" s="279">
        <f>SUMIFS([2]执行月报!$F$1336:$F$1676,[2]执行月报!$D$1336:$D$1676,A200)</f>
        <v>0</v>
      </c>
      <c r="E200" s="279">
        <v>0</v>
      </c>
      <c r="F200" s="280" t="str">
        <f t="shared" si="21"/>
        <v>-</v>
      </c>
      <c r="G200" s="280" t="str">
        <f t="shared" si="22"/>
        <v>-</v>
      </c>
      <c r="H200" s="270" t="str">
        <f t="shared" si="23"/>
        <v>否</v>
      </c>
      <c r="I200" s="271" t="str">
        <f t="shared" si="24"/>
        <v>项</v>
      </c>
      <c r="J200" s="272" t="str">
        <f t="shared" si="25"/>
        <v>229</v>
      </c>
      <c r="K200" t="str">
        <f t="shared" si="26"/>
        <v>22904</v>
      </c>
      <c r="L200" t="str">
        <f t="shared" si="27"/>
        <v>2290403</v>
      </c>
    </row>
    <row r="201" ht="24" hidden="1" customHeight="1" spans="1:12">
      <c r="A201" s="273">
        <v>22908</v>
      </c>
      <c r="B201" s="292" t="s">
        <v>1345</v>
      </c>
      <c r="C201" s="275">
        <f>SUMIFS(C202:C$280,$I202:$I$280,"项",$K202:$K$280,$A201)</f>
        <v>0</v>
      </c>
      <c r="D201" s="275">
        <f>SUMIFS(D202:D$280,$I202:$I$280,"项",$K202:$K$280,$A201)</f>
        <v>0</v>
      </c>
      <c r="E201" s="275">
        <f>SUMIFS(E202:E$280,$I202:$I$280,"项",$K202:$K$280,$A201)</f>
        <v>0</v>
      </c>
      <c r="F201" s="276" t="str">
        <f t="shared" si="21"/>
        <v>-</v>
      </c>
      <c r="G201" s="276" t="str">
        <f t="shared" si="22"/>
        <v>-</v>
      </c>
      <c r="H201" s="270" t="str">
        <f t="shared" si="23"/>
        <v>否</v>
      </c>
      <c r="I201" s="271" t="str">
        <f t="shared" si="24"/>
        <v>款</v>
      </c>
      <c r="J201" s="272" t="str">
        <f t="shared" si="25"/>
        <v>229</v>
      </c>
      <c r="K201" t="str">
        <f t="shared" si="26"/>
        <v>22908</v>
      </c>
      <c r="L201" t="str">
        <f t="shared" si="27"/>
        <v>22908</v>
      </c>
    </row>
    <row r="202" ht="24" hidden="1" customHeight="1" spans="1:12">
      <c r="A202" s="277">
        <v>2290802</v>
      </c>
      <c r="B202" s="290" t="s">
        <v>1346</v>
      </c>
      <c r="C202" s="291">
        <v>0</v>
      </c>
      <c r="D202" s="279">
        <f>SUMIFS([2]执行月报!$F$1336:$F$1676,[2]执行月报!$D$1336:$D$1676,A202)</f>
        <v>0</v>
      </c>
      <c r="E202" s="279">
        <v>0</v>
      </c>
      <c r="F202" s="280" t="str">
        <f t="shared" si="21"/>
        <v>-</v>
      </c>
      <c r="G202" s="280" t="str">
        <f t="shared" si="22"/>
        <v>-</v>
      </c>
      <c r="H202" s="270" t="str">
        <f t="shared" si="23"/>
        <v>否</v>
      </c>
      <c r="I202" s="271" t="str">
        <f t="shared" si="24"/>
        <v>项</v>
      </c>
      <c r="J202" s="272" t="str">
        <f t="shared" si="25"/>
        <v>229</v>
      </c>
      <c r="K202" t="str">
        <f t="shared" si="26"/>
        <v>22908</v>
      </c>
      <c r="L202" t="str">
        <f t="shared" si="27"/>
        <v>2290802</v>
      </c>
    </row>
    <row r="203" ht="24" hidden="1" customHeight="1" spans="1:12">
      <c r="A203" s="277">
        <v>2290803</v>
      </c>
      <c r="B203" s="290" t="s">
        <v>1347</v>
      </c>
      <c r="C203" s="291">
        <v>0</v>
      </c>
      <c r="D203" s="279">
        <f>SUMIFS([2]执行月报!$F$1336:$F$1676,[2]执行月报!$D$1336:$D$1676,A203)</f>
        <v>0</v>
      </c>
      <c r="E203" s="279">
        <v>0</v>
      </c>
      <c r="F203" s="280" t="str">
        <f t="shared" si="21"/>
        <v>-</v>
      </c>
      <c r="G203" s="280" t="str">
        <f t="shared" si="22"/>
        <v>-</v>
      </c>
      <c r="H203" s="270" t="str">
        <f t="shared" si="23"/>
        <v>否</v>
      </c>
      <c r="I203" s="271" t="str">
        <f t="shared" si="24"/>
        <v>项</v>
      </c>
      <c r="J203" s="272" t="str">
        <f t="shared" si="25"/>
        <v>229</v>
      </c>
      <c r="K203" t="str">
        <f t="shared" si="26"/>
        <v>22908</v>
      </c>
      <c r="L203" t="str">
        <f t="shared" si="27"/>
        <v>2290803</v>
      </c>
    </row>
    <row r="204" ht="24" hidden="1" customHeight="1" spans="1:12">
      <c r="A204" s="277">
        <v>2290804</v>
      </c>
      <c r="B204" s="290" t="s">
        <v>1348</v>
      </c>
      <c r="C204" s="291">
        <v>0</v>
      </c>
      <c r="D204" s="279">
        <f>SUMIFS([2]执行月报!$F$1336:$F$1676,[2]执行月报!$D$1336:$D$1676,A204)</f>
        <v>0</v>
      </c>
      <c r="E204" s="279">
        <v>0</v>
      </c>
      <c r="F204" s="280" t="str">
        <f t="shared" si="21"/>
        <v>-</v>
      </c>
      <c r="G204" s="280" t="str">
        <f t="shared" si="22"/>
        <v>-</v>
      </c>
      <c r="H204" s="270" t="str">
        <f t="shared" si="23"/>
        <v>否</v>
      </c>
      <c r="I204" s="271" t="str">
        <f t="shared" si="24"/>
        <v>项</v>
      </c>
      <c r="J204" s="272" t="str">
        <f t="shared" si="25"/>
        <v>229</v>
      </c>
      <c r="K204" t="str">
        <f t="shared" si="26"/>
        <v>22908</v>
      </c>
      <c r="L204" t="str">
        <f t="shared" si="27"/>
        <v>2290804</v>
      </c>
    </row>
    <row r="205" ht="24" hidden="1" customHeight="1" spans="1:12">
      <c r="A205" s="277">
        <v>2290805</v>
      </c>
      <c r="B205" s="290" t="s">
        <v>1349</v>
      </c>
      <c r="C205" s="291">
        <v>0</v>
      </c>
      <c r="D205" s="279">
        <f>SUMIFS([2]执行月报!$F$1336:$F$1676,[2]执行月报!$D$1336:$D$1676,A205)</f>
        <v>0</v>
      </c>
      <c r="E205" s="279">
        <v>0</v>
      </c>
      <c r="F205" s="280" t="str">
        <f t="shared" si="21"/>
        <v>-</v>
      </c>
      <c r="G205" s="280" t="str">
        <f t="shared" si="22"/>
        <v>-</v>
      </c>
      <c r="H205" s="270" t="str">
        <f t="shared" si="23"/>
        <v>否</v>
      </c>
      <c r="I205" s="271" t="str">
        <f t="shared" si="24"/>
        <v>项</v>
      </c>
      <c r="J205" s="272" t="str">
        <f t="shared" si="25"/>
        <v>229</v>
      </c>
      <c r="K205" t="str">
        <f t="shared" si="26"/>
        <v>22908</v>
      </c>
      <c r="L205" t="str">
        <f t="shared" si="27"/>
        <v>2290805</v>
      </c>
    </row>
    <row r="206" ht="24" hidden="1" customHeight="1" spans="1:12">
      <c r="A206" s="277">
        <v>2290806</v>
      </c>
      <c r="B206" s="290" t="s">
        <v>1350</v>
      </c>
      <c r="C206" s="291">
        <v>0</v>
      </c>
      <c r="D206" s="279">
        <f>SUMIFS([2]执行月报!$F$1336:$F$1676,[2]执行月报!$D$1336:$D$1676,A206)</f>
        <v>0</v>
      </c>
      <c r="E206" s="279">
        <v>0</v>
      </c>
      <c r="F206" s="280" t="str">
        <f t="shared" si="21"/>
        <v>-</v>
      </c>
      <c r="G206" s="280" t="str">
        <f t="shared" si="22"/>
        <v>-</v>
      </c>
      <c r="H206" s="270" t="str">
        <f t="shared" si="23"/>
        <v>否</v>
      </c>
      <c r="I206" s="271" t="str">
        <f t="shared" si="24"/>
        <v>项</v>
      </c>
      <c r="J206" s="272" t="str">
        <f t="shared" si="25"/>
        <v>229</v>
      </c>
      <c r="K206" t="str">
        <f t="shared" si="26"/>
        <v>22908</v>
      </c>
      <c r="L206" t="str">
        <f t="shared" si="27"/>
        <v>2290806</v>
      </c>
    </row>
    <row r="207" ht="24" hidden="1" customHeight="1" spans="1:12">
      <c r="A207" s="277">
        <v>2290807</v>
      </c>
      <c r="B207" s="290" t="s">
        <v>1351</v>
      </c>
      <c r="C207" s="291">
        <v>0</v>
      </c>
      <c r="D207" s="279">
        <f>SUMIFS([2]执行月报!$F$1336:$F$1676,[2]执行月报!$D$1336:$D$1676,A207)</f>
        <v>0</v>
      </c>
      <c r="E207" s="279">
        <v>0</v>
      </c>
      <c r="F207" s="280" t="str">
        <f t="shared" si="21"/>
        <v>-</v>
      </c>
      <c r="G207" s="280" t="str">
        <f t="shared" si="22"/>
        <v>-</v>
      </c>
      <c r="H207" s="270" t="str">
        <f t="shared" si="23"/>
        <v>否</v>
      </c>
      <c r="I207" s="271" t="str">
        <f t="shared" si="24"/>
        <v>项</v>
      </c>
      <c r="J207" s="272" t="str">
        <f t="shared" si="25"/>
        <v>229</v>
      </c>
      <c r="K207" t="str">
        <f t="shared" si="26"/>
        <v>22908</v>
      </c>
      <c r="L207" t="str">
        <f t="shared" si="27"/>
        <v>2290807</v>
      </c>
    </row>
    <row r="208" ht="24" hidden="1" customHeight="1" spans="1:12">
      <c r="A208" s="277">
        <v>2290808</v>
      </c>
      <c r="B208" s="290" t="s">
        <v>1352</v>
      </c>
      <c r="C208" s="291">
        <v>0</v>
      </c>
      <c r="D208" s="279">
        <f>SUMIFS([2]执行月报!$F$1336:$F$1676,[2]执行月报!$D$1336:$D$1676,A208)</f>
        <v>0</v>
      </c>
      <c r="E208" s="279">
        <v>0</v>
      </c>
      <c r="F208" s="280" t="str">
        <f t="shared" si="21"/>
        <v>-</v>
      </c>
      <c r="G208" s="280" t="str">
        <f t="shared" si="22"/>
        <v>-</v>
      </c>
      <c r="H208" s="270" t="str">
        <f t="shared" si="23"/>
        <v>否</v>
      </c>
      <c r="I208" s="271" t="str">
        <f t="shared" si="24"/>
        <v>项</v>
      </c>
      <c r="J208" s="272" t="str">
        <f t="shared" si="25"/>
        <v>229</v>
      </c>
      <c r="K208" t="str">
        <f t="shared" si="26"/>
        <v>22908</v>
      </c>
      <c r="L208" t="str">
        <f t="shared" si="27"/>
        <v>2290808</v>
      </c>
    </row>
    <row r="209" ht="24" hidden="1" customHeight="1" spans="1:12">
      <c r="A209" s="277">
        <v>2290899</v>
      </c>
      <c r="B209" s="290" t="s">
        <v>1353</v>
      </c>
      <c r="C209" s="291">
        <v>0</v>
      </c>
      <c r="D209" s="279">
        <f>SUMIFS([2]执行月报!$F$1336:$F$1676,[2]执行月报!$D$1336:$D$1676,A209)</f>
        <v>0</v>
      </c>
      <c r="E209" s="279">
        <v>0</v>
      </c>
      <c r="F209" s="280" t="str">
        <f t="shared" si="21"/>
        <v>-</v>
      </c>
      <c r="G209" s="280" t="str">
        <f t="shared" si="22"/>
        <v>-</v>
      </c>
      <c r="H209" s="270" t="str">
        <f t="shared" si="23"/>
        <v>否</v>
      </c>
      <c r="I209" s="271" t="str">
        <f t="shared" si="24"/>
        <v>项</v>
      </c>
      <c r="J209" s="272" t="str">
        <f t="shared" si="25"/>
        <v>229</v>
      </c>
      <c r="K209" t="str">
        <f t="shared" si="26"/>
        <v>22908</v>
      </c>
      <c r="L209" t="str">
        <f t="shared" si="27"/>
        <v>2290899</v>
      </c>
    </row>
    <row r="210" ht="24" customHeight="1" spans="1:12">
      <c r="A210" s="273">
        <v>22960</v>
      </c>
      <c r="B210" s="292" t="s">
        <v>1354</v>
      </c>
      <c r="C210" s="275">
        <f>SUMIFS(C211:C$280,$I211:$I$280,"项",$K211:$K$280,$A210)</f>
        <v>2008</v>
      </c>
      <c r="D210" s="275">
        <f>SUMIFS(D211:D$280,$I211:$I$280,"项",$K211:$K$280,$A210)</f>
        <v>851</v>
      </c>
      <c r="E210" s="275">
        <f>SUMIFS(E211:E$280,$I211:$I$280,"项",$K211:$K$280,$A210)</f>
        <v>709</v>
      </c>
      <c r="F210" s="276">
        <f t="shared" si="21"/>
        <v>0.200282087447109</v>
      </c>
      <c r="G210" s="276">
        <f t="shared" si="22"/>
        <v>0.423804780876494</v>
      </c>
      <c r="H210" s="270" t="str">
        <f t="shared" si="23"/>
        <v>是</v>
      </c>
      <c r="I210" s="271" t="str">
        <f t="shared" si="24"/>
        <v>款</v>
      </c>
      <c r="J210" s="272" t="str">
        <f t="shared" si="25"/>
        <v>229</v>
      </c>
      <c r="K210" t="str">
        <f t="shared" si="26"/>
        <v>22960</v>
      </c>
      <c r="L210" t="str">
        <f t="shared" si="27"/>
        <v>22960</v>
      </c>
    </row>
    <row r="211" ht="24" hidden="1" customHeight="1" spans="1:12">
      <c r="A211" s="277">
        <v>2296001</v>
      </c>
      <c r="B211" s="290" t="s">
        <v>1355</v>
      </c>
      <c r="C211" s="291">
        <v>0</v>
      </c>
      <c r="D211" s="279">
        <f>SUMIFS([2]执行月报!$F$1336:$F$1676,[2]执行月报!$D$1336:$D$1676,A211)</f>
        <v>0</v>
      </c>
      <c r="E211" s="279">
        <v>0</v>
      </c>
      <c r="F211" s="280" t="str">
        <f t="shared" si="21"/>
        <v>-</v>
      </c>
      <c r="G211" s="280" t="str">
        <f t="shared" si="22"/>
        <v>-</v>
      </c>
      <c r="H211" s="270" t="str">
        <f t="shared" si="23"/>
        <v>否</v>
      </c>
      <c r="I211" s="271" t="str">
        <f t="shared" si="24"/>
        <v>项</v>
      </c>
      <c r="J211" s="272" t="str">
        <f t="shared" si="25"/>
        <v>229</v>
      </c>
      <c r="K211" t="str">
        <f t="shared" si="26"/>
        <v>22960</v>
      </c>
      <c r="L211" t="str">
        <f t="shared" si="27"/>
        <v>2296001</v>
      </c>
    </row>
    <row r="212" ht="24" customHeight="1" spans="1:12">
      <c r="A212" s="277">
        <v>2296002</v>
      </c>
      <c r="B212" s="290" t="s">
        <v>1356</v>
      </c>
      <c r="C212" s="291">
        <v>411</v>
      </c>
      <c r="D212" s="279">
        <f>SUMIFS([2]执行月报!$F$1336:$F$1676,[2]执行月报!$D$1336:$D$1676,A212)</f>
        <v>302</v>
      </c>
      <c r="E212" s="279">
        <v>345</v>
      </c>
      <c r="F212" s="280">
        <f t="shared" si="21"/>
        <v>-0.12463768115942</v>
      </c>
      <c r="G212" s="280">
        <f t="shared" si="22"/>
        <v>0.734793187347932</v>
      </c>
      <c r="H212" s="270" t="str">
        <f t="shared" si="23"/>
        <v>是</v>
      </c>
      <c r="I212" s="271" t="str">
        <f t="shared" si="24"/>
        <v>项</v>
      </c>
      <c r="J212" s="272" t="str">
        <f t="shared" si="25"/>
        <v>229</v>
      </c>
      <c r="K212" t="str">
        <f t="shared" si="26"/>
        <v>22960</v>
      </c>
      <c r="L212" t="str">
        <f t="shared" si="27"/>
        <v>2296002</v>
      </c>
    </row>
    <row r="213" ht="24" customHeight="1" spans="1:12">
      <c r="A213" s="277">
        <v>2296003</v>
      </c>
      <c r="B213" s="290" t="s">
        <v>1357</v>
      </c>
      <c r="C213" s="291">
        <v>549</v>
      </c>
      <c r="D213" s="279">
        <f>SUMIFS([2]执行月报!$F$1336:$F$1676,[2]执行月报!$D$1336:$D$1676,A213)</f>
        <v>286</v>
      </c>
      <c r="E213" s="279">
        <v>233</v>
      </c>
      <c r="F213" s="280">
        <f t="shared" si="21"/>
        <v>0.227467811158798</v>
      </c>
      <c r="G213" s="280">
        <f t="shared" si="22"/>
        <v>0.520947176684882</v>
      </c>
      <c r="H213" s="270" t="str">
        <f t="shared" si="23"/>
        <v>是</v>
      </c>
      <c r="I213" s="271" t="str">
        <f t="shared" si="24"/>
        <v>项</v>
      </c>
      <c r="J213" s="272" t="str">
        <f t="shared" si="25"/>
        <v>229</v>
      </c>
      <c r="K213" t="str">
        <f t="shared" si="26"/>
        <v>22960</v>
      </c>
      <c r="L213" t="str">
        <f t="shared" si="27"/>
        <v>2296003</v>
      </c>
    </row>
    <row r="214" ht="24" customHeight="1" spans="1:12">
      <c r="A214" s="277">
        <v>2296004</v>
      </c>
      <c r="B214" s="290" t="s">
        <v>1358</v>
      </c>
      <c r="C214" s="291">
        <v>5</v>
      </c>
      <c r="D214" s="279">
        <f>SUMIFS([2]执行月报!$F$1336:$F$1676,[2]执行月报!$D$1336:$D$1676,A214)</f>
        <v>0</v>
      </c>
      <c r="E214" s="279">
        <v>0</v>
      </c>
      <c r="F214" s="280" t="str">
        <f t="shared" si="21"/>
        <v>-</v>
      </c>
      <c r="G214" s="280">
        <f t="shared" si="22"/>
        <v>0</v>
      </c>
      <c r="H214" s="270" t="str">
        <f t="shared" si="23"/>
        <v>是</v>
      </c>
      <c r="I214" s="271" t="str">
        <f t="shared" si="24"/>
        <v>项</v>
      </c>
      <c r="J214" s="272" t="str">
        <f t="shared" si="25"/>
        <v>229</v>
      </c>
      <c r="K214" t="str">
        <f t="shared" si="26"/>
        <v>22960</v>
      </c>
      <c r="L214" t="str">
        <f t="shared" si="27"/>
        <v>2296004</v>
      </c>
    </row>
    <row r="215" ht="24" hidden="1" customHeight="1" spans="1:12">
      <c r="A215" s="277">
        <v>2296005</v>
      </c>
      <c r="B215" s="290" t="s">
        <v>1359</v>
      </c>
      <c r="C215" s="291">
        <v>0</v>
      </c>
      <c r="D215" s="279">
        <f>SUMIFS([2]执行月报!$F$1336:$F$1676,[2]执行月报!$D$1336:$D$1676,A215)</f>
        <v>0</v>
      </c>
      <c r="E215" s="279">
        <v>0</v>
      </c>
      <c r="F215" s="280" t="str">
        <f t="shared" si="21"/>
        <v>-</v>
      </c>
      <c r="G215" s="280" t="str">
        <f t="shared" si="22"/>
        <v>-</v>
      </c>
      <c r="H215" s="270" t="str">
        <f t="shared" si="23"/>
        <v>否</v>
      </c>
      <c r="I215" s="271" t="str">
        <f t="shared" si="24"/>
        <v>项</v>
      </c>
      <c r="J215" s="272" t="str">
        <f t="shared" si="25"/>
        <v>229</v>
      </c>
      <c r="K215" t="str">
        <f t="shared" si="26"/>
        <v>22960</v>
      </c>
      <c r="L215" t="str">
        <f t="shared" si="27"/>
        <v>2296005</v>
      </c>
    </row>
    <row r="216" ht="24" customHeight="1" spans="1:12">
      <c r="A216" s="277">
        <v>2296006</v>
      </c>
      <c r="B216" s="290" t="s">
        <v>1360</v>
      </c>
      <c r="C216" s="291">
        <v>113</v>
      </c>
      <c r="D216" s="279">
        <f>SUMIFS([2]执行月报!$F$1336:$F$1676,[2]执行月报!$D$1336:$D$1676,A216)</f>
        <v>108</v>
      </c>
      <c r="E216" s="279">
        <v>72</v>
      </c>
      <c r="F216" s="280">
        <f t="shared" si="21"/>
        <v>0.5</v>
      </c>
      <c r="G216" s="280">
        <f t="shared" si="22"/>
        <v>0.955752212389381</v>
      </c>
      <c r="H216" s="270" t="str">
        <f t="shared" si="23"/>
        <v>是</v>
      </c>
      <c r="I216" s="271" t="str">
        <f t="shared" si="24"/>
        <v>项</v>
      </c>
      <c r="J216" s="272" t="str">
        <f t="shared" si="25"/>
        <v>229</v>
      </c>
      <c r="K216" t="str">
        <f t="shared" si="26"/>
        <v>22960</v>
      </c>
      <c r="L216" t="str">
        <f t="shared" si="27"/>
        <v>2296006</v>
      </c>
    </row>
    <row r="217" ht="24" customHeight="1" spans="1:12">
      <c r="A217" s="277">
        <v>2296010</v>
      </c>
      <c r="B217" s="290" t="s">
        <v>1361</v>
      </c>
      <c r="C217" s="291">
        <v>8</v>
      </c>
      <c r="D217" s="279">
        <f>SUMIFS([2]执行月报!$F$1336:$F$1676,[2]执行月报!$D$1336:$D$1676,A217)</f>
        <v>0</v>
      </c>
      <c r="E217" s="279">
        <v>6</v>
      </c>
      <c r="F217" s="280">
        <f t="shared" si="21"/>
        <v>-1</v>
      </c>
      <c r="G217" s="280">
        <f t="shared" si="22"/>
        <v>0</v>
      </c>
      <c r="H217" s="270" t="str">
        <f t="shared" si="23"/>
        <v>是</v>
      </c>
      <c r="I217" s="271" t="str">
        <f t="shared" si="24"/>
        <v>项</v>
      </c>
      <c r="J217" s="272" t="str">
        <f t="shared" si="25"/>
        <v>229</v>
      </c>
      <c r="K217" t="str">
        <f t="shared" si="26"/>
        <v>22960</v>
      </c>
      <c r="L217" t="str">
        <f t="shared" si="27"/>
        <v>2296010</v>
      </c>
    </row>
    <row r="218" ht="24" hidden="1" customHeight="1" spans="1:12">
      <c r="A218" s="277">
        <v>2296011</v>
      </c>
      <c r="B218" s="290" t="s">
        <v>1362</v>
      </c>
      <c r="C218" s="291">
        <v>0</v>
      </c>
      <c r="D218" s="279">
        <f>SUMIFS([2]执行月报!$F$1336:$F$1676,[2]执行月报!$D$1336:$D$1676,A218)</f>
        <v>0</v>
      </c>
      <c r="E218" s="279">
        <v>0</v>
      </c>
      <c r="F218" s="280" t="str">
        <f t="shared" si="21"/>
        <v>-</v>
      </c>
      <c r="G218" s="280" t="str">
        <f t="shared" si="22"/>
        <v>-</v>
      </c>
      <c r="H218" s="270" t="str">
        <f t="shared" si="23"/>
        <v>否</v>
      </c>
      <c r="I218" s="271" t="str">
        <f t="shared" si="24"/>
        <v>项</v>
      </c>
      <c r="J218" s="272" t="str">
        <f t="shared" si="25"/>
        <v>229</v>
      </c>
      <c r="K218" t="str">
        <f t="shared" si="26"/>
        <v>22960</v>
      </c>
      <c r="L218" t="str">
        <f t="shared" si="27"/>
        <v>2296011</v>
      </c>
    </row>
    <row r="219" ht="24" hidden="1" customHeight="1" spans="1:12">
      <c r="A219" s="277">
        <v>2296012</v>
      </c>
      <c r="B219" s="290" t="s">
        <v>1363</v>
      </c>
      <c r="C219" s="291">
        <v>0</v>
      </c>
      <c r="D219" s="279">
        <f>SUMIFS([2]执行月报!$F$1336:$F$1676,[2]执行月报!$D$1336:$D$1676,A219)</f>
        <v>0</v>
      </c>
      <c r="E219" s="279">
        <v>0</v>
      </c>
      <c r="F219" s="280" t="str">
        <f t="shared" si="21"/>
        <v>-</v>
      </c>
      <c r="G219" s="280" t="str">
        <f t="shared" si="22"/>
        <v>-</v>
      </c>
      <c r="H219" s="270" t="str">
        <f t="shared" si="23"/>
        <v>否</v>
      </c>
      <c r="I219" s="271" t="str">
        <f t="shared" si="24"/>
        <v>项</v>
      </c>
      <c r="J219" s="272" t="str">
        <f t="shared" si="25"/>
        <v>229</v>
      </c>
      <c r="K219" t="str">
        <f t="shared" si="26"/>
        <v>22960</v>
      </c>
      <c r="L219" t="str">
        <f t="shared" si="27"/>
        <v>2296012</v>
      </c>
    </row>
    <row r="220" ht="24" hidden="1" customHeight="1" spans="1:12">
      <c r="A220" s="277">
        <v>2296013</v>
      </c>
      <c r="B220" s="290" t="s">
        <v>1364</v>
      </c>
      <c r="C220" s="291">
        <v>0</v>
      </c>
      <c r="D220" s="279">
        <f>SUMIFS([2]执行月报!$F$1336:$F$1676,[2]执行月报!$D$1336:$D$1676,A220)</f>
        <v>0</v>
      </c>
      <c r="E220" s="279">
        <v>0</v>
      </c>
      <c r="F220" s="280" t="str">
        <f t="shared" si="21"/>
        <v>-</v>
      </c>
      <c r="G220" s="280" t="str">
        <f t="shared" si="22"/>
        <v>-</v>
      </c>
      <c r="H220" s="270" t="str">
        <f t="shared" si="23"/>
        <v>否</v>
      </c>
      <c r="I220" s="271" t="str">
        <f t="shared" si="24"/>
        <v>项</v>
      </c>
      <c r="J220" s="272" t="str">
        <f t="shared" si="25"/>
        <v>229</v>
      </c>
      <c r="K220" t="str">
        <f t="shared" si="26"/>
        <v>22960</v>
      </c>
      <c r="L220" t="str">
        <f t="shared" si="27"/>
        <v>2296013</v>
      </c>
    </row>
    <row r="221" ht="24" customHeight="1" spans="1:12">
      <c r="A221" s="277">
        <v>2296099</v>
      </c>
      <c r="B221" s="290" t="s">
        <v>1365</v>
      </c>
      <c r="C221" s="291">
        <v>922</v>
      </c>
      <c r="D221" s="279">
        <f>SUMIFS([2]执行月报!$F$1336:$F$1676,[2]执行月报!$D$1336:$D$1676,A221)</f>
        <v>155</v>
      </c>
      <c r="E221" s="279">
        <v>53</v>
      </c>
      <c r="F221" s="280">
        <f t="shared" si="21"/>
        <v>1.92452830188679</v>
      </c>
      <c r="G221" s="280">
        <f t="shared" si="22"/>
        <v>0.168112798264642</v>
      </c>
      <c r="H221" s="270" t="str">
        <f t="shared" si="23"/>
        <v>是</v>
      </c>
      <c r="I221" s="271" t="str">
        <f t="shared" si="24"/>
        <v>项</v>
      </c>
      <c r="J221" s="272" t="str">
        <f t="shared" si="25"/>
        <v>229</v>
      </c>
      <c r="K221" t="str">
        <f t="shared" si="26"/>
        <v>22960</v>
      </c>
      <c r="L221" t="str">
        <f t="shared" si="27"/>
        <v>2296099</v>
      </c>
    </row>
    <row r="222" ht="24" customHeight="1" spans="1:12">
      <c r="A222" s="273" t="s">
        <v>1366</v>
      </c>
      <c r="B222" s="292" t="s">
        <v>1367</v>
      </c>
      <c r="C222" s="275">
        <f>SUMIFS(C223:C$280,$I223:$I$280,"项",$K223:$K$280,$A222)</f>
        <v>1178</v>
      </c>
      <c r="D222" s="275">
        <f>SUMIFS(D223:D$280,$I223:$I$280,"项",$K223:$K$280,$A222)</f>
        <v>680</v>
      </c>
      <c r="E222" s="275">
        <f>SUMIFS(E223:E$280,$I223:$I$280,"项",$K223:$K$280,$A222)</f>
        <v>0</v>
      </c>
      <c r="F222" s="276" t="str">
        <f t="shared" si="21"/>
        <v>-</v>
      </c>
      <c r="G222" s="276">
        <f t="shared" si="22"/>
        <v>0.577249575551783</v>
      </c>
      <c r="H222" s="270" t="str">
        <f t="shared" si="23"/>
        <v>是</v>
      </c>
      <c r="I222" s="271" t="str">
        <f t="shared" si="24"/>
        <v>款</v>
      </c>
      <c r="J222" s="272" t="str">
        <f t="shared" si="25"/>
        <v>229</v>
      </c>
      <c r="K222" t="str">
        <f t="shared" si="26"/>
        <v>22998</v>
      </c>
      <c r="L222" t="str">
        <f t="shared" si="27"/>
        <v>22998</v>
      </c>
    </row>
    <row r="223" ht="24" customHeight="1" spans="1:12">
      <c r="A223" s="277">
        <v>2299899</v>
      </c>
      <c r="B223" s="290" t="s">
        <v>1106</v>
      </c>
      <c r="C223" s="291">
        <v>1178</v>
      </c>
      <c r="D223" s="279">
        <f>SUMIFS([2]执行月报!$F$1336:$F$1676,[2]执行月报!$D$1336:$D$1676,A223)</f>
        <v>680</v>
      </c>
      <c r="E223" s="279">
        <v>0</v>
      </c>
      <c r="F223" s="280" t="str">
        <f t="shared" si="21"/>
        <v>-</v>
      </c>
      <c r="G223" s="280">
        <f t="shared" si="22"/>
        <v>0.577249575551783</v>
      </c>
      <c r="H223" s="270" t="str">
        <f t="shared" si="23"/>
        <v>是</v>
      </c>
      <c r="I223" s="271" t="str">
        <f t="shared" si="24"/>
        <v>项</v>
      </c>
      <c r="J223" s="272" t="str">
        <f t="shared" si="25"/>
        <v>229</v>
      </c>
      <c r="K223" t="str">
        <f t="shared" si="26"/>
        <v>22998</v>
      </c>
      <c r="L223" t="str">
        <f t="shared" si="27"/>
        <v>2299899</v>
      </c>
    </row>
    <row r="224" ht="24" customHeight="1" spans="1:12">
      <c r="A224" s="266">
        <v>232</v>
      </c>
      <c r="B224" s="293" t="s">
        <v>1175</v>
      </c>
      <c r="C224" s="268">
        <f>SUMIFS(C225:C$280,$I225:$I$280,"款",$J225:$J$280,$A224)</f>
        <v>11788</v>
      </c>
      <c r="D224" s="268">
        <f>SUMIFS(D225:D$280,$I225:$I$280,"款",$J225:$J$280,$A224)</f>
        <v>5180</v>
      </c>
      <c r="E224" s="268">
        <f>SUMIFS(E225:E$280,$I225:$I$280,"款",$J225:$J$280,$A224)</f>
        <v>5175</v>
      </c>
      <c r="F224" s="289">
        <f t="shared" si="21"/>
        <v>0.00096618357487932</v>
      </c>
      <c r="G224" s="289">
        <f t="shared" si="22"/>
        <v>0.439429928741093</v>
      </c>
      <c r="H224" s="270" t="str">
        <f t="shared" si="23"/>
        <v>是</v>
      </c>
      <c r="I224" s="271" t="str">
        <f t="shared" si="24"/>
        <v>类</v>
      </c>
      <c r="J224" s="272" t="str">
        <f t="shared" si="25"/>
        <v>232</v>
      </c>
      <c r="K224" t="str">
        <f t="shared" si="26"/>
        <v>232</v>
      </c>
      <c r="L224" t="str">
        <f t="shared" si="27"/>
        <v>232</v>
      </c>
    </row>
    <row r="225" ht="24" customHeight="1" spans="1:12">
      <c r="A225" s="273" t="s">
        <v>1368</v>
      </c>
      <c r="B225" s="292" t="s">
        <v>1369</v>
      </c>
      <c r="C225" s="275">
        <f>SUMIFS(C226:C$280,$I226:$I$280,"项",$K226:$K$280,$A225)</f>
        <v>11788</v>
      </c>
      <c r="D225" s="275">
        <f>SUMIFS(D226:D$280,$I226:$I$280,"项",$K226:$K$280,$A225)</f>
        <v>5180</v>
      </c>
      <c r="E225" s="275">
        <f>SUMIFS(E226:E$280,$I226:$I$280,"项",$K226:$K$280,$A225)</f>
        <v>5175</v>
      </c>
      <c r="F225" s="276">
        <f t="shared" si="21"/>
        <v>0.00096618357487932</v>
      </c>
      <c r="G225" s="276">
        <f t="shared" si="22"/>
        <v>0.439429928741093</v>
      </c>
      <c r="H225" s="270" t="str">
        <f t="shared" si="23"/>
        <v>是</v>
      </c>
      <c r="I225" s="271" t="str">
        <f t="shared" si="24"/>
        <v>款</v>
      </c>
      <c r="J225" s="272" t="str">
        <f t="shared" si="25"/>
        <v>232</v>
      </c>
      <c r="K225" t="str">
        <f t="shared" si="26"/>
        <v>23204</v>
      </c>
      <c r="L225" t="str">
        <f t="shared" si="27"/>
        <v>23204</v>
      </c>
    </row>
    <row r="226" ht="24" hidden="1" customHeight="1" spans="1:12">
      <c r="A226" s="277">
        <v>2320401</v>
      </c>
      <c r="B226" s="290" t="s">
        <v>1370</v>
      </c>
      <c r="C226" s="291">
        <v>0</v>
      </c>
      <c r="D226" s="279">
        <f>SUMIFS([2]执行月报!$F$1336:$F$1676,[2]执行月报!$D$1336:$D$1676,A226)</f>
        <v>0</v>
      </c>
      <c r="E226" s="279">
        <v>0</v>
      </c>
      <c r="F226" s="280" t="str">
        <f t="shared" si="21"/>
        <v>-</v>
      </c>
      <c r="G226" s="280" t="str">
        <f t="shared" si="22"/>
        <v>-</v>
      </c>
      <c r="H226" s="270" t="str">
        <f t="shared" si="23"/>
        <v>否</v>
      </c>
      <c r="I226" s="271" t="str">
        <f t="shared" si="24"/>
        <v>项</v>
      </c>
      <c r="J226" s="272" t="str">
        <f t="shared" si="25"/>
        <v>232</v>
      </c>
      <c r="K226" t="str">
        <f t="shared" si="26"/>
        <v>23204</v>
      </c>
      <c r="L226" t="str">
        <f t="shared" si="27"/>
        <v>2320401</v>
      </c>
    </row>
    <row r="227" ht="24" hidden="1" customHeight="1" spans="1:12">
      <c r="A227" s="277">
        <v>2320402</v>
      </c>
      <c r="B227" s="290" t="s">
        <v>1371</v>
      </c>
      <c r="C227" s="291">
        <v>0</v>
      </c>
      <c r="D227" s="279">
        <f>SUMIFS([2]执行月报!$F$1336:$F$1676,[2]执行月报!$D$1336:$D$1676,A227)</f>
        <v>0</v>
      </c>
      <c r="E227" s="279">
        <v>0</v>
      </c>
      <c r="F227" s="280" t="str">
        <f t="shared" si="21"/>
        <v>-</v>
      </c>
      <c r="G227" s="280" t="str">
        <f t="shared" si="22"/>
        <v>-</v>
      </c>
      <c r="H227" s="270" t="str">
        <f t="shared" si="23"/>
        <v>否</v>
      </c>
      <c r="I227" s="271" t="str">
        <f t="shared" si="24"/>
        <v>项</v>
      </c>
      <c r="J227" s="272" t="str">
        <f t="shared" si="25"/>
        <v>232</v>
      </c>
      <c r="K227" t="str">
        <f t="shared" si="26"/>
        <v>23204</v>
      </c>
      <c r="L227" t="str">
        <f t="shared" si="27"/>
        <v>2320402</v>
      </c>
    </row>
    <row r="228" ht="24" hidden="1" customHeight="1" spans="1:12">
      <c r="A228" s="277">
        <v>2320405</v>
      </c>
      <c r="B228" s="290" t="s">
        <v>1372</v>
      </c>
      <c r="C228" s="291">
        <v>0</v>
      </c>
      <c r="D228" s="279">
        <f>SUMIFS([2]执行月报!$F$1336:$F$1676,[2]执行月报!$D$1336:$D$1676,A228)</f>
        <v>0</v>
      </c>
      <c r="E228" s="279">
        <v>0</v>
      </c>
      <c r="F228" s="280" t="str">
        <f t="shared" si="21"/>
        <v>-</v>
      </c>
      <c r="G228" s="280" t="str">
        <f t="shared" si="22"/>
        <v>-</v>
      </c>
      <c r="H228" s="270" t="str">
        <f t="shared" si="23"/>
        <v>否</v>
      </c>
      <c r="I228" s="271" t="str">
        <f t="shared" si="24"/>
        <v>项</v>
      </c>
      <c r="J228" s="272" t="str">
        <f t="shared" si="25"/>
        <v>232</v>
      </c>
      <c r="K228" t="str">
        <f t="shared" si="26"/>
        <v>23204</v>
      </c>
      <c r="L228" t="str">
        <f t="shared" si="27"/>
        <v>2320405</v>
      </c>
    </row>
    <row r="229" ht="24" customHeight="1" spans="1:12">
      <c r="A229" s="277">
        <v>2320411</v>
      </c>
      <c r="B229" s="290" t="s">
        <v>1373</v>
      </c>
      <c r="C229" s="291">
        <v>242</v>
      </c>
      <c r="D229" s="279">
        <f>SUMIFS([2]执行月报!$F$1336:$F$1676,[2]执行月报!$D$1336:$D$1676,A229)</f>
        <v>100</v>
      </c>
      <c r="E229" s="279">
        <v>99</v>
      </c>
      <c r="F229" s="280">
        <f t="shared" si="21"/>
        <v>0.0101010101010102</v>
      </c>
      <c r="G229" s="280">
        <f t="shared" si="22"/>
        <v>0.413223140495868</v>
      </c>
      <c r="H229" s="270" t="str">
        <f t="shared" si="23"/>
        <v>是</v>
      </c>
      <c r="I229" s="271" t="str">
        <f t="shared" si="24"/>
        <v>项</v>
      </c>
      <c r="J229" s="272" t="str">
        <f t="shared" si="25"/>
        <v>232</v>
      </c>
      <c r="K229" t="str">
        <f t="shared" si="26"/>
        <v>23204</v>
      </c>
      <c r="L229" t="str">
        <f t="shared" si="27"/>
        <v>2320411</v>
      </c>
    </row>
    <row r="230" ht="24" hidden="1" customHeight="1" spans="1:12">
      <c r="A230" s="277">
        <v>2320413</v>
      </c>
      <c r="B230" s="290" t="s">
        <v>1374</v>
      </c>
      <c r="C230" s="291">
        <v>0</v>
      </c>
      <c r="D230" s="279">
        <f>SUMIFS([2]执行月报!$F$1336:$F$1676,[2]执行月报!$D$1336:$D$1676,A230)</f>
        <v>0</v>
      </c>
      <c r="E230" s="279">
        <v>0</v>
      </c>
      <c r="F230" s="280" t="str">
        <f t="shared" si="21"/>
        <v>-</v>
      </c>
      <c r="G230" s="280" t="str">
        <f t="shared" si="22"/>
        <v>-</v>
      </c>
      <c r="H230" s="270" t="str">
        <f t="shared" si="23"/>
        <v>否</v>
      </c>
      <c r="I230" s="271" t="str">
        <f t="shared" si="24"/>
        <v>项</v>
      </c>
      <c r="J230" s="272" t="str">
        <f t="shared" si="25"/>
        <v>232</v>
      </c>
      <c r="K230" t="str">
        <f t="shared" si="26"/>
        <v>23204</v>
      </c>
      <c r="L230" t="str">
        <f t="shared" si="27"/>
        <v>2320413</v>
      </c>
    </row>
    <row r="231" ht="24" hidden="1" customHeight="1" spans="1:12">
      <c r="A231" s="277">
        <v>2320414</v>
      </c>
      <c r="B231" s="290" t="s">
        <v>1375</v>
      </c>
      <c r="C231" s="291">
        <v>0</v>
      </c>
      <c r="D231" s="279">
        <f>SUMIFS([2]执行月报!$F$1336:$F$1676,[2]执行月报!$D$1336:$D$1676,A231)</f>
        <v>0</v>
      </c>
      <c r="E231" s="279">
        <v>0</v>
      </c>
      <c r="F231" s="280" t="str">
        <f t="shared" si="21"/>
        <v>-</v>
      </c>
      <c r="G231" s="280" t="str">
        <f t="shared" si="22"/>
        <v>-</v>
      </c>
      <c r="H231" s="270" t="str">
        <f t="shared" si="23"/>
        <v>否</v>
      </c>
      <c r="I231" s="271" t="str">
        <f t="shared" si="24"/>
        <v>项</v>
      </c>
      <c r="J231" s="272" t="str">
        <f t="shared" si="25"/>
        <v>232</v>
      </c>
      <c r="K231" t="str">
        <f t="shared" si="26"/>
        <v>23204</v>
      </c>
      <c r="L231" t="str">
        <f t="shared" si="27"/>
        <v>2320414</v>
      </c>
    </row>
    <row r="232" ht="24" hidden="1" customHeight="1" spans="1:12">
      <c r="A232" s="277">
        <v>2320416</v>
      </c>
      <c r="B232" s="290" t="s">
        <v>1376</v>
      </c>
      <c r="C232" s="291">
        <v>0</v>
      </c>
      <c r="D232" s="279">
        <f>SUMIFS([2]执行月报!$F$1336:$F$1676,[2]执行月报!$D$1336:$D$1676,A232)</f>
        <v>0</v>
      </c>
      <c r="E232" s="279">
        <v>0</v>
      </c>
      <c r="F232" s="280" t="str">
        <f t="shared" si="21"/>
        <v>-</v>
      </c>
      <c r="G232" s="280" t="str">
        <f t="shared" si="22"/>
        <v>-</v>
      </c>
      <c r="H232" s="270" t="str">
        <f t="shared" si="23"/>
        <v>否</v>
      </c>
      <c r="I232" s="271" t="str">
        <f t="shared" si="24"/>
        <v>项</v>
      </c>
      <c r="J232" s="272" t="str">
        <f t="shared" si="25"/>
        <v>232</v>
      </c>
      <c r="K232" t="str">
        <f t="shared" si="26"/>
        <v>23204</v>
      </c>
      <c r="L232" t="str">
        <f t="shared" si="27"/>
        <v>2320416</v>
      </c>
    </row>
    <row r="233" ht="24" hidden="1" customHeight="1" spans="1:12">
      <c r="A233" s="277">
        <v>2320417</v>
      </c>
      <c r="B233" s="290" t="s">
        <v>1377</v>
      </c>
      <c r="C233" s="291">
        <v>0</v>
      </c>
      <c r="D233" s="279">
        <f>SUMIFS([2]执行月报!$F$1336:$F$1676,[2]执行月报!$D$1336:$D$1676,A233)</f>
        <v>0</v>
      </c>
      <c r="E233" s="279">
        <v>0</v>
      </c>
      <c r="F233" s="280" t="str">
        <f t="shared" si="21"/>
        <v>-</v>
      </c>
      <c r="G233" s="280" t="str">
        <f t="shared" si="22"/>
        <v>-</v>
      </c>
      <c r="H233" s="270" t="str">
        <f t="shared" si="23"/>
        <v>否</v>
      </c>
      <c r="I233" s="271" t="str">
        <f t="shared" si="24"/>
        <v>项</v>
      </c>
      <c r="J233" s="272" t="str">
        <f t="shared" si="25"/>
        <v>232</v>
      </c>
      <c r="K233" t="str">
        <f t="shared" si="26"/>
        <v>23204</v>
      </c>
      <c r="L233" t="str">
        <f t="shared" si="27"/>
        <v>2320417</v>
      </c>
    </row>
    <row r="234" ht="24" hidden="1" customHeight="1" spans="1:12">
      <c r="A234" s="277">
        <v>2320418</v>
      </c>
      <c r="B234" s="290" t="s">
        <v>1378</v>
      </c>
      <c r="C234" s="291">
        <v>0</v>
      </c>
      <c r="D234" s="279">
        <f>SUMIFS([2]执行月报!$F$1336:$F$1676,[2]执行月报!$D$1336:$D$1676,A234)</f>
        <v>0</v>
      </c>
      <c r="E234" s="279">
        <v>0</v>
      </c>
      <c r="F234" s="280" t="str">
        <f t="shared" si="21"/>
        <v>-</v>
      </c>
      <c r="G234" s="280" t="str">
        <f t="shared" si="22"/>
        <v>-</v>
      </c>
      <c r="H234" s="270" t="str">
        <f t="shared" si="23"/>
        <v>否</v>
      </c>
      <c r="I234" s="271" t="str">
        <f t="shared" si="24"/>
        <v>项</v>
      </c>
      <c r="J234" s="272" t="str">
        <f t="shared" si="25"/>
        <v>232</v>
      </c>
      <c r="K234" t="str">
        <f t="shared" si="26"/>
        <v>23204</v>
      </c>
      <c r="L234" t="str">
        <f t="shared" si="27"/>
        <v>2320418</v>
      </c>
    </row>
    <row r="235" ht="24" hidden="1" customHeight="1" spans="1:12">
      <c r="A235" s="277">
        <v>2320419</v>
      </c>
      <c r="B235" s="290" t="s">
        <v>1379</v>
      </c>
      <c r="C235" s="291">
        <v>0</v>
      </c>
      <c r="D235" s="279">
        <f>SUMIFS([2]执行月报!$F$1336:$F$1676,[2]执行月报!$D$1336:$D$1676,A235)</f>
        <v>0</v>
      </c>
      <c r="E235" s="279">
        <v>0</v>
      </c>
      <c r="F235" s="280" t="str">
        <f t="shared" si="21"/>
        <v>-</v>
      </c>
      <c r="G235" s="280" t="str">
        <f t="shared" si="22"/>
        <v>-</v>
      </c>
      <c r="H235" s="270" t="str">
        <f t="shared" si="23"/>
        <v>否</v>
      </c>
      <c r="I235" s="271" t="str">
        <f t="shared" si="24"/>
        <v>项</v>
      </c>
      <c r="J235" s="272" t="str">
        <f t="shared" si="25"/>
        <v>232</v>
      </c>
      <c r="K235" t="str">
        <f t="shared" si="26"/>
        <v>23204</v>
      </c>
      <c r="L235" t="str">
        <f t="shared" si="27"/>
        <v>2320419</v>
      </c>
    </row>
    <row r="236" ht="24" hidden="1" customHeight="1" spans="1:12">
      <c r="A236" s="277">
        <v>2320420</v>
      </c>
      <c r="B236" s="290" t="s">
        <v>1380</v>
      </c>
      <c r="C236" s="291">
        <v>0</v>
      </c>
      <c r="D236" s="279">
        <f>SUMIFS([2]执行月报!$F$1336:$F$1676,[2]执行月报!$D$1336:$D$1676,A236)</f>
        <v>0</v>
      </c>
      <c r="E236" s="279">
        <v>0</v>
      </c>
      <c r="F236" s="280" t="str">
        <f t="shared" si="21"/>
        <v>-</v>
      </c>
      <c r="G236" s="280" t="str">
        <f t="shared" si="22"/>
        <v>-</v>
      </c>
      <c r="H236" s="270" t="str">
        <f t="shared" si="23"/>
        <v>否</v>
      </c>
      <c r="I236" s="271" t="str">
        <f t="shared" si="24"/>
        <v>项</v>
      </c>
      <c r="J236" s="272" t="str">
        <f t="shared" si="25"/>
        <v>232</v>
      </c>
      <c r="K236" t="str">
        <f t="shared" si="26"/>
        <v>23204</v>
      </c>
      <c r="L236" t="str">
        <f t="shared" si="27"/>
        <v>2320420</v>
      </c>
    </row>
    <row r="237" ht="24" customHeight="1" spans="1:12">
      <c r="A237" s="277">
        <v>2320431</v>
      </c>
      <c r="B237" s="290" t="s">
        <v>1381</v>
      </c>
      <c r="C237" s="291">
        <v>182</v>
      </c>
      <c r="D237" s="279">
        <f>SUMIFS([2]执行月报!$F$1336:$F$1676,[2]执行月报!$D$1336:$D$1676,A237)</f>
        <v>181</v>
      </c>
      <c r="E237" s="279">
        <v>335</v>
      </c>
      <c r="F237" s="280">
        <f t="shared" si="21"/>
        <v>-0.459701492537313</v>
      </c>
      <c r="G237" s="280">
        <f t="shared" si="22"/>
        <v>0.994505494505495</v>
      </c>
      <c r="H237" s="270" t="str">
        <f t="shared" si="23"/>
        <v>是</v>
      </c>
      <c r="I237" s="271" t="str">
        <f t="shared" si="24"/>
        <v>项</v>
      </c>
      <c r="J237" s="272" t="str">
        <f t="shared" si="25"/>
        <v>232</v>
      </c>
      <c r="K237" t="str">
        <f t="shared" si="26"/>
        <v>23204</v>
      </c>
      <c r="L237" t="str">
        <f t="shared" si="27"/>
        <v>2320431</v>
      </c>
    </row>
    <row r="238" ht="24" hidden="1" customHeight="1" spans="1:12">
      <c r="A238" s="277">
        <v>2320432</v>
      </c>
      <c r="B238" s="290" t="s">
        <v>1382</v>
      </c>
      <c r="C238" s="291">
        <v>0</v>
      </c>
      <c r="D238" s="279">
        <f>SUMIFS([2]执行月报!$F$1336:$F$1676,[2]执行月报!$D$1336:$D$1676,A238)</f>
        <v>0</v>
      </c>
      <c r="E238" s="279">
        <v>0</v>
      </c>
      <c r="F238" s="280" t="str">
        <f t="shared" si="21"/>
        <v>-</v>
      </c>
      <c r="G238" s="280" t="str">
        <f t="shared" si="22"/>
        <v>-</v>
      </c>
      <c r="H238" s="270" t="str">
        <f t="shared" si="23"/>
        <v>否</v>
      </c>
      <c r="I238" s="271" t="str">
        <f t="shared" si="24"/>
        <v>项</v>
      </c>
      <c r="J238" s="272" t="str">
        <f t="shared" si="25"/>
        <v>232</v>
      </c>
      <c r="K238" t="str">
        <f t="shared" si="26"/>
        <v>23204</v>
      </c>
      <c r="L238" t="str">
        <f t="shared" si="27"/>
        <v>2320432</v>
      </c>
    </row>
    <row r="239" ht="24" hidden="1" customHeight="1" spans="1:12">
      <c r="A239" s="277">
        <v>2320433</v>
      </c>
      <c r="B239" s="290" t="s">
        <v>1383</v>
      </c>
      <c r="C239" s="291">
        <v>0</v>
      </c>
      <c r="D239" s="279">
        <f>SUMIFS([2]执行月报!$F$1336:$F$1676,[2]执行月报!$D$1336:$D$1676,A239)</f>
        <v>0</v>
      </c>
      <c r="E239" s="279">
        <v>0</v>
      </c>
      <c r="F239" s="280" t="str">
        <f t="shared" si="21"/>
        <v>-</v>
      </c>
      <c r="G239" s="280" t="str">
        <f t="shared" si="22"/>
        <v>-</v>
      </c>
      <c r="H239" s="270" t="str">
        <f t="shared" si="23"/>
        <v>否</v>
      </c>
      <c r="I239" s="271" t="str">
        <f t="shared" si="24"/>
        <v>项</v>
      </c>
      <c r="J239" s="272" t="str">
        <f t="shared" si="25"/>
        <v>232</v>
      </c>
      <c r="K239" t="str">
        <f t="shared" si="26"/>
        <v>23204</v>
      </c>
      <c r="L239" t="str">
        <f t="shared" si="27"/>
        <v>2320433</v>
      </c>
    </row>
    <row r="240" ht="24" customHeight="1" spans="1:12">
      <c r="A240" s="277">
        <v>2320498</v>
      </c>
      <c r="B240" s="290" t="s">
        <v>1384</v>
      </c>
      <c r="C240" s="291">
        <v>9734</v>
      </c>
      <c r="D240" s="279">
        <f>SUMIFS([2]执行月报!$F$1336:$F$1676,[2]执行月报!$D$1336:$D$1676,A240)</f>
        <v>4741</v>
      </c>
      <c r="E240" s="279">
        <v>4741</v>
      </c>
      <c r="F240" s="280">
        <f t="shared" si="21"/>
        <v>0</v>
      </c>
      <c r="G240" s="280">
        <f t="shared" si="22"/>
        <v>0.487055681117732</v>
      </c>
      <c r="H240" s="270" t="str">
        <f t="shared" si="23"/>
        <v>是</v>
      </c>
      <c r="I240" s="271" t="str">
        <f t="shared" si="24"/>
        <v>项</v>
      </c>
      <c r="J240" s="272" t="str">
        <f t="shared" si="25"/>
        <v>232</v>
      </c>
      <c r="K240" t="str">
        <f t="shared" si="26"/>
        <v>23204</v>
      </c>
      <c r="L240" t="str">
        <f t="shared" si="27"/>
        <v>2320498</v>
      </c>
    </row>
    <row r="241" ht="24" customHeight="1" spans="1:12">
      <c r="A241" s="277">
        <v>2320499</v>
      </c>
      <c r="B241" s="290" t="s">
        <v>1385</v>
      </c>
      <c r="C241" s="291">
        <v>1630</v>
      </c>
      <c r="D241" s="279">
        <f>SUMIFS([2]执行月报!$F$1336:$F$1676,[2]执行月报!$D$1336:$D$1676,A241)</f>
        <v>158</v>
      </c>
      <c r="E241" s="279">
        <v>0</v>
      </c>
      <c r="F241" s="280" t="str">
        <f t="shared" si="21"/>
        <v>-</v>
      </c>
      <c r="G241" s="280">
        <f t="shared" si="22"/>
        <v>0.0969325153374233</v>
      </c>
      <c r="H241" s="270" t="str">
        <f t="shared" si="23"/>
        <v>是</v>
      </c>
      <c r="I241" s="271" t="str">
        <f t="shared" si="24"/>
        <v>项</v>
      </c>
      <c r="J241" s="272" t="str">
        <f t="shared" si="25"/>
        <v>232</v>
      </c>
      <c r="K241" t="str">
        <f t="shared" si="26"/>
        <v>23204</v>
      </c>
      <c r="L241" t="str">
        <f t="shared" si="27"/>
        <v>2320499</v>
      </c>
    </row>
    <row r="242" ht="24" customHeight="1" spans="1:12">
      <c r="A242" s="266">
        <v>233</v>
      </c>
      <c r="B242" s="293" t="s">
        <v>1176</v>
      </c>
      <c r="C242" s="268">
        <f>SUMIFS(C243:C$280,$I243:$I$280,"款",$J243:$J$280,$A242)</f>
        <v>183</v>
      </c>
      <c r="D242" s="268">
        <f>SUMIFS(D243:D$280,$I243:$I$280,"款",$J243:$J$280,$A242)</f>
        <v>0</v>
      </c>
      <c r="E242" s="268">
        <f>SUMIFS(E243:E$280,$I243:$I$280,"款",$J243:$J$280,$A242)</f>
        <v>7</v>
      </c>
      <c r="F242" s="289">
        <f t="shared" si="21"/>
        <v>-1</v>
      </c>
      <c r="G242" s="289">
        <f t="shared" si="22"/>
        <v>0</v>
      </c>
      <c r="H242" s="270" t="str">
        <f t="shared" si="23"/>
        <v>是</v>
      </c>
      <c r="I242" s="271" t="str">
        <f t="shared" si="24"/>
        <v>类</v>
      </c>
      <c r="J242" s="272" t="str">
        <f t="shared" si="25"/>
        <v>233</v>
      </c>
      <c r="K242" t="str">
        <f t="shared" si="26"/>
        <v>233</v>
      </c>
      <c r="L242" t="str">
        <f t="shared" si="27"/>
        <v>233</v>
      </c>
    </row>
    <row r="243" ht="24" customHeight="1" spans="1:12">
      <c r="A243" s="273">
        <v>23304</v>
      </c>
      <c r="B243" s="292" t="s">
        <v>1386</v>
      </c>
      <c r="C243" s="275">
        <f>SUMIFS(C244:C$280,$I244:$I$280,"项",$K244:$K$280,$A243)</f>
        <v>183</v>
      </c>
      <c r="D243" s="275">
        <f>SUMIFS(D244:D$280,$I244:$I$280,"项",$K244:$K$280,$A243)</f>
        <v>0</v>
      </c>
      <c r="E243" s="275">
        <f>SUMIFS(E244:E$280,$I244:$I$280,"项",$K244:$K$280,$A243)</f>
        <v>7</v>
      </c>
      <c r="F243" s="276">
        <f t="shared" si="21"/>
        <v>-1</v>
      </c>
      <c r="G243" s="276">
        <f t="shared" si="22"/>
        <v>0</v>
      </c>
      <c r="H243" s="270" t="str">
        <f t="shared" si="23"/>
        <v>是</v>
      </c>
      <c r="I243" s="271" t="str">
        <f t="shared" si="24"/>
        <v>款</v>
      </c>
      <c r="J243" s="272" t="str">
        <f t="shared" si="25"/>
        <v>233</v>
      </c>
      <c r="K243" t="str">
        <f t="shared" si="26"/>
        <v>23304</v>
      </c>
      <c r="L243" t="str">
        <f t="shared" si="27"/>
        <v>23304</v>
      </c>
    </row>
    <row r="244" ht="24" hidden="1" customHeight="1" spans="1:12">
      <c r="A244" s="277">
        <v>2330401</v>
      </c>
      <c r="B244" s="290" t="s">
        <v>1387</v>
      </c>
      <c r="C244" s="291">
        <v>0</v>
      </c>
      <c r="D244" s="279">
        <f>SUMIFS([2]执行月报!$F$1336:$F$1676,[2]执行月报!$D$1336:$D$1676,A244)</f>
        <v>0</v>
      </c>
      <c r="E244" s="279">
        <v>0</v>
      </c>
      <c r="F244" s="280" t="str">
        <f t="shared" si="21"/>
        <v>-</v>
      </c>
      <c r="G244" s="280" t="str">
        <f t="shared" si="22"/>
        <v>-</v>
      </c>
      <c r="H244" s="270" t="str">
        <f t="shared" si="23"/>
        <v>否</v>
      </c>
      <c r="I244" s="271" t="str">
        <f t="shared" si="24"/>
        <v>项</v>
      </c>
      <c r="J244" s="272" t="str">
        <f t="shared" si="25"/>
        <v>233</v>
      </c>
      <c r="K244" t="str">
        <f t="shared" si="26"/>
        <v>23304</v>
      </c>
      <c r="L244" t="str">
        <f t="shared" si="27"/>
        <v>2330401</v>
      </c>
    </row>
    <row r="245" ht="24" hidden="1" customHeight="1" spans="1:12">
      <c r="A245" s="277">
        <v>2330402</v>
      </c>
      <c r="B245" s="290" t="s">
        <v>1388</v>
      </c>
      <c r="C245" s="291">
        <v>0</v>
      </c>
      <c r="D245" s="279">
        <f>SUMIFS([2]执行月报!$F$1336:$F$1676,[2]执行月报!$D$1336:$D$1676,A245)</f>
        <v>0</v>
      </c>
      <c r="E245" s="279">
        <v>0</v>
      </c>
      <c r="F245" s="280" t="str">
        <f t="shared" si="21"/>
        <v>-</v>
      </c>
      <c r="G245" s="280" t="str">
        <f t="shared" si="22"/>
        <v>-</v>
      </c>
      <c r="H245" s="270" t="str">
        <f t="shared" si="23"/>
        <v>否</v>
      </c>
      <c r="I245" s="271" t="str">
        <f t="shared" si="24"/>
        <v>项</v>
      </c>
      <c r="J245" s="272" t="str">
        <f t="shared" si="25"/>
        <v>233</v>
      </c>
      <c r="K245" t="str">
        <f t="shared" si="26"/>
        <v>23304</v>
      </c>
      <c r="L245" t="str">
        <f t="shared" si="27"/>
        <v>2330402</v>
      </c>
    </row>
    <row r="246" ht="24" hidden="1" customHeight="1" spans="1:12">
      <c r="A246" s="277">
        <v>2330405</v>
      </c>
      <c r="B246" s="290" t="s">
        <v>1389</v>
      </c>
      <c r="C246" s="291">
        <v>0</v>
      </c>
      <c r="D246" s="279">
        <f>SUMIFS([2]执行月报!$F$1336:$F$1676,[2]执行月报!$D$1336:$D$1676,A246)</f>
        <v>0</v>
      </c>
      <c r="E246" s="279">
        <v>0</v>
      </c>
      <c r="F246" s="280" t="str">
        <f t="shared" si="21"/>
        <v>-</v>
      </c>
      <c r="G246" s="280" t="str">
        <f t="shared" si="22"/>
        <v>-</v>
      </c>
      <c r="H246" s="270" t="str">
        <f t="shared" si="23"/>
        <v>否</v>
      </c>
      <c r="I246" s="271" t="str">
        <f t="shared" si="24"/>
        <v>项</v>
      </c>
      <c r="J246" s="272" t="str">
        <f t="shared" si="25"/>
        <v>233</v>
      </c>
      <c r="K246" t="str">
        <f t="shared" si="26"/>
        <v>23304</v>
      </c>
      <c r="L246" t="str">
        <f t="shared" si="27"/>
        <v>2330405</v>
      </c>
    </row>
    <row r="247" ht="24" customHeight="1" spans="1:12">
      <c r="A247" s="277">
        <v>2330411</v>
      </c>
      <c r="B247" s="290" t="s">
        <v>1390</v>
      </c>
      <c r="C247" s="291">
        <v>5</v>
      </c>
      <c r="D247" s="279">
        <f>SUMIFS([2]执行月报!$F$1336:$F$1676,[2]执行月报!$D$1336:$D$1676,A247)</f>
        <v>0</v>
      </c>
      <c r="E247" s="279">
        <v>0</v>
      </c>
      <c r="F247" s="280" t="str">
        <f t="shared" si="21"/>
        <v>-</v>
      </c>
      <c r="G247" s="280">
        <f t="shared" si="22"/>
        <v>0</v>
      </c>
      <c r="H247" s="270" t="str">
        <f t="shared" si="23"/>
        <v>是</v>
      </c>
      <c r="I247" s="271" t="str">
        <f t="shared" si="24"/>
        <v>项</v>
      </c>
      <c r="J247" s="272" t="str">
        <f t="shared" si="25"/>
        <v>233</v>
      </c>
      <c r="K247" t="str">
        <f t="shared" si="26"/>
        <v>23304</v>
      </c>
      <c r="L247" t="str">
        <f t="shared" si="27"/>
        <v>2330411</v>
      </c>
    </row>
    <row r="248" ht="24" hidden="1" customHeight="1" spans="1:12">
      <c r="A248" s="277">
        <v>2330413</v>
      </c>
      <c r="B248" s="290" t="s">
        <v>1391</v>
      </c>
      <c r="C248" s="291">
        <v>0</v>
      </c>
      <c r="D248" s="279">
        <f>SUMIFS([2]执行月报!$F$1336:$F$1676,[2]执行月报!$D$1336:$D$1676,A248)</f>
        <v>0</v>
      </c>
      <c r="E248" s="279">
        <v>0</v>
      </c>
      <c r="F248" s="280" t="str">
        <f t="shared" si="21"/>
        <v>-</v>
      </c>
      <c r="G248" s="280" t="str">
        <f t="shared" si="22"/>
        <v>-</v>
      </c>
      <c r="H248" s="270" t="str">
        <f t="shared" si="23"/>
        <v>否</v>
      </c>
      <c r="I248" s="271" t="str">
        <f t="shared" si="24"/>
        <v>项</v>
      </c>
      <c r="J248" s="272" t="str">
        <f t="shared" si="25"/>
        <v>233</v>
      </c>
      <c r="K248" t="str">
        <f t="shared" si="26"/>
        <v>23304</v>
      </c>
      <c r="L248" t="str">
        <f t="shared" si="27"/>
        <v>2330413</v>
      </c>
    </row>
    <row r="249" ht="24" hidden="1" customHeight="1" spans="1:12">
      <c r="A249" s="277">
        <v>2330414</v>
      </c>
      <c r="B249" s="290" t="s">
        <v>1392</v>
      </c>
      <c r="C249" s="291">
        <v>0</v>
      </c>
      <c r="D249" s="279">
        <f>SUMIFS([2]执行月报!$F$1336:$F$1676,[2]执行月报!$D$1336:$D$1676,A249)</f>
        <v>0</v>
      </c>
      <c r="E249" s="279">
        <v>0</v>
      </c>
      <c r="F249" s="280" t="str">
        <f t="shared" si="21"/>
        <v>-</v>
      </c>
      <c r="G249" s="280" t="str">
        <f t="shared" si="22"/>
        <v>-</v>
      </c>
      <c r="H249" s="270" t="str">
        <f t="shared" si="23"/>
        <v>否</v>
      </c>
      <c r="I249" s="271" t="str">
        <f t="shared" si="24"/>
        <v>项</v>
      </c>
      <c r="J249" s="272" t="str">
        <f t="shared" si="25"/>
        <v>233</v>
      </c>
      <c r="K249" t="str">
        <f t="shared" si="26"/>
        <v>23304</v>
      </c>
      <c r="L249" t="str">
        <f t="shared" si="27"/>
        <v>2330414</v>
      </c>
    </row>
    <row r="250" ht="24" hidden="1" customHeight="1" spans="1:12">
      <c r="A250" s="277">
        <v>2330416</v>
      </c>
      <c r="B250" s="290" t="s">
        <v>1393</v>
      </c>
      <c r="C250" s="291">
        <v>0</v>
      </c>
      <c r="D250" s="279">
        <f>SUMIFS([2]执行月报!$F$1336:$F$1676,[2]执行月报!$D$1336:$D$1676,A250)</f>
        <v>0</v>
      </c>
      <c r="E250" s="279">
        <v>0</v>
      </c>
      <c r="F250" s="280" t="str">
        <f t="shared" si="21"/>
        <v>-</v>
      </c>
      <c r="G250" s="280" t="str">
        <f t="shared" si="22"/>
        <v>-</v>
      </c>
      <c r="H250" s="270" t="str">
        <f t="shared" si="23"/>
        <v>否</v>
      </c>
      <c r="I250" s="271" t="str">
        <f t="shared" si="24"/>
        <v>项</v>
      </c>
      <c r="J250" s="272" t="str">
        <f t="shared" si="25"/>
        <v>233</v>
      </c>
      <c r="K250" t="str">
        <f t="shared" si="26"/>
        <v>23304</v>
      </c>
      <c r="L250" t="str">
        <f t="shared" si="27"/>
        <v>2330416</v>
      </c>
    </row>
    <row r="251" ht="24" hidden="1" customHeight="1" spans="1:12">
      <c r="A251" s="277">
        <v>2330417</v>
      </c>
      <c r="B251" s="290" t="s">
        <v>1394</v>
      </c>
      <c r="C251" s="291">
        <v>0</v>
      </c>
      <c r="D251" s="279">
        <f>SUMIFS([2]执行月报!$F$1336:$F$1676,[2]执行月报!$D$1336:$D$1676,A251)</f>
        <v>0</v>
      </c>
      <c r="E251" s="279">
        <v>0</v>
      </c>
      <c r="F251" s="280" t="str">
        <f t="shared" si="21"/>
        <v>-</v>
      </c>
      <c r="G251" s="280" t="str">
        <f t="shared" si="22"/>
        <v>-</v>
      </c>
      <c r="H251" s="270" t="str">
        <f t="shared" si="23"/>
        <v>否</v>
      </c>
      <c r="I251" s="271" t="str">
        <f t="shared" si="24"/>
        <v>项</v>
      </c>
      <c r="J251" s="272" t="str">
        <f t="shared" si="25"/>
        <v>233</v>
      </c>
      <c r="K251" t="str">
        <f t="shared" si="26"/>
        <v>23304</v>
      </c>
      <c r="L251" t="str">
        <f t="shared" si="27"/>
        <v>2330417</v>
      </c>
    </row>
    <row r="252" ht="24" hidden="1" customHeight="1" spans="1:12">
      <c r="A252" s="277">
        <v>2330418</v>
      </c>
      <c r="B252" s="290" t="s">
        <v>1395</v>
      </c>
      <c r="C252" s="291">
        <v>0</v>
      </c>
      <c r="D252" s="279">
        <f>SUMIFS([2]执行月报!$F$1336:$F$1676,[2]执行月报!$D$1336:$D$1676,A252)</f>
        <v>0</v>
      </c>
      <c r="E252" s="279">
        <v>0</v>
      </c>
      <c r="F252" s="280" t="str">
        <f t="shared" si="21"/>
        <v>-</v>
      </c>
      <c r="G252" s="280" t="str">
        <f t="shared" si="22"/>
        <v>-</v>
      </c>
      <c r="H252" s="270" t="str">
        <f t="shared" si="23"/>
        <v>否</v>
      </c>
      <c r="I252" s="271" t="str">
        <f t="shared" si="24"/>
        <v>项</v>
      </c>
      <c r="J252" s="272" t="str">
        <f t="shared" si="25"/>
        <v>233</v>
      </c>
      <c r="K252" t="str">
        <f t="shared" si="26"/>
        <v>23304</v>
      </c>
      <c r="L252" t="str">
        <f t="shared" si="27"/>
        <v>2330418</v>
      </c>
    </row>
    <row r="253" ht="24" hidden="1" customHeight="1" spans="1:12">
      <c r="A253" s="277">
        <v>2330419</v>
      </c>
      <c r="B253" s="290" t="s">
        <v>1396</v>
      </c>
      <c r="C253" s="291">
        <v>0</v>
      </c>
      <c r="D253" s="279">
        <f>SUMIFS([2]执行月报!$F$1336:$F$1676,[2]执行月报!$D$1336:$D$1676,A253)</f>
        <v>0</v>
      </c>
      <c r="E253" s="279">
        <v>0</v>
      </c>
      <c r="F253" s="280" t="str">
        <f t="shared" si="21"/>
        <v>-</v>
      </c>
      <c r="G253" s="280" t="str">
        <f t="shared" si="22"/>
        <v>-</v>
      </c>
      <c r="H253" s="270" t="str">
        <f t="shared" si="23"/>
        <v>否</v>
      </c>
      <c r="I253" s="271" t="str">
        <f t="shared" si="24"/>
        <v>项</v>
      </c>
      <c r="J253" s="272" t="str">
        <f t="shared" si="25"/>
        <v>233</v>
      </c>
      <c r="K253" t="str">
        <f t="shared" si="26"/>
        <v>23304</v>
      </c>
      <c r="L253" t="str">
        <f t="shared" si="27"/>
        <v>2330419</v>
      </c>
    </row>
    <row r="254" ht="24" hidden="1" customHeight="1" spans="1:12">
      <c r="A254" s="277">
        <v>2330420</v>
      </c>
      <c r="B254" s="290" t="s">
        <v>1397</v>
      </c>
      <c r="C254" s="291">
        <v>0</v>
      </c>
      <c r="D254" s="279">
        <f>SUMIFS([2]执行月报!$F$1336:$F$1676,[2]执行月报!$D$1336:$D$1676,A254)</f>
        <v>0</v>
      </c>
      <c r="E254" s="279">
        <v>0</v>
      </c>
      <c r="F254" s="280" t="str">
        <f t="shared" si="21"/>
        <v>-</v>
      </c>
      <c r="G254" s="280" t="str">
        <f t="shared" si="22"/>
        <v>-</v>
      </c>
      <c r="H254" s="270" t="str">
        <f t="shared" si="23"/>
        <v>否</v>
      </c>
      <c r="I254" s="271" t="str">
        <f t="shared" si="24"/>
        <v>项</v>
      </c>
      <c r="J254" s="272" t="str">
        <f t="shared" si="25"/>
        <v>233</v>
      </c>
      <c r="K254" t="str">
        <f t="shared" si="26"/>
        <v>23304</v>
      </c>
      <c r="L254" t="str">
        <f t="shared" si="27"/>
        <v>2330420</v>
      </c>
    </row>
    <row r="255" ht="24" customHeight="1" spans="1:12">
      <c r="A255" s="277">
        <v>2330431</v>
      </c>
      <c r="B255" s="290" t="s">
        <v>1398</v>
      </c>
      <c r="C255" s="291">
        <v>0</v>
      </c>
      <c r="D255" s="279">
        <f>SUMIFS([2]执行月报!$F$1336:$F$1676,[2]执行月报!$D$1336:$D$1676,A255)</f>
        <v>0</v>
      </c>
      <c r="E255" s="279">
        <v>7</v>
      </c>
      <c r="F255" s="280">
        <f t="shared" si="21"/>
        <v>-1</v>
      </c>
      <c r="G255" s="280" t="str">
        <f t="shared" si="22"/>
        <v>-</v>
      </c>
      <c r="H255" s="270" t="str">
        <f t="shared" si="23"/>
        <v>是</v>
      </c>
      <c r="I255" s="271" t="str">
        <f t="shared" si="24"/>
        <v>项</v>
      </c>
      <c r="J255" s="272" t="str">
        <f t="shared" si="25"/>
        <v>233</v>
      </c>
      <c r="K255" t="str">
        <f t="shared" si="26"/>
        <v>23304</v>
      </c>
      <c r="L255" t="str">
        <f t="shared" si="27"/>
        <v>2330431</v>
      </c>
    </row>
    <row r="256" ht="24" hidden="1" customHeight="1" spans="1:12">
      <c r="A256" s="277">
        <v>2330432</v>
      </c>
      <c r="B256" s="290" t="s">
        <v>1399</v>
      </c>
      <c r="C256" s="291">
        <v>0</v>
      </c>
      <c r="D256" s="279">
        <f>SUMIFS([2]执行月报!$F$1336:$F$1676,[2]执行月报!$D$1336:$D$1676,A256)</f>
        <v>0</v>
      </c>
      <c r="E256" s="279">
        <v>0</v>
      </c>
      <c r="F256" s="280" t="str">
        <f t="shared" si="21"/>
        <v>-</v>
      </c>
      <c r="G256" s="280" t="str">
        <f t="shared" si="22"/>
        <v>-</v>
      </c>
      <c r="H256" s="270" t="str">
        <f t="shared" si="23"/>
        <v>否</v>
      </c>
      <c r="I256" s="271" t="str">
        <f t="shared" si="24"/>
        <v>项</v>
      </c>
      <c r="J256" s="272" t="str">
        <f t="shared" si="25"/>
        <v>233</v>
      </c>
      <c r="K256" t="str">
        <f t="shared" si="26"/>
        <v>23304</v>
      </c>
      <c r="L256" t="str">
        <f t="shared" si="27"/>
        <v>2330432</v>
      </c>
    </row>
    <row r="257" ht="24" hidden="1" customHeight="1" spans="1:12">
      <c r="A257" s="277">
        <v>2330433</v>
      </c>
      <c r="B257" s="290" t="s">
        <v>1400</v>
      </c>
      <c r="C257" s="291">
        <v>0</v>
      </c>
      <c r="D257" s="279">
        <f>SUMIFS([2]执行月报!$F$1336:$F$1676,[2]执行月报!$D$1336:$D$1676,A257)</f>
        <v>0</v>
      </c>
      <c r="E257" s="279">
        <v>0</v>
      </c>
      <c r="F257" s="280" t="str">
        <f t="shared" si="21"/>
        <v>-</v>
      </c>
      <c r="G257" s="280" t="str">
        <f t="shared" si="22"/>
        <v>-</v>
      </c>
      <c r="H257" s="270" t="str">
        <f t="shared" si="23"/>
        <v>否</v>
      </c>
      <c r="I257" s="271" t="str">
        <f t="shared" si="24"/>
        <v>项</v>
      </c>
      <c r="J257" s="272" t="str">
        <f t="shared" si="25"/>
        <v>233</v>
      </c>
      <c r="K257" t="str">
        <f t="shared" si="26"/>
        <v>23304</v>
      </c>
      <c r="L257" t="str">
        <f t="shared" si="27"/>
        <v>2330433</v>
      </c>
    </row>
    <row r="258" ht="24" customHeight="1" spans="1:12">
      <c r="A258" s="277">
        <v>2330498</v>
      </c>
      <c r="B258" s="290" t="s">
        <v>1401</v>
      </c>
      <c r="C258" s="291">
        <v>128</v>
      </c>
      <c r="D258" s="279">
        <f>SUMIFS([2]执行月报!$F$1336:$F$1676,[2]执行月报!$D$1336:$D$1676,A258)</f>
        <v>0</v>
      </c>
      <c r="E258" s="279">
        <v>0</v>
      </c>
      <c r="F258" s="280" t="str">
        <f t="shared" si="21"/>
        <v>-</v>
      </c>
      <c r="G258" s="280">
        <f t="shared" si="22"/>
        <v>0</v>
      </c>
      <c r="H258" s="270" t="str">
        <f t="shared" si="23"/>
        <v>是</v>
      </c>
      <c r="I258" s="271" t="str">
        <f t="shared" si="24"/>
        <v>项</v>
      </c>
      <c r="J258" s="272" t="str">
        <f t="shared" si="25"/>
        <v>233</v>
      </c>
      <c r="K258" t="str">
        <f t="shared" si="26"/>
        <v>23304</v>
      </c>
      <c r="L258" t="str">
        <f t="shared" si="27"/>
        <v>2330498</v>
      </c>
    </row>
    <row r="259" ht="24" customHeight="1" spans="1:12">
      <c r="A259" s="277">
        <v>2330499</v>
      </c>
      <c r="B259" s="290" t="s">
        <v>1402</v>
      </c>
      <c r="C259" s="291">
        <v>50</v>
      </c>
      <c r="D259" s="279">
        <f>SUMIFS([2]执行月报!$F$1336:$F$1676,[2]执行月报!$D$1336:$D$1676,A259)</f>
        <v>0</v>
      </c>
      <c r="E259" s="279">
        <v>0</v>
      </c>
      <c r="F259" s="280" t="str">
        <f t="shared" si="21"/>
        <v>-</v>
      </c>
      <c r="G259" s="280">
        <f t="shared" si="22"/>
        <v>0</v>
      </c>
      <c r="H259" s="270" t="str">
        <f t="shared" si="23"/>
        <v>是</v>
      </c>
      <c r="I259" s="271" t="str">
        <f t="shared" si="24"/>
        <v>项</v>
      </c>
      <c r="J259" s="272" t="str">
        <f t="shared" si="25"/>
        <v>233</v>
      </c>
      <c r="K259" t="str">
        <f t="shared" si="26"/>
        <v>23304</v>
      </c>
      <c r="L259" t="str">
        <f t="shared" si="27"/>
        <v>2330499</v>
      </c>
    </row>
    <row r="260" ht="24" customHeight="1" spans="1:12">
      <c r="A260" s="266">
        <v>234</v>
      </c>
      <c r="B260" s="293" t="s">
        <v>1177</v>
      </c>
      <c r="C260" s="268">
        <f>SUMIFS(C261:C$280,$I261:$I$280,"款",$J261:$J$280,$A260)</f>
        <v>0</v>
      </c>
      <c r="D260" s="268">
        <f>SUMIFS(D261:D$280,$I261:$I$280,"款",$J261:$J$280,$A260)</f>
        <v>0</v>
      </c>
      <c r="E260" s="268">
        <f>SUMIFS(E261:E$280,$I261:$I$280,"款",$J261:$J$280,$A260)</f>
        <v>0</v>
      </c>
      <c r="F260" s="289" t="str">
        <f t="shared" si="21"/>
        <v>-</v>
      </c>
      <c r="G260" s="289" t="str">
        <f t="shared" si="22"/>
        <v>-</v>
      </c>
      <c r="H260" s="270" t="str">
        <f t="shared" si="23"/>
        <v>是</v>
      </c>
      <c r="I260" s="271" t="str">
        <f t="shared" si="24"/>
        <v>类</v>
      </c>
      <c r="J260" s="272" t="str">
        <f t="shared" si="25"/>
        <v>234</v>
      </c>
      <c r="K260" t="str">
        <f t="shared" si="26"/>
        <v>234</v>
      </c>
      <c r="L260" t="str">
        <f t="shared" si="27"/>
        <v>234</v>
      </c>
    </row>
    <row r="261" ht="24" hidden="1" customHeight="1" spans="1:12">
      <c r="A261" s="273">
        <v>23401</v>
      </c>
      <c r="B261" s="292" t="s">
        <v>1403</v>
      </c>
      <c r="C261" s="275">
        <f>SUMIFS(C262:C$280,$I262:$I$280,"项",$K262:$K$280,$A261)</f>
        <v>0</v>
      </c>
      <c r="D261" s="275">
        <f>SUMIFS(D262:D$280,$I262:$I$280,"项",$K262:$K$280,$A261)</f>
        <v>0</v>
      </c>
      <c r="E261" s="275">
        <f>SUMIFS(E262:E$280,$I262:$I$280,"项",$K262:$K$280,$A261)</f>
        <v>0</v>
      </c>
      <c r="F261" s="276" t="str">
        <f t="shared" si="21"/>
        <v>-</v>
      </c>
      <c r="G261" s="276" t="str">
        <f t="shared" si="22"/>
        <v>-</v>
      </c>
      <c r="H261" s="270" t="str">
        <f t="shared" si="23"/>
        <v>否</v>
      </c>
      <c r="I261" s="271" t="str">
        <f t="shared" si="24"/>
        <v>款</v>
      </c>
      <c r="J261" s="272" t="str">
        <f t="shared" si="25"/>
        <v>234</v>
      </c>
      <c r="K261" t="str">
        <f t="shared" si="26"/>
        <v>23401</v>
      </c>
      <c r="L261" t="str">
        <f t="shared" si="27"/>
        <v>23401</v>
      </c>
    </row>
    <row r="262" ht="24" hidden="1" customHeight="1" spans="1:12">
      <c r="A262" s="277">
        <v>2340101</v>
      </c>
      <c r="B262" s="290" t="s">
        <v>1404</v>
      </c>
      <c r="C262" s="291">
        <v>0</v>
      </c>
      <c r="D262" s="279">
        <f>SUMIFS([2]执行月报!$F$1336:$F$1676,[2]执行月报!$D$1336:$D$1676,A262)</f>
        <v>0</v>
      </c>
      <c r="E262" s="279">
        <v>0</v>
      </c>
      <c r="F262" s="280" t="str">
        <f t="shared" ref="F262:F293" si="28">IF(E262&lt;&gt;0,D262/E262-1,"-")</f>
        <v>-</v>
      </c>
      <c r="G262" s="280" t="str">
        <f t="shared" ref="G262:G293" si="29">IF(C262&lt;&gt;0,D262/C262,"-")</f>
        <v>-</v>
      </c>
      <c r="H262" s="270" t="str">
        <f t="shared" ref="H262:H293" si="30">IF(LEN(A262)=3,"是",IF(OR(C262&lt;&gt;0,D262&lt;&gt;0,E262&lt;&gt;0),"是","否"))</f>
        <v>否</v>
      </c>
      <c r="I262" s="271" t="str">
        <f t="shared" ref="I262:I293" si="31">_xlfn.IFS(LEN(A262)=3,"类",LEN(A262)=5,"款",LEN(A262)=7,"项")</f>
        <v>项</v>
      </c>
      <c r="J262" s="272" t="str">
        <f t="shared" ref="J262:J293" si="32">LEFT(A262,3)</f>
        <v>234</v>
      </c>
      <c r="K262" t="str">
        <f t="shared" ref="K262:K293" si="33">LEFT(A262,5)</f>
        <v>23401</v>
      </c>
      <c r="L262" t="str">
        <f t="shared" ref="L262:L293" si="34">LEFT(A262,7)</f>
        <v>2340101</v>
      </c>
    </row>
    <row r="263" ht="24" hidden="1" customHeight="1" spans="1:12">
      <c r="A263" s="277">
        <v>2340102</v>
      </c>
      <c r="B263" s="290" t="s">
        <v>1405</v>
      </c>
      <c r="C263" s="291">
        <v>0</v>
      </c>
      <c r="D263" s="279">
        <f>SUMIFS([2]执行月报!$F$1336:$F$1676,[2]执行月报!$D$1336:$D$1676,A263)</f>
        <v>0</v>
      </c>
      <c r="E263" s="279">
        <v>0</v>
      </c>
      <c r="F263" s="280" t="str">
        <f t="shared" si="28"/>
        <v>-</v>
      </c>
      <c r="G263" s="280" t="str">
        <f t="shared" si="29"/>
        <v>-</v>
      </c>
      <c r="H263" s="270" t="str">
        <f t="shared" si="30"/>
        <v>否</v>
      </c>
      <c r="I263" s="271" t="str">
        <f t="shared" si="31"/>
        <v>项</v>
      </c>
      <c r="J263" s="272" t="str">
        <f t="shared" si="32"/>
        <v>234</v>
      </c>
      <c r="K263" t="str">
        <f t="shared" si="33"/>
        <v>23401</v>
      </c>
      <c r="L263" t="str">
        <f t="shared" si="34"/>
        <v>2340102</v>
      </c>
    </row>
    <row r="264" ht="24" hidden="1" customHeight="1" spans="1:12">
      <c r="A264" s="277">
        <v>2340103</v>
      </c>
      <c r="B264" s="290" t="s">
        <v>1406</v>
      </c>
      <c r="C264" s="291">
        <v>0</v>
      </c>
      <c r="D264" s="279">
        <f>SUMIFS([2]执行月报!$F$1336:$F$1676,[2]执行月报!$D$1336:$D$1676,A264)</f>
        <v>0</v>
      </c>
      <c r="E264" s="279">
        <v>0</v>
      </c>
      <c r="F264" s="280" t="str">
        <f t="shared" si="28"/>
        <v>-</v>
      </c>
      <c r="G264" s="280" t="str">
        <f t="shared" si="29"/>
        <v>-</v>
      </c>
      <c r="H264" s="270" t="str">
        <f t="shared" si="30"/>
        <v>否</v>
      </c>
      <c r="I264" s="271" t="str">
        <f t="shared" si="31"/>
        <v>项</v>
      </c>
      <c r="J264" s="272" t="str">
        <f t="shared" si="32"/>
        <v>234</v>
      </c>
      <c r="K264" t="str">
        <f t="shared" si="33"/>
        <v>23401</v>
      </c>
      <c r="L264" t="str">
        <f t="shared" si="34"/>
        <v>2340103</v>
      </c>
    </row>
    <row r="265" ht="24" hidden="1" customHeight="1" spans="1:12">
      <c r="A265" s="277">
        <v>2340104</v>
      </c>
      <c r="B265" s="290" t="s">
        <v>1407</v>
      </c>
      <c r="C265" s="291">
        <v>0</v>
      </c>
      <c r="D265" s="279">
        <f>SUMIFS([2]执行月报!$F$1336:$F$1676,[2]执行月报!$D$1336:$D$1676,A265)</f>
        <v>0</v>
      </c>
      <c r="E265" s="279">
        <v>0</v>
      </c>
      <c r="F265" s="280" t="str">
        <f t="shared" si="28"/>
        <v>-</v>
      </c>
      <c r="G265" s="280" t="str">
        <f t="shared" si="29"/>
        <v>-</v>
      </c>
      <c r="H265" s="270" t="str">
        <f t="shared" si="30"/>
        <v>否</v>
      </c>
      <c r="I265" s="271" t="str">
        <f t="shared" si="31"/>
        <v>项</v>
      </c>
      <c r="J265" s="272" t="str">
        <f t="shared" si="32"/>
        <v>234</v>
      </c>
      <c r="K265" t="str">
        <f t="shared" si="33"/>
        <v>23401</v>
      </c>
      <c r="L265" t="str">
        <f t="shared" si="34"/>
        <v>2340104</v>
      </c>
    </row>
    <row r="266" ht="24" hidden="1" customHeight="1" spans="1:12">
      <c r="A266" s="277">
        <v>2340105</v>
      </c>
      <c r="B266" s="290" t="s">
        <v>1408</v>
      </c>
      <c r="C266" s="291">
        <v>0</v>
      </c>
      <c r="D266" s="279">
        <f>SUMIFS([2]执行月报!$F$1336:$F$1676,[2]执行月报!$D$1336:$D$1676,A266)</f>
        <v>0</v>
      </c>
      <c r="E266" s="279">
        <v>0</v>
      </c>
      <c r="F266" s="280" t="str">
        <f t="shared" si="28"/>
        <v>-</v>
      </c>
      <c r="G266" s="280" t="str">
        <f t="shared" si="29"/>
        <v>-</v>
      </c>
      <c r="H266" s="270" t="str">
        <f t="shared" si="30"/>
        <v>否</v>
      </c>
      <c r="I266" s="271" t="str">
        <f t="shared" si="31"/>
        <v>项</v>
      </c>
      <c r="J266" s="272" t="str">
        <f t="shared" si="32"/>
        <v>234</v>
      </c>
      <c r="K266" t="str">
        <f t="shared" si="33"/>
        <v>23401</v>
      </c>
      <c r="L266" t="str">
        <f t="shared" si="34"/>
        <v>2340105</v>
      </c>
    </row>
    <row r="267" ht="24" hidden="1" customHeight="1" spans="1:12">
      <c r="A267" s="277">
        <v>2340106</v>
      </c>
      <c r="B267" s="290" t="s">
        <v>1409</v>
      </c>
      <c r="C267" s="291">
        <v>0</v>
      </c>
      <c r="D267" s="279">
        <f>SUMIFS([2]执行月报!$F$1336:$F$1676,[2]执行月报!$D$1336:$D$1676,A267)</f>
        <v>0</v>
      </c>
      <c r="E267" s="279">
        <v>0</v>
      </c>
      <c r="F267" s="280" t="str">
        <f t="shared" si="28"/>
        <v>-</v>
      </c>
      <c r="G267" s="280" t="str">
        <f t="shared" si="29"/>
        <v>-</v>
      </c>
      <c r="H267" s="270" t="str">
        <f t="shared" si="30"/>
        <v>否</v>
      </c>
      <c r="I267" s="271" t="str">
        <f t="shared" si="31"/>
        <v>项</v>
      </c>
      <c r="J267" s="272" t="str">
        <f t="shared" si="32"/>
        <v>234</v>
      </c>
      <c r="K267" t="str">
        <f t="shared" si="33"/>
        <v>23401</v>
      </c>
      <c r="L267" t="str">
        <f t="shared" si="34"/>
        <v>2340106</v>
      </c>
    </row>
    <row r="268" ht="24" hidden="1" customHeight="1" spans="1:12">
      <c r="A268" s="277">
        <v>2340107</v>
      </c>
      <c r="B268" s="290" t="s">
        <v>1410</v>
      </c>
      <c r="C268" s="291">
        <v>0</v>
      </c>
      <c r="D268" s="279">
        <f>SUMIFS([2]执行月报!$F$1336:$F$1676,[2]执行月报!$D$1336:$D$1676,A268)</f>
        <v>0</v>
      </c>
      <c r="E268" s="279">
        <v>0</v>
      </c>
      <c r="F268" s="280" t="str">
        <f t="shared" si="28"/>
        <v>-</v>
      </c>
      <c r="G268" s="280" t="str">
        <f t="shared" si="29"/>
        <v>-</v>
      </c>
      <c r="H268" s="270" t="str">
        <f t="shared" si="30"/>
        <v>否</v>
      </c>
      <c r="I268" s="271" t="str">
        <f t="shared" si="31"/>
        <v>项</v>
      </c>
      <c r="J268" s="272" t="str">
        <f t="shared" si="32"/>
        <v>234</v>
      </c>
      <c r="K268" t="str">
        <f t="shared" si="33"/>
        <v>23401</v>
      </c>
      <c r="L268" t="str">
        <f t="shared" si="34"/>
        <v>2340107</v>
      </c>
    </row>
    <row r="269" ht="24" hidden="1" customHeight="1" spans="1:12">
      <c r="A269" s="277">
        <v>2340108</v>
      </c>
      <c r="B269" s="290" t="s">
        <v>1411</v>
      </c>
      <c r="C269" s="291">
        <v>0</v>
      </c>
      <c r="D269" s="279">
        <f>SUMIFS([2]执行月报!$F$1336:$F$1676,[2]执行月报!$D$1336:$D$1676,A269)</f>
        <v>0</v>
      </c>
      <c r="E269" s="279">
        <v>0</v>
      </c>
      <c r="F269" s="280" t="str">
        <f t="shared" si="28"/>
        <v>-</v>
      </c>
      <c r="G269" s="280" t="str">
        <f t="shared" si="29"/>
        <v>-</v>
      </c>
      <c r="H269" s="270" t="str">
        <f t="shared" si="30"/>
        <v>否</v>
      </c>
      <c r="I269" s="271" t="str">
        <f t="shared" si="31"/>
        <v>项</v>
      </c>
      <c r="J269" s="272" t="str">
        <f t="shared" si="32"/>
        <v>234</v>
      </c>
      <c r="K269" t="str">
        <f t="shared" si="33"/>
        <v>23401</v>
      </c>
      <c r="L269" t="str">
        <f t="shared" si="34"/>
        <v>2340108</v>
      </c>
    </row>
    <row r="270" ht="24" hidden="1" customHeight="1" spans="1:12">
      <c r="A270" s="277">
        <v>2340109</v>
      </c>
      <c r="B270" s="290" t="s">
        <v>1412</v>
      </c>
      <c r="C270" s="291">
        <v>0</v>
      </c>
      <c r="D270" s="279">
        <f>SUMIFS([2]执行月报!$F$1336:$F$1676,[2]执行月报!$D$1336:$D$1676,A270)</f>
        <v>0</v>
      </c>
      <c r="E270" s="279">
        <v>0</v>
      </c>
      <c r="F270" s="280" t="str">
        <f t="shared" si="28"/>
        <v>-</v>
      </c>
      <c r="G270" s="280" t="str">
        <f t="shared" si="29"/>
        <v>-</v>
      </c>
      <c r="H270" s="270" t="str">
        <f t="shared" si="30"/>
        <v>否</v>
      </c>
      <c r="I270" s="271" t="str">
        <f t="shared" si="31"/>
        <v>项</v>
      </c>
      <c r="J270" s="272" t="str">
        <f t="shared" si="32"/>
        <v>234</v>
      </c>
      <c r="K270" t="str">
        <f t="shared" si="33"/>
        <v>23401</v>
      </c>
      <c r="L270" t="str">
        <f t="shared" si="34"/>
        <v>2340109</v>
      </c>
    </row>
    <row r="271" ht="24" hidden="1" customHeight="1" spans="1:12">
      <c r="A271" s="277">
        <v>2340110</v>
      </c>
      <c r="B271" s="290" t="s">
        <v>1413</v>
      </c>
      <c r="C271" s="291">
        <v>0</v>
      </c>
      <c r="D271" s="279">
        <f>SUMIFS([2]执行月报!$F$1336:$F$1676,[2]执行月报!$D$1336:$D$1676,A271)</f>
        <v>0</v>
      </c>
      <c r="E271" s="279">
        <v>0</v>
      </c>
      <c r="F271" s="280" t="str">
        <f t="shared" si="28"/>
        <v>-</v>
      </c>
      <c r="G271" s="280" t="str">
        <f t="shared" si="29"/>
        <v>-</v>
      </c>
      <c r="H271" s="270" t="str">
        <f t="shared" si="30"/>
        <v>否</v>
      </c>
      <c r="I271" s="271" t="str">
        <f t="shared" si="31"/>
        <v>项</v>
      </c>
      <c r="J271" s="272" t="str">
        <f t="shared" si="32"/>
        <v>234</v>
      </c>
      <c r="K271" t="str">
        <f t="shared" si="33"/>
        <v>23401</v>
      </c>
      <c r="L271" t="str">
        <f t="shared" si="34"/>
        <v>2340110</v>
      </c>
    </row>
    <row r="272" ht="24" hidden="1" customHeight="1" spans="1:12">
      <c r="A272" s="277">
        <v>2340111</v>
      </c>
      <c r="B272" s="290" t="s">
        <v>1414</v>
      </c>
      <c r="C272" s="291">
        <v>0</v>
      </c>
      <c r="D272" s="279">
        <f>SUMIFS([2]执行月报!$F$1336:$F$1676,[2]执行月报!$D$1336:$D$1676,A272)</f>
        <v>0</v>
      </c>
      <c r="E272" s="279">
        <v>0</v>
      </c>
      <c r="F272" s="280" t="str">
        <f t="shared" si="28"/>
        <v>-</v>
      </c>
      <c r="G272" s="280" t="str">
        <f t="shared" si="29"/>
        <v>-</v>
      </c>
      <c r="H272" s="270" t="str">
        <f t="shared" si="30"/>
        <v>否</v>
      </c>
      <c r="I272" s="271" t="str">
        <f t="shared" si="31"/>
        <v>项</v>
      </c>
      <c r="J272" s="272" t="str">
        <f t="shared" si="32"/>
        <v>234</v>
      </c>
      <c r="K272" t="str">
        <f t="shared" si="33"/>
        <v>23401</v>
      </c>
      <c r="L272" t="str">
        <f t="shared" si="34"/>
        <v>2340111</v>
      </c>
    </row>
    <row r="273" ht="24" hidden="1" customHeight="1" spans="1:12">
      <c r="A273" s="277">
        <v>2340199</v>
      </c>
      <c r="B273" s="290" t="s">
        <v>1415</v>
      </c>
      <c r="C273" s="291">
        <v>0</v>
      </c>
      <c r="D273" s="279">
        <f>SUMIFS([2]执行月报!$F$1336:$F$1676,[2]执行月报!$D$1336:$D$1676,A273)</f>
        <v>0</v>
      </c>
      <c r="E273" s="279">
        <v>0</v>
      </c>
      <c r="F273" s="280" t="str">
        <f t="shared" si="28"/>
        <v>-</v>
      </c>
      <c r="G273" s="280" t="str">
        <f t="shared" si="29"/>
        <v>-</v>
      </c>
      <c r="H273" s="270" t="str">
        <f t="shared" si="30"/>
        <v>否</v>
      </c>
      <c r="I273" s="271" t="str">
        <f t="shared" si="31"/>
        <v>项</v>
      </c>
      <c r="J273" s="272" t="str">
        <f t="shared" si="32"/>
        <v>234</v>
      </c>
      <c r="K273" t="str">
        <f t="shared" si="33"/>
        <v>23401</v>
      </c>
      <c r="L273" t="str">
        <f t="shared" si="34"/>
        <v>2340199</v>
      </c>
    </row>
    <row r="274" ht="24" hidden="1" customHeight="1" spans="1:12">
      <c r="A274" s="273">
        <v>23402</v>
      </c>
      <c r="B274" s="292" t="s">
        <v>1416</v>
      </c>
      <c r="C274" s="275">
        <f>SUMIFS(C275:C$280,$I275:$I$280,"项",$K275:$K$280,$A274)</f>
        <v>0</v>
      </c>
      <c r="D274" s="275">
        <f>SUMIFS(D275:D$280,$I275:$I$280,"项",$K275:$K$280,$A274)</f>
        <v>0</v>
      </c>
      <c r="E274" s="275">
        <f>SUMIFS(E275:E$280,$I275:$I$280,"项",$K275:$K$280,$A274)</f>
        <v>0</v>
      </c>
      <c r="F274" s="276" t="str">
        <f t="shared" si="28"/>
        <v>-</v>
      </c>
      <c r="G274" s="276" t="str">
        <f t="shared" si="29"/>
        <v>-</v>
      </c>
      <c r="H274" s="270" t="str">
        <f t="shared" si="30"/>
        <v>否</v>
      </c>
      <c r="I274" s="271" t="str">
        <f t="shared" si="31"/>
        <v>款</v>
      </c>
      <c r="J274" s="272" t="str">
        <f t="shared" si="32"/>
        <v>234</v>
      </c>
      <c r="K274" t="str">
        <f t="shared" si="33"/>
        <v>23402</v>
      </c>
      <c r="L274" t="str">
        <f t="shared" si="34"/>
        <v>23402</v>
      </c>
    </row>
    <row r="275" ht="24" hidden="1" customHeight="1" spans="1:12">
      <c r="A275" s="277">
        <v>2340201</v>
      </c>
      <c r="B275" s="290" t="s">
        <v>1417</v>
      </c>
      <c r="C275" s="291">
        <v>0</v>
      </c>
      <c r="D275" s="279">
        <f>SUMIFS([2]执行月报!$F$1336:$F$1676,[2]执行月报!$D$1336:$D$1676,A275)</f>
        <v>0</v>
      </c>
      <c r="E275" s="279">
        <v>0</v>
      </c>
      <c r="F275" s="280" t="str">
        <f t="shared" si="28"/>
        <v>-</v>
      </c>
      <c r="G275" s="280" t="str">
        <f t="shared" si="29"/>
        <v>-</v>
      </c>
      <c r="H275" s="270" t="str">
        <f t="shared" si="30"/>
        <v>否</v>
      </c>
      <c r="I275" s="271" t="str">
        <f t="shared" si="31"/>
        <v>项</v>
      </c>
      <c r="J275" s="272" t="str">
        <f t="shared" si="32"/>
        <v>234</v>
      </c>
      <c r="K275" t="str">
        <f t="shared" si="33"/>
        <v>23402</v>
      </c>
      <c r="L275" t="str">
        <f t="shared" si="34"/>
        <v>2340201</v>
      </c>
    </row>
    <row r="276" ht="24" hidden="1" customHeight="1" spans="1:12">
      <c r="A276" s="277">
        <v>2340202</v>
      </c>
      <c r="B276" s="290" t="s">
        <v>1418</v>
      </c>
      <c r="C276" s="291">
        <v>0</v>
      </c>
      <c r="D276" s="279">
        <f>SUMIFS([2]执行月报!$F$1336:$F$1676,[2]执行月报!$D$1336:$D$1676,A276)</f>
        <v>0</v>
      </c>
      <c r="E276" s="279">
        <v>0</v>
      </c>
      <c r="F276" s="280" t="str">
        <f t="shared" si="28"/>
        <v>-</v>
      </c>
      <c r="G276" s="280" t="str">
        <f t="shared" si="29"/>
        <v>-</v>
      </c>
      <c r="H276" s="270" t="str">
        <f t="shared" si="30"/>
        <v>否</v>
      </c>
      <c r="I276" s="271" t="str">
        <f t="shared" si="31"/>
        <v>项</v>
      </c>
      <c r="J276" s="272" t="str">
        <f t="shared" si="32"/>
        <v>234</v>
      </c>
      <c r="K276" t="str">
        <f t="shared" si="33"/>
        <v>23402</v>
      </c>
      <c r="L276" t="str">
        <f t="shared" si="34"/>
        <v>2340202</v>
      </c>
    </row>
    <row r="277" ht="24" hidden="1" customHeight="1" spans="1:12">
      <c r="A277" s="277">
        <v>2340203</v>
      </c>
      <c r="B277" s="290" t="s">
        <v>1419</v>
      </c>
      <c r="C277" s="291">
        <v>0</v>
      </c>
      <c r="D277" s="279">
        <f>SUMIFS([2]执行月报!$F$1336:$F$1676,[2]执行月报!$D$1336:$D$1676,A277)</f>
        <v>0</v>
      </c>
      <c r="E277" s="279">
        <v>0</v>
      </c>
      <c r="F277" s="280" t="str">
        <f t="shared" si="28"/>
        <v>-</v>
      </c>
      <c r="G277" s="280" t="str">
        <f t="shared" si="29"/>
        <v>-</v>
      </c>
      <c r="H277" s="270" t="str">
        <f t="shared" si="30"/>
        <v>否</v>
      </c>
      <c r="I277" s="271" t="str">
        <f t="shared" si="31"/>
        <v>项</v>
      </c>
      <c r="J277" s="272" t="str">
        <f t="shared" si="32"/>
        <v>234</v>
      </c>
      <c r="K277" t="str">
        <f t="shared" si="33"/>
        <v>23402</v>
      </c>
      <c r="L277" t="str">
        <f t="shared" si="34"/>
        <v>2340203</v>
      </c>
    </row>
    <row r="278" ht="24" hidden="1" customHeight="1" spans="1:12">
      <c r="A278" s="277">
        <v>2340204</v>
      </c>
      <c r="B278" s="290" t="s">
        <v>1420</v>
      </c>
      <c r="C278" s="291">
        <v>0</v>
      </c>
      <c r="D278" s="279">
        <f>SUMIFS([2]执行月报!$F$1336:$F$1676,[2]执行月报!$D$1336:$D$1676,A278)</f>
        <v>0</v>
      </c>
      <c r="E278" s="279">
        <v>0</v>
      </c>
      <c r="F278" s="280" t="str">
        <f t="shared" si="28"/>
        <v>-</v>
      </c>
      <c r="G278" s="280" t="str">
        <f t="shared" si="29"/>
        <v>-</v>
      </c>
      <c r="H278" s="270" t="str">
        <f t="shared" si="30"/>
        <v>否</v>
      </c>
      <c r="I278" s="271" t="str">
        <f t="shared" si="31"/>
        <v>项</v>
      </c>
      <c r="J278" s="272" t="str">
        <f t="shared" si="32"/>
        <v>234</v>
      </c>
      <c r="K278" t="str">
        <f t="shared" si="33"/>
        <v>23402</v>
      </c>
      <c r="L278" t="str">
        <f t="shared" si="34"/>
        <v>2340204</v>
      </c>
    </row>
    <row r="279" ht="24" hidden="1" customHeight="1" spans="1:12">
      <c r="A279" s="277">
        <v>2340205</v>
      </c>
      <c r="B279" s="290" t="s">
        <v>1421</v>
      </c>
      <c r="C279" s="291">
        <v>0</v>
      </c>
      <c r="D279" s="279">
        <f>SUMIFS([2]执行月报!$F$1336:$F$1676,[2]执行月报!$D$1336:$D$1676,A279)</f>
        <v>0</v>
      </c>
      <c r="E279" s="279">
        <v>0</v>
      </c>
      <c r="F279" s="280" t="str">
        <f t="shared" si="28"/>
        <v>-</v>
      </c>
      <c r="G279" s="280" t="str">
        <f t="shared" si="29"/>
        <v>-</v>
      </c>
      <c r="H279" s="270" t="str">
        <f t="shared" si="30"/>
        <v>否</v>
      </c>
      <c r="I279" s="271" t="str">
        <f t="shared" si="31"/>
        <v>项</v>
      </c>
      <c r="J279" s="272" t="str">
        <f t="shared" si="32"/>
        <v>234</v>
      </c>
      <c r="K279" t="str">
        <f t="shared" si="33"/>
        <v>23402</v>
      </c>
      <c r="L279" t="str">
        <f t="shared" si="34"/>
        <v>2340205</v>
      </c>
    </row>
    <row r="280" ht="24" hidden="1" customHeight="1" spans="1:12">
      <c r="A280" s="277">
        <v>2340299</v>
      </c>
      <c r="B280" s="290" t="s">
        <v>1422</v>
      </c>
      <c r="C280" s="291">
        <v>0</v>
      </c>
      <c r="D280" s="279">
        <f>SUMIFS([2]执行月报!$F$1336:$F$1676,[2]执行月报!$D$1336:$D$1676,A280)</f>
        <v>0</v>
      </c>
      <c r="E280" s="279">
        <v>0</v>
      </c>
      <c r="F280" s="280" t="str">
        <f t="shared" si="28"/>
        <v>-</v>
      </c>
      <c r="G280" s="280" t="str">
        <f t="shared" si="29"/>
        <v>-</v>
      </c>
      <c r="H280" s="270" t="str">
        <f t="shared" si="30"/>
        <v>否</v>
      </c>
      <c r="I280" s="271" t="str">
        <f t="shared" si="31"/>
        <v>项</v>
      </c>
      <c r="J280" s="272" t="str">
        <f t="shared" si="32"/>
        <v>234</v>
      </c>
      <c r="K280" t="str">
        <f t="shared" si="33"/>
        <v>23402</v>
      </c>
      <c r="L280" t="str">
        <f t="shared" si="34"/>
        <v>2340299</v>
      </c>
    </row>
    <row r="281" ht="24" hidden="1" customHeight="1" spans="1:12">
      <c r="A281" s="277"/>
      <c r="B281" s="290"/>
      <c r="C281" s="291"/>
      <c r="D281" s="291"/>
      <c r="E281" s="279"/>
      <c r="F281" s="280"/>
      <c r="G281" s="280"/>
      <c r="H281" s="270" t="str">
        <f t="shared" si="30"/>
        <v>否</v>
      </c>
      <c r="I281" s="271" t="e">
        <f t="shared" si="31"/>
        <v>#N/A</v>
      </c>
      <c r="J281" s="272" t="str">
        <f t="shared" si="32"/>
        <v/>
      </c>
      <c r="K281" t="str">
        <f t="shared" si="33"/>
        <v/>
      </c>
      <c r="L281" t="str">
        <f t="shared" si="34"/>
        <v/>
      </c>
    </row>
    <row r="282" ht="24" customHeight="1" spans="1:12">
      <c r="A282" s="266"/>
      <c r="B282" s="294" t="s">
        <v>1423</v>
      </c>
      <c r="C282" s="295">
        <f>SUMIFS(C6:C280,$I6:$I280,"类")</f>
        <v>65384</v>
      </c>
      <c r="D282" s="295">
        <f>SUMIFS(D6:D280,$I6:$I280,"类")</f>
        <v>17516</v>
      </c>
      <c r="E282" s="295">
        <f>SUMIFS(E6:E280,$I6:$I280,"类")</f>
        <v>11172</v>
      </c>
      <c r="F282" s="289">
        <f t="shared" si="28"/>
        <v>0.567848191908342</v>
      </c>
      <c r="G282" s="289">
        <f t="shared" si="29"/>
        <v>0.267894286063869</v>
      </c>
      <c r="H282" s="270" t="str">
        <f t="shared" si="30"/>
        <v>是</v>
      </c>
      <c r="I282" s="271" t="e">
        <f t="shared" si="31"/>
        <v>#N/A</v>
      </c>
      <c r="J282" s="272" t="str">
        <f t="shared" si="32"/>
        <v/>
      </c>
      <c r="K282" t="str">
        <f t="shared" si="33"/>
        <v/>
      </c>
      <c r="L282" t="str">
        <f t="shared" si="34"/>
        <v/>
      </c>
    </row>
    <row r="283" ht="24" customHeight="1" spans="1:12">
      <c r="A283" s="266">
        <v>230</v>
      </c>
      <c r="B283" s="293" t="s">
        <v>130</v>
      </c>
      <c r="C283" s="268">
        <f>SUMIFS(C284:C$292,$I284:$I$292,"款",$J284:$J$292,$A283)</f>
        <v>5245</v>
      </c>
      <c r="D283" s="268">
        <f>SUMIFS(D284:D$292,$I284:$I$292,"款",$J284:$J$292,$A283)</f>
        <v>0</v>
      </c>
      <c r="E283" s="268">
        <f>SUMIFS(E284:E$292,$I284:$I$292,"款",$J284:$J$292,$A283)</f>
        <v>0</v>
      </c>
      <c r="F283" s="289" t="str">
        <f t="shared" si="28"/>
        <v>-</v>
      </c>
      <c r="G283" s="289">
        <f t="shared" si="29"/>
        <v>0</v>
      </c>
      <c r="H283" s="270" t="str">
        <f t="shared" si="30"/>
        <v>是</v>
      </c>
      <c r="I283" s="271" t="str">
        <f t="shared" si="31"/>
        <v>类</v>
      </c>
      <c r="J283" s="272" t="str">
        <f t="shared" si="32"/>
        <v>230</v>
      </c>
      <c r="K283" t="str">
        <f t="shared" si="33"/>
        <v>230</v>
      </c>
      <c r="L283" t="str">
        <f t="shared" si="34"/>
        <v>230</v>
      </c>
    </row>
    <row r="284" ht="24" customHeight="1" spans="1:12">
      <c r="A284" s="277" t="s">
        <v>1424</v>
      </c>
      <c r="B284" s="290" t="s">
        <v>1120</v>
      </c>
      <c r="C284" s="291">
        <v>275</v>
      </c>
      <c r="D284" s="291">
        <f>SUMIFS([2]执行月报!$F$1721:$F$1740,[2]执行月报!$D$1721:$D$1740,A284)</f>
        <v>0</v>
      </c>
      <c r="E284" s="279">
        <v>0</v>
      </c>
      <c r="F284" s="280" t="str">
        <f t="shared" si="28"/>
        <v>-</v>
      </c>
      <c r="G284" s="280">
        <f t="shared" si="29"/>
        <v>0</v>
      </c>
      <c r="H284" s="270" t="str">
        <f t="shared" si="30"/>
        <v>是</v>
      </c>
      <c r="I284" s="271" t="str">
        <f t="shared" si="31"/>
        <v>款</v>
      </c>
      <c r="J284" s="272" t="str">
        <f t="shared" si="32"/>
        <v>230</v>
      </c>
      <c r="K284" t="str">
        <f t="shared" si="33"/>
        <v>23006</v>
      </c>
      <c r="L284" t="str">
        <f t="shared" si="34"/>
        <v>23006</v>
      </c>
    </row>
    <row r="285" ht="24" customHeight="1" spans="1:12">
      <c r="A285" s="277">
        <v>23008</v>
      </c>
      <c r="B285" s="290" t="s">
        <v>1425</v>
      </c>
      <c r="C285" s="291">
        <v>4970</v>
      </c>
      <c r="D285" s="291">
        <f>SUMIFS([2]执行月报!$F$1721:$F$1740,[2]执行月报!$D$1721:$D$1740,A285)</f>
        <v>0</v>
      </c>
      <c r="E285" s="279">
        <v>0</v>
      </c>
      <c r="F285" s="280" t="str">
        <f t="shared" si="28"/>
        <v>-</v>
      </c>
      <c r="G285" s="280">
        <f t="shared" si="29"/>
        <v>0</v>
      </c>
      <c r="H285" s="270" t="str">
        <f t="shared" si="30"/>
        <v>是</v>
      </c>
      <c r="I285" s="271" t="str">
        <f t="shared" si="31"/>
        <v>款</v>
      </c>
      <c r="J285" s="272" t="str">
        <f t="shared" si="32"/>
        <v>230</v>
      </c>
      <c r="K285" t="str">
        <f t="shared" si="33"/>
        <v>23008</v>
      </c>
      <c r="L285" t="str">
        <f t="shared" si="34"/>
        <v>23008</v>
      </c>
    </row>
    <row r="286" ht="24" customHeight="1" spans="1:12">
      <c r="A286" s="266">
        <v>231</v>
      </c>
      <c r="B286" s="293" t="s">
        <v>1426</v>
      </c>
      <c r="C286" s="268">
        <f>SUMIFS(C287:C$292,$I287:$I$292,"款",$J287:$J$292,$A286)</f>
        <v>30300</v>
      </c>
      <c r="D286" s="268">
        <f>SUMIFS(D287:D$292,$I287:$I$292,"款",$J287:$J$292,$A286)</f>
        <v>930</v>
      </c>
      <c r="E286" s="268">
        <f>SUMIFS(E287:E$292,$I287:$I$292,"款",$J287:$J$292,$A286)</f>
        <v>10000</v>
      </c>
      <c r="F286" s="289">
        <f t="shared" si="28"/>
        <v>-0.907</v>
      </c>
      <c r="G286" s="289">
        <f t="shared" si="29"/>
        <v>0.0306930693069307</v>
      </c>
      <c r="H286" s="270" t="str">
        <f t="shared" si="30"/>
        <v>是</v>
      </c>
      <c r="I286" s="271" t="str">
        <f t="shared" si="31"/>
        <v>类</v>
      </c>
      <c r="J286" s="272" t="str">
        <f t="shared" si="32"/>
        <v>231</v>
      </c>
      <c r="K286" t="str">
        <f t="shared" si="33"/>
        <v>231</v>
      </c>
      <c r="L286" t="str">
        <f t="shared" si="34"/>
        <v>231</v>
      </c>
    </row>
    <row r="287" ht="24" customHeight="1" spans="1:12">
      <c r="A287" s="273">
        <v>23104</v>
      </c>
      <c r="B287" s="292" t="s">
        <v>1427</v>
      </c>
      <c r="C287" s="275">
        <f>SUMIFS(C288:C$292,$I288:$I$292,"项",$K288:$K$292,$A287)</f>
        <v>30300</v>
      </c>
      <c r="D287" s="275">
        <f>SUMIFS(D288:D$292,$I288:$I$292,"项",$K288:$K$292,$A287)</f>
        <v>930</v>
      </c>
      <c r="E287" s="275">
        <f>SUMIFS(E288:E$292,$I288:$I$292,"项",$K288:$K$292,$A287)</f>
        <v>10000</v>
      </c>
      <c r="F287" s="276">
        <f t="shared" si="28"/>
        <v>-0.907</v>
      </c>
      <c r="G287" s="276">
        <f t="shared" si="29"/>
        <v>0.0306930693069307</v>
      </c>
      <c r="H287" s="270" t="str">
        <f t="shared" si="30"/>
        <v>是</v>
      </c>
      <c r="I287" s="271" t="str">
        <f t="shared" si="31"/>
        <v>款</v>
      </c>
      <c r="J287" s="272" t="str">
        <f t="shared" si="32"/>
        <v>231</v>
      </c>
      <c r="K287" t="str">
        <f t="shared" si="33"/>
        <v>23104</v>
      </c>
      <c r="L287" t="str">
        <f t="shared" si="34"/>
        <v>23104</v>
      </c>
    </row>
    <row r="288" ht="24" customHeight="1" spans="1:12">
      <c r="A288" s="277">
        <v>2310411</v>
      </c>
      <c r="B288" s="290" t="s">
        <v>1428</v>
      </c>
      <c r="C288" s="291">
        <v>2300</v>
      </c>
      <c r="D288" s="291">
        <f>SUMIFS([2]执行月报!$F$1721:$F$1740,[2]执行月报!$D$1721:$D$1740,A288)</f>
        <v>130</v>
      </c>
      <c r="E288" s="279">
        <v>0</v>
      </c>
      <c r="F288" s="280" t="str">
        <f t="shared" si="28"/>
        <v>-</v>
      </c>
      <c r="G288" s="280">
        <f t="shared" si="29"/>
        <v>0.0565217391304348</v>
      </c>
      <c r="H288" s="270" t="str">
        <f t="shared" si="30"/>
        <v>是</v>
      </c>
      <c r="I288" s="271" t="str">
        <f t="shared" si="31"/>
        <v>项</v>
      </c>
      <c r="J288" s="272" t="str">
        <f t="shared" si="32"/>
        <v>231</v>
      </c>
      <c r="K288" t="str">
        <f t="shared" si="33"/>
        <v>23104</v>
      </c>
      <c r="L288" t="str">
        <f t="shared" si="34"/>
        <v>2310411</v>
      </c>
    </row>
    <row r="289" ht="24" customHeight="1" spans="1:12">
      <c r="A289" s="277">
        <v>2310431</v>
      </c>
      <c r="B289" s="290" t="s">
        <v>1429</v>
      </c>
      <c r="C289" s="291">
        <v>0</v>
      </c>
      <c r="D289" s="291">
        <f>SUMIFS([2]执行月报!$F$1721:$F$1740,[2]执行月报!$D$1721:$D$1740,A289)</f>
        <v>0</v>
      </c>
      <c r="E289" s="279">
        <v>10000</v>
      </c>
      <c r="F289" s="280">
        <f t="shared" si="28"/>
        <v>-1</v>
      </c>
      <c r="G289" s="280" t="str">
        <f t="shared" si="29"/>
        <v>-</v>
      </c>
      <c r="H289" s="270" t="str">
        <f t="shared" si="30"/>
        <v>是</v>
      </c>
      <c r="I289" s="271" t="str">
        <f t="shared" si="31"/>
        <v>项</v>
      </c>
      <c r="J289" s="272" t="str">
        <f t="shared" si="32"/>
        <v>231</v>
      </c>
      <c r="K289" t="str">
        <f t="shared" si="33"/>
        <v>23104</v>
      </c>
      <c r="L289" t="str">
        <f t="shared" si="34"/>
        <v>2310431</v>
      </c>
    </row>
    <row r="290" ht="24" customHeight="1" spans="1:12">
      <c r="A290" s="277">
        <v>2310498</v>
      </c>
      <c r="B290" s="290" t="s">
        <v>1430</v>
      </c>
      <c r="C290" s="291">
        <v>8000</v>
      </c>
      <c r="D290" s="291">
        <f>SUMIFS([2]执行月报!$F$1721:$F$1740,[2]执行月报!$D$1721:$D$1740,A290)</f>
        <v>800</v>
      </c>
      <c r="E290" s="279">
        <v>0</v>
      </c>
      <c r="F290" s="280" t="str">
        <f t="shared" si="28"/>
        <v>-</v>
      </c>
      <c r="G290" s="280">
        <f t="shared" si="29"/>
        <v>0.1</v>
      </c>
      <c r="H290" s="270" t="str">
        <f t="shared" si="30"/>
        <v>是</v>
      </c>
      <c r="I290" s="271" t="str">
        <f t="shared" si="31"/>
        <v>项</v>
      </c>
      <c r="J290" s="272" t="str">
        <f t="shared" si="32"/>
        <v>231</v>
      </c>
      <c r="K290" t="str">
        <f t="shared" si="33"/>
        <v>23104</v>
      </c>
      <c r="L290" t="str">
        <f t="shared" si="34"/>
        <v>2310498</v>
      </c>
    </row>
    <row r="291" ht="24" customHeight="1" spans="1:12">
      <c r="A291" s="277">
        <v>2310499</v>
      </c>
      <c r="B291" s="290" t="s">
        <v>1431</v>
      </c>
      <c r="C291" s="291">
        <v>20000</v>
      </c>
      <c r="D291" s="291">
        <f>SUMIFS([2]执行月报!$F$1721:$F$1740,[2]执行月报!$D$1721:$D$1740,A291)</f>
        <v>0</v>
      </c>
      <c r="E291" s="279">
        <v>0</v>
      </c>
      <c r="F291" s="280" t="str">
        <f t="shared" si="28"/>
        <v>-</v>
      </c>
      <c r="G291" s="280">
        <f t="shared" si="29"/>
        <v>0</v>
      </c>
      <c r="H291" s="270" t="str">
        <f t="shared" si="30"/>
        <v>是</v>
      </c>
      <c r="I291" s="271" t="str">
        <f t="shared" si="31"/>
        <v>项</v>
      </c>
      <c r="J291" s="272" t="str">
        <f t="shared" si="32"/>
        <v>231</v>
      </c>
      <c r="K291" t="str">
        <f t="shared" si="33"/>
        <v>23104</v>
      </c>
      <c r="L291" t="str">
        <f t="shared" si="34"/>
        <v>2310499</v>
      </c>
    </row>
    <row r="292" ht="24" hidden="1" customHeight="1" spans="1:12">
      <c r="A292" s="296">
        <v>23009</v>
      </c>
      <c r="B292" s="297" t="s">
        <v>1432</v>
      </c>
      <c r="C292" s="298">
        <v>0</v>
      </c>
      <c r="D292" s="291">
        <f>SUMIFS([2]执行月报!$F$1721:$F$1740,[2]执行月报!$D$1721:$D$1740,A292)</f>
        <v>0</v>
      </c>
      <c r="E292" s="279">
        <v>0</v>
      </c>
      <c r="F292" s="299" t="str">
        <f t="shared" si="28"/>
        <v>-</v>
      </c>
      <c r="G292" s="299" t="str">
        <f t="shared" si="29"/>
        <v>-</v>
      </c>
      <c r="H292" s="270" t="str">
        <f t="shared" si="30"/>
        <v>否</v>
      </c>
      <c r="I292" s="271" t="str">
        <f t="shared" si="31"/>
        <v>款</v>
      </c>
      <c r="J292" s="272" t="str">
        <f t="shared" si="32"/>
        <v>230</v>
      </c>
      <c r="K292" t="str">
        <f t="shared" si="33"/>
        <v>23009</v>
      </c>
      <c r="L292" t="str">
        <f t="shared" si="34"/>
        <v>23009</v>
      </c>
    </row>
    <row r="293" ht="24" customHeight="1" spans="1:12">
      <c r="A293" s="266"/>
      <c r="B293" s="294" t="s">
        <v>1138</v>
      </c>
      <c r="C293" s="295">
        <f>SUM(C282,C283,C286,C292)</f>
        <v>100929</v>
      </c>
      <c r="D293" s="295">
        <f>SUM(D282,D283,D286,D292)</f>
        <v>18446</v>
      </c>
      <c r="E293" s="295">
        <f>SUM(E282,E283,E286,E292)</f>
        <v>21172</v>
      </c>
      <c r="F293" s="289">
        <f t="shared" si="28"/>
        <v>-0.128754959380314</v>
      </c>
      <c r="G293" s="289">
        <f t="shared" si="29"/>
        <v>0.182762139721983</v>
      </c>
      <c r="H293" s="270" t="str">
        <f t="shared" si="30"/>
        <v>是</v>
      </c>
      <c r="I293" s="271" t="e">
        <f t="shared" si="31"/>
        <v>#N/A</v>
      </c>
      <c r="J293" s="272" t="str">
        <f t="shared" si="32"/>
        <v/>
      </c>
      <c r="K293" t="str">
        <f t="shared" si="33"/>
        <v/>
      </c>
      <c r="L293" t="str">
        <f t="shared" si="34"/>
        <v/>
      </c>
    </row>
  </sheetData>
  <autoFilter xmlns:etc="http://www.wps.cn/officeDocument/2017/etCustomData" ref="A5:L293" etc:filterBottomFollowUsedRange="0">
    <filterColumn colId="7">
      <customFilters>
        <customFilter operator="equal" val="是"/>
      </customFilters>
    </filterColumn>
    <extLst/>
  </autoFilter>
  <mergeCells count="8">
    <mergeCell ref="B2:G2"/>
    <mergeCell ref="F3:G3"/>
    <mergeCell ref="E4:F4"/>
    <mergeCell ref="A4:A5"/>
    <mergeCell ref="B4:B5"/>
    <mergeCell ref="C4:C5"/>
    <mergeCell ref="D4:D5"/>
    <mergeCell ref="G4:G5"/>
  </mergeCells>
  <conditionalFormatting sqref="C6:E6">
    <cfRule type="expression" dxfId="0" priority="172" stopIfTrue="1">
      <formula>"len($A:$A)=3"</formula>
    </cfRule>
  </conditionalFormatting>
  <conditionalFormatting sqref="C7:E7">
    <cfRule type="expression" dxfId="0" priority="90" stopIfTrue="1">
      <formula>"len($A:$A)=3"</formula>
    </cfRule>
  </conditionalFormatting>
  <conditionalFormatting sqref="C13:E13">
    <cfRule type="expression" dxfId="0" priority="88" stopIfTrue="1">
      <formula>"len($A:$A)=3"</formula>
    </cfRule>
  </conditionalFormatting>
  <conditionalFormatting sqref="C19:E19">
    <cfRule type="expression" dxfId="0" priority="86" stopIfTrue="1">
      <formula>"len($A:$A)=3"</formula>
    </cfRule>
  </conditionalFormatting>
  <conditionalFormatting sqref="C22:E22">
    <cfRule type="expression" dxfId="0" priority="170" stopIfTrue="1">
      <formula>"len($A:$A)=3"</formula>
    </cfRule>
  </conditionalFormatting>
  <conditionalFormatting sqref="C23:E23">
    <cfRule type="expression" dxfId="0" priority="84" stopIfTrue="1">
      <formula>"len($A:$A)=3"</formula>
    </cfRule>
  </conditionalFormatting>
  <conditionalFormatting sqref="C27:E27">
    <cfRule type="expression" dxfId="0" priority="82" stopIfTrue="1">
      <formula>"len($A:$A)=3"</formula>
    </cfRule>
  </conditionalFormatting>
  <conditionalFormatting sqref="C31:E31">
    <cfRule type="expression" dxfId="0" priority="80" stopIfTrue="1">
      <formula>"len($A:$A)=3"</formula>
    </cfRule>
  </conditionalFormatting>
  <conditionalFormatting sqref="C34:E34">
    <cfRule type="expression" dxfId="0" priority="168" stopIfTrue="1">
      <formula>"len($A:$A)=3"</formula>
    </cfRule>
  </conditionalFormatting>
  <conditionalFormatting sqref="C35:E35">
    <cfRule type="expression" dxfId="0" priority="78" stopIfTrue="1">
      <formula>"len($A:$A)=3"</formula>
    </cfRule>
  </conditionalFormatting>
  <conditionalFormatting sqref="C40:E40">
    <cfRule type="expression" dxfId="0" priority="76" stopIfTrue="1">
      <formula>"len($A:$A)=3"</formula>
    </cfRule>
  </conditionalFormatting>
  <conditionalFormatting sqref="C45:E45">
    <cfRule type="expression" dxfId="0" priority="166" stopIfTrue="1">
      <formula>"len($A:$A)=3"</formula>
    </cfRule>
  </conditionalFormatting>
  <conditionalFormatting sqref="C46:E46">
    <cfRule type="expression" dxfId="0" priority="74" stopIfTrue="1">
      <formula>"len($A:$A)=3"</formula>
    </cfRule>
  </conditionalFormatting>
  <conditionalFormatting sqref="C61:E61">
    <cfRule type="expression" dxfId="0" priority="72" stopIfTrue="1">
      <formula>"len($A:$A)=3"</formula>
    </cfRule>
  </conditionalFormatting>
  <conditionalFormatting sqref="C65">
    <cfRule type="expression" dxfId="0" priority="94" stopIfTrue="1">
      <formula>"len($A:$A)=3"</formula>
    </cfRule>
  </conditionalFormatting>
  <conditionalFormatting sqref="C66:E66">
    <cfRule type="expression" dxfId="0" priority="70" stopIfTrue="1">
      <formula>"len($A:$A)=3"</formula>
    </cfRule>
  </conditionalFormatting>
  <conditionalFormatting sqref="C72:E72">
    <cfRule type="expression" dxfId="0" priority="68" stopIfTrue="1">
      <formula>"len($A:$A)=3"</formula>
    </cfRule>
  </conditionalFormatting>
  <conditionalFormatting sqref="C76:E76">
    <cfRule type="expression" dxfId="0" priority="66" stopIfTrue="1">
      <formula>"len($A:$A)=3"</formula>
    </cfRule>
  </conditionalFormatting>
  <conditionalFormatting sqref="C80:E80">
    <cfRule type="expression" dxfId="0" priority="64" stopIfTrue="1">
      <formula>"len($A:$A)=3"</formula>
    </cfRule>
  </conditionalFormatting>
  <conditionalFormatting sqref="C84:E84">
    <cfRule type="expression" dxfId="0" priority="62" stopIfTrue="1">
      <formula>"len($A:$A)=3"</formula>
    </cfRule>
  </conditionalFormatting>
  <conditionalFormatting sqref="C90:E90">
    <cfRule type="expression" dxfId="0" priority="60" stopIfTrue="1">
      <formula>"len($A:$A)=3"</formula>
    </cfRule>
  </conditionalFormatting>
  <conditionalFormatting sqref="C93:E93">
    <cfRule type="expression" dxfId="0" priority="58" stopIfTrue="1">
      <formula>"len($A:$A)=3"</formula>
    </cfRule>
  </conditionalFormatting>
  <conditionalFormatting sqref="C102:E102">
    <cfRule type="expression" dxfId="0" priority="56" stopIfTrue="1">
      <formula>"len($A:$A)=3"</formula>
    </cfRule>
  </conditionalFormatting>
  <conditionalFormatting sqref="C105:E105">
    <cfRule type="expression" dxfId="0" priority="164" stopIfTrue="1">
      <formula>"len($A:$A)=3"</formula>
    </cfRule>
  </conditionalFormatting>
  <conditionalFormatting sqref="C106:E106">
    <cfRule type="expression" dxfId="0" priority="54" stopIfTrue="1">
      <formula>"len($A:$A)=3"</formula>
    </cfRule>
  </conditionalFormatting>
  <conditionalFormatting sqref="C111:E111">
    <cfRule type="expression" dxfId="0" priority="52" stopIfTrue="1">
      <formula>"len($A:$A)=3"</formula>
    </cfRule>
  </conditionalFormatting>
  <conditionalFormatting sqref="C116:E116">
    <cfRule type="expression" dxfId="0" priority="50" stopIfTrue="1">
      <formula>"len($A:$A)=3"</formula>
    </cfRule>
  </conditionalFormatting>
  <conditionalFormatting sqref="C121:E121">
    <cfRule type="expression" dxfId="0" priority="48" stopIfTrue="1">
      <formula>"len($A:$A)=3"</formula>
    </cfRule>
  </conditionalFormatting>
  <conditionalFormatting sqref="C124:E124">
    <cfRule type="expression" dxfId="0" priority="46" stopIfTrue="1">
      <formula>"len($A:$A)=3"</formula>
    </cfRule>
  </conditionalFormatting>
  <conditionalFormatting sqref="C129:E129">
    <cfRule type="expression" dxfId="0" priority="44" stopIfTrue="1">
      <formula>"len($A:$A)=3"</formula>
    </cfRule>
  </conditionalFormatting>
  <conditionalFormatting sqref="C133:E133">
    <cfRule type="expression" dxfId="0" priority="42" stopIfTrue="1">
      <formula>"len($A:$A)=3"</formula>
    </cfRule>
  </conditionalFormatting>
  <conditionalFormatting sqref="C137:E137">
    <cfRule type="expression" dxfId="0" priority="40" stopIfTrue="1">
      <formula>"len($A:$A)=3"</formula>
    </cfRule>
  </conditionalFormatting>
  <conditionalFormatting sqref="C140:E140">
    <cfRule type="expression" dxfId="0" priority="162" stopIfTrue="1">
      <formula>"len($A:$A)=3"</formula>
    </cfRule>
  </conditionalFormatting>
  <conditionalFormatting sqref="C141:E141">
    <cfRule type="expression" dxfId="0" priority="38" stopIfTrue="1">
      <formula>"len($A:$A)=3"</formula>
    </cfRule>
  </conditionalFormatting>
  <conditionalFormatting sqref="C146:E146">
    <cfRule type="expression" dxfId="0" priority="36" stopIfTrue="1">
      <formula>"len($A:$A)=3"</formula>
    </cfRule>
  </conditionalFormatting>
  <conditionalFormatting sqref="C151:E151">
    <cfRule type="expression" dxfId="0" priority="34" stopIfTrue="1">
      <formula>"len($A:$A)=3"</formula>
    </cfRule>
  </conditionalFormatting>
  <conditionalFormatting sqref="C156:E156">
    <cfRule type="expression" dxfId="0" priority="32" stopIfTrue="1">
      <formula>"len($A:$A)=3"</formula>
    </cfRule>
  </conditionalFormatting>
  <conditionalFormatting sqref="C165:E165">
    <cfRule type="expression" dxfId="0" priority="30" stopIfTrue="1">
      <formula>"len($A:$A)=3"</formula>
    </cfRule>
  </conditionalFormatting>
  <conditionalFormatting sqref="C172:E172">
    <cfRule type="expression" dxfId="0" priority="28" stopIfTrue="1">
      <formula>"len($A:$A)=3"</formula>
    </cfRule>
  </conditionalFormatting>
  <conditionalFormatting sqref="C181:E181">
    <cfRule type="expression" dxfId="0" priority="26" stopIfTrue="1">
      <formula>"len($A:$A)=3"</formula>
    </cfRule>
  </conditionalFormatting>
  <conditionalFormatting sqref="C184:E184">
    <cfRule type="expression" dxfId="0" priority="24" stopIfTrue="1">
      <formula>"len($A:$A)=3"</formula>
    </cfRule>
  </conditionalFormatting>
  <conditionalFormatting sqref="C192:E192">
    <cfRule type="expression" dxfId="0" priority="160" stopIfTrue="1">
      <formula>"len($A:$A)=3"</formula>
    </cfRule>
  </conditionalFormatting>
  <conditionalFormatting sqref="C193:E193">
    <cfRule type="expression" dxfId="0" priority="20" stopIfTrue="1">
      <formula>"len($A:$A)=3"</formula>
    </cfRule>
  </conditionalFormatting>
  <conditionalFormatting sqref="C196:E196">
    <cfRule type="expression" dxfId="0" priority="158" stopIfTrue="1">
      <formula>"len($A:$A)=3"</formula>
    </cfRule>
  </conditionalFormatting>
  <conditionalFormatting sqref="C197:E197">
    <cfRule type="expression" dxfId="0" priority="18" stopIfTrue="1">
      <formula>"len($A:$A)=3"</formula>
    </cfRule>
  </conditionalFormatting>
  <conditionalFormatting sqref="C201:E201">
    <cfRule type="expression" dxfId="0" priority="16" stopIfTrue="1">
      <formula>"len($A:$A)=3"</formula>
    </cfRule>
  </conditionalFormatting>
  <conditionalFormatting sqref="C210:E210">
    <cfRule type="expression" dxfId="0" priority="14" stopIfTrue="1">
      <formula>"len($A:$A)=3"</formula>
    </cfRule>
  </conditionalFormatting>
  <conditionalFormatting sqref="C222:E222">
    <cfRule type="expression" dxfId="0" priority="12" stopIfTrue="1">
      <formula>"len($A:$A)=3"</formula>
    </cfRule>
  </conditionalFormatting>
  <conditionalFormatting sqref="C224:E224">
    <cfRule type="expression" dxfId="0" priority="156" stopIfTrue="1">
      <formula>"len($A:$A)=3"</formula>
    </cfRule>
  </conditionalFormatting>
  <conditionalFormatting sqref="C225:E225">
    <cfRule type="expression" dxfId="0" priority="10" stopIfTrue="1">
      <formula>"len($A:$A)=3"</formula>
    </cfRule>
  </conditionalFormatting>
  <conditionalFormatting sqref="C242:E242">
    <cfRule type="expression" dxfId="0" priority="154" stopIfTrue="1">
      <formula>"len($A:$A)=3"</formula>
    </cfRule>
  </conditionalFormatting>
  <conditionalFormatting sqref="C243:E243">
    <cfRule type="expression" dxfId="0" priority="8" stopIfTrue="1">
      <formula>"len($A:$A)=3"</formula>
    </cfRule>
  </conditionalFormatting>
  <conditionalFormatting sqref="C260:E260">
    <cfRule type="expression" dxfId="0" priority="152" stopIfTrue="1">
      <formula>"len($A:$A)=3"</formula>
    </cfRule>
  </conditionalFormatting>
  <conditionalFormatting sqref="C261:E261">
    <cfRule type="expression" dxfId="0" priority="6" stopIfTrue="1">
      <formula>"len($A:$A)=3"</formula>
    </cfRule>
  </conditionalFormatting>
  <conditionalFormatting sqref="C274:E274">
    <cfRule type="expression" dxfId="0" priority="4" stopIfTrue="1">
      <formula>"len($A:$A)=3"</formula>
    </cfRule>
  </conditionalFormatting>
  <conditionalFormatting sqref="C283:E283">
    <cfRule type="expression" dxfId="0" priority="150" stopIfTrue="1">
      <formula>"len($A:$A)=3"</formula>
    </cfRule>
  </conditionalFormatting>
  <conditionalFormatting sqref="C286:E286">
    <cfRule type="expression" dxfId="0" priority="146" stopIfTrue="1">
      <formula>"len($A:$A)=3"</formula>
    </cfRule>
  </conditionalFormatting>
  <conditionalFormatting sqref="C287:E287">
    <cfRule type="expression" dxfId="0" priority="1" stopIfTrue="1">
      <formula>"len($A:$A)=3"</formula>
    </cfRule>
  </conditionalFormatting>
  <conditionalFormatting sqref="C187:E188">
    <cfRule type="expression" dxfId="0" priority="22" stopIfTrue="1">
      <formula>"len($A:$A)=3"</formula>
    </cfRule>
  </conditionalFormatting>
  <printOptions horizontalCentered="1"/>
  <pageMargins left="0.751388888888889" right="0.751388888888889" top="0.944444444444444" bottom="1.45625" header="0.5" footer="0.747916666666667"/>
  <pageSetup paperSize="9" scale="90" orientation="portrait" blackAndWhite="1"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showZeros="0" zoomScaleSheetLayoutView="60" workbookViewId="0">
      <selection activeCell="B1" sqref="B1"/>
    </sheetView>
  </sheetViews>
  <sheetFormatPr defaultColWidth="9" defaultRowHeight="14.25" outlineLevelCol="6"/>
  <cols>
    <col min="1" max="1" width="7.9" style="197" customWidth="1"/>
    <col min="2" max="2" width="32" style="198" customWidth="1"/>
    <col min="3" max="3" width="8.9" style="198" customWidth="1"/>
    <col min="4" max="4" width="8.2" style="234" customWidth="1"/>
    <col min="5" max="6" width="7.8" style="198" customWidth="1"/>
    <col min="7" max="7" width="8.4" style="235" customWidth="1"/>
    <col min="8" max="8" width="12.7" style="198"/>
    <col min="9" max="16384" width="9" style="198"/>
  </cols>
  <sheetData>
    <row r="1" ht="19.5" customHeight="1" spans="1:7">
      <c r="A1" s="201"/>
      <c r="B1" s="236" t="s">
        <v>1433</v>
      </c>
      <c r="C1" s="237"/>
      <c r="D1" s="238"/>
      <c r="E1" s="237"/>
      <c r="F1" s="203"/>
      <c r="G1" s="204"/>
    </row>
    <row r="2" ht="24" customHeight="1" spans="1:7">
      <c r="A2" s="205"/>
      <c r="B2" s="206" t="s">
        <v>1434</v>
      </c>
      <c r="C2" s="206"/>
      <c r="D2" s="206"/>
      <c r="E2" s="206"/>
      <c r="F2" s="206"/>
      <c r="G2" s="206"/>
    </row>
    <row r="3" ht="15.9" customHeight="1" spans="1:7">
      <c r="B3" s="239"/>
      <c r="C3" s="240"/>
      <c r="D3" s="238"/>
      <c r="E3" s="237"/>
      <c r="F3" s="241" t="s">
        <v>11</v>
      </c>
      <c r="G3" s="241"/>
    </row>
    <row r="4" ht="24" customHeight="1" spans="1:7">
      <c r="A4" s="211" t="s">
        <v>12</v>
      </c>
      <c r="B4" s="242" t="s">
        <v>13</v>
      </c>
      <c r="C4" s="212" t="s">
        <v>14</v>
      </c>
      <c r="D4" s="243" t="s">
        <v>15</v>
      </c>
      <c r="E4" s="123" t="s">
        <v>16</v>
      </c>
      <c r="F4" s="123"/>
      <c r="G4" s="124" t="s">
        <v>17</v>
      </c>
    </row>
    <row r="5" ht="24" customHeight="1" spans="1:7">
      <c r="A5" s="211"/>
      <c r="B5" s="242"/>
      <c r="C5" s="212"/>
      <c r="D5" s="243"/>
      <c r="E5" s="123" t="s">
        <v>19</v>
      </c>
      <c r="F5" s="126" t="s">
        <v>20</v>
      </c>
      <c r="G5" s="124"/>
    </row>
    <row r="6" ht="18" customHeight="1" spans="1:7">
      <c r="A6" s="244" t="s">
        <v>49</v>
      </c>
      <c r="B6" s="245" t="s">
        <v>1435</v>
      </c>
      <c r="C6" s="246">
        <f>SUM(C7:C10)</f>
        <v>68</v>
      </c>
      <c r="D6" s="246">
        <f>SUM(D7:D10)</f>
        <v>211</v>
      </c>
      <c r="E6" s="246">
        <f>SUM(E7:E10)</f>
        <v>13</v>
      </c>
      <c r="F6" s="247">
        <f t="shared" ref="F6:F11" si="0">IF(E6&lt;&gt;0,(D6-E6)/E6,0)</f>
        <v>15.2307692307692</v>
      </c>
      <c r="G6" s="248">
        <f t="shared" ref="G6:G11" si="1">IF(C6&lt;&gt;0,D6/C6,0)</f>
        <v>3.10294117647059</v>
      </c>
    </row>
    <row r="7" ht="24" customHeight="1" spans="1:7">
      <c r="A7" s="244" t="s">
        <v>1436</v>
      </c>
      <c r="B7" s="249" t="s">
        <v>1437</v>
      </c>
      <c r="C7" s="250">
        <v>62</v>
      </c>
      <c r="D7" s="250">
        <f>[2]执行月报!$C$713</f>
        <v>204</v>
      </c>
      <c r="E7" s="250">
        <v>7</v>
      </c>
      <c r="F7" s="251">
        <f t="shared" si="0"/>
        <v>28.1428571428571</v>
      </c>
      <c r="G7" s="252">
        <f t="shared" si="1"/>
        <v>3.29032258064516</v>
      </c>
    </row>
    <row r="8" ht="24" customHeight="1" spans="1:7">
      <c r="A8" s="244" t="s">
        <v>1438</v>
      </c>
      <c r="B8" s="249" t="s">
        <v>1439</v>
      </c>
      <c r="C8" s="250">
        <v>6</v>
      </c>
      <c r="D8" s="253">
        <f>[2]执行月报!$C$745</f>
        <v>7</v>
      </c>
      <c r="E8" s="253">
        <v>6</v>
      </c>
      <c r="F8" s="251">
        <f t="shared" si="0"/>
        <v>0.166666666666667</v>
      </c>
      <c r="G8" s="252">
        <f t="shared" si="1"/>
        <v>1.16666666666667</v>
      </c>
    </row>
    <row r="9" ht="24" customHeight="1" spans="1:7">
      <c r="A9" s="244" t="s">
        <v>1440</v>
      </c>
      <c r="B9" s="249" t="s">
        <v>1441</v>
      </c>
      <c r="C9" s="250"/>
      <c r="D9" s="253">
        <f>[2]执行月报!$C$750</f>
        <v>0</v>
      </c>
      <c r="E9" s="253"/>
      <c r="F9" s="251">
        <f t="shared" si="0"/>
        <v>0</v>
      </c>
      <c r="G9" s="252">
        <f t="shared" si="1"/>
        <v>0</v>
      </c>
    </row>
    <row r="10" ht="24" customHeight="1" spans="1:7">
      <c r="A10" s="244" t="s">
        <v>1442</v>
      </c>
      <c r="B10" s="249" t="s">
        <v>1443</v>
      </c>
      <c r="C10" s="250"/>
      <c r="D10" s="253"/>
      <c r="E10" s="253"/>
      <c r="F10" s="251">
        <f t="shared" si="0"/>
        <v>0</v>
      </c>
      <c r="G10" s="252">
        <f t="shared" si="1"/>
        <v>0</v>
      </c>
    </row>
    <row r="11" ht="24" customHeight="1" spans="1:7">
      <c r="A11" s="254"/>
      <c r="B11" s="254" t="s">
        <v>1444</v>
      </c>
      <c r="C11" s="246">
        <f>C6</f>
        <v>68</v>
      </c>
      <c r="D11" s="246">
        <f>D6</f>
        <v>211</v>
      </c>
      <c r="E11" s="246">
        <f>E6</f>
        <v>13</v>
      </c>
      <c r="F11" s="247">
        <f t="shared" si="0"/>
        <v>15.2307692307692</v>
      </c>
      <c r="G11" s="248">
        <f t="shared" si="1"/>
        <v>3.10294117647059</v>
      </c>
    </row>
  </sheetData>
  <mergeCells count="8">
    <mergeCell ref="B2:G2"/>
    <mergeCell ref="F3:G3"/>
    <mergeCell ref="E4:F4"/>
    <mergeCell ref="A4:A5"/>
    <mergeCell ref="B4:B5"/>
    <mergeCell ref="C4:C5"/>
    <mergeCell ref="D4:D5"/>
    <mergeCell ref="G4:G5"/>
  </mergeCells>
  <printOptions horizontalCentered="1"/>
  <pageMargins left="0.751388888888889" right="0.751388888888889" top="1" bottom="1" header="0.5" footer="0.5"/>
  <pageSetup paperSize="9" orientation="portrait" blackAndWhite="1" horizontalDpi="600" verticalDpi="600"/>
  <headerFooter alignWithMargins="0"/>
  <ignoredErrors>
    <ignoredError sqref="F7:G7" unlockedFormula="1"/>
    <ignoredError sqref="A6:B8 A10"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showGridLines="0" showZeros="0" zoomScaleSheetLayoutView="60" workbookViewId="0">
      <selection activeCell="B1" sqref="B1"/>
    </sheetView>
  </sheetViews>
  <sheetFormatPr defaultColWidth="9" defaultRowHeight="18" customHeight="1"/>
  <cols>
    <col min="1" max="1" width="7.4" style="197" customWidth="1"/>
    <col min="2" max="2" width="33.8" style="198" customWidth="1"/>
    <col min="3" max="5" width="10.9" style="199" customWidth="1"/>
    <col min="6" max="6" width="9.9" style="200" customWidth="1"/>
    <col min="7" max="7" width="8.9" style="200" customWidth="1"/>
    <col min="8" max="8" width="6.6" style="198" customWidth="1"/>
    <col min="9" max="9" width="14.9" style="198" customWidth="1"/>
    <col min="10" max="10" width="8.4" style="198" customWidth="1"/>
    <col min="11" max="16384" width="9" style="198"/>
  </cols>
  <sheetData>
    <row r="1" customHeight="1" spans="1:11">
      <c r="A1" s="201"/>
      <c r="B1" s="201" t="s">
        <v>1445</v>
      </c>
      <c r="C1" s="202"/>
      <c r="D1" s="202"/>
      <c r="E1" s="202"/>
      <c r="F1" s="203"/>
      <c r="G1" s="204"/>
    </row>
    <row r="2" ht="20.25" spans="1:11">
      <c r="A2" s="205"/>
      <c r="B2" s="206" t="s">
        <v>1446</v>
      </c>
      <c r="C2" s="206"/>
      <c r="D2" s="206"/>
      <c r="E2" s="206"/>
      <c r="F2" s="206"/>
      <c r="G2" s="206"/>
    </row>
    <row r="3" s="194" customFormat="1" customHeight="1" spans="1:11">
      <c r="A3" s="207"/>
      <c r="B3" s="195"/>
      <c r="C3" s="208"/>
      <c r="D3" s="209"/>
      <c r="E3" s="208"/>
      <c r="F3" s="210" t="s">
        <v>11</v>
      </c>
      <c r="G3" s="210"/>
    </row>
    <row r="4" s="195" customFormat="1" customHeight="1" spans="1:11">
      <c r="A4" s="211" t="s">
        <v>76</v>
      </c>
      <c r="B4" s="212" t="s">
        <v>13</v>
      </c>
      <c r="C4" s="213" t="s">
        <v>77</v>
      </c>
      <c r="D4" s="213" t="s">
        <v>78</v>
      </c>
      <c r="E4" s="213" t="s">
        <v>16</v>
      </c>
      <c r="F4" s="214"/>
      <c r="G4" s="215" t="s">
        <v>17</v>
      </c>
    </row>
    <row r="5" s="195" customFormat="1" customHeight="1" spans="1:11">
      <c r="A5" s="211"/>
      <c r="B5" s="212"/>
      <c r="C5" s="213"/>
      <c r="D5" s="213"/>
      <c r="E5" s="213" t="s">
        <v>19</v>
      </c>
      <c r="F5" s="215" t="s">
        <v>20</v>
      </c>
      <c r="G5" s="215"/>
      <c r="H5" s="216"/>
      <c r="I5" s="216"/>
      <c r="J5" s="216"/>
      <c r="K5" s="216"/>
    </row>
    <row r="6" s="196" customFormat="1" customHeight="1" spans="1:11">
      <c r="A6" s="217" t="s">
        <v>1447</v>
      </c>
      <c r="B6" s="218" t="s">
        <v>1448</v>
      </c>
      <c r="C6" s="219">
        <f>SUM(C7,C12,C10)</f>
        <v>65</v>
      </c>
      <c r="D6" s="219">
        <f>SUM(D7,D12,D10)</f>
        <v>27</v>
      </c>
      <c r="E6" s="219">
        <f>SUM(E7,E12,E10)</f>
        <v>7</v>
      </c>
      <c r="F6" s="220">
        <f t="shared" ref="F6:F11" si="0">IF(E6&lt;&gt;0,(D6-E6)/E6,"")</f>
        <v>2.85714285714286</v>
      </c>
      <c r="G6" s="221">
        <f t="shared" ref="G6:G11" si="1">IF(C6&lt;&gt;0,D6/C6,"")</f>
        <v>0.415384615384615</v>
      </c>
    </row>
    <row r="7" s="196" customFormat="1" customHeight="1" spans="1:11">
      <c r="A7" s="217" t="s">
        <v>1449</v>
      </c>
      <c r="B7" s="218" t="s">
        <v>1450</v>
      </c>
      <c r="C7" s="219">
        <f>SUM(C8:C9)</f>
        <v>21</v>
      </c>
      <c r="D7" s="219">
        <f>SUM(D8:D9)</f>
        <v>21</v>
      </c>
      <c r="E7" s="219">
        <f>SUM(E8:E9)</f>
        <v>2</v>
      </c>
      <c r="F7" s="220">
        <f t="shared" si="0"/>
        <v>9.5</v>
      </c>
      <c r="G7" s="221">
        <f t="shared" si="1"/>
        <v>1</v>
      </c>
    </row>
    <row r="8" s="196" customFormat="1" customHeight="1" spans="1:11">
      <c r="A8" s="222">
        <v>2230105</v>
      </c>
      <c r="B8" s="223" t="s">
        <v>1451</v>
      </c>
      <c r="C8" s="224">
        <v>21</v>
      </c>
      <c r="D8" s="224">
        <v>21</v>
      </c>
      <c r="E8" s="224">
        <v>0</v>
      </c>
      <c r="F8" s="225" t="str">
        <f t="shared" si="0"/>
        <v/>
      </c>
      <c r="G8" s="226">
        <f t="shared" si="1"/>
        <v>1</v>
      </c>
    </row>
    <row r="9" s="196" customFormat="1" customHeight="1" spans="1:11">
      <c r="A9" s="222">
        <v>2230199</v>
      </c>
      <c r="B9" s="223" t="s">
        <v>1452</v>
      </c>
      <c r="C9" s="224">
        <v>0</v>
      </c>
      <c r="D9" s="224"/>
      <c r="E9" s="224">
        <v>2</v>
      </c>
      <c r="F9" s="225">
        <f t="shared" si="0"/>
        <v>-1</v>
      </c>
      <c r="G9" s="226" t="str">
        <f t="shared" si="1"/>
        <v/>
      </c>
    </row>
    <row r="10" s="196" customFormat="1" customHeight="1" spans="1:11">
      <c r="A10" s="217">
        <v>22302</v>
      </c>
      <c r="B10" s="218" t="s">
        <v>1453</v>
      </c>
      <c r="C10" s="219">
        <f>SUM(C11)</f>
        <v>25</v>
      </c>
      <c r="D10" s="219">
        <f>SUM(D11)</f>
        <v>0</v>
      </c>
      <c r="E10" s="219">
        <f>SUM(E11)</f>
        <v>0</v>
      </c>
      <c r="F10" s="220" t="str">
        <f t="shared" si="0"/>
        <v/>
      </c>
      <c r="G10" s="221">
        <f t="shared" si="1"/>
        <v>0</v>
      </c>
    </row>
    <row r="11" s="196" customFormat="1" customHeight="1" spans="1:11">
      <c r="A11" s="222">
        <v>2230299</v>
      </c>
      <c r="B11" s="223" t="s">
        <v>1454</v>
      </c>
      <c r="C11" s="224">
        <v>25</v>
      </c>
      <c r="D11" s="224"/>
      <c r="E11" s="224"/>
      <c r="F11" s="225" t="str">
        <f t="shared" si="0"/>
        <v/>
      </c>
      <c r="G11" s="226">
        <f t="shared" si="1"/>
        <v>0</v>
      </c>
    </row>
    <row r="12" s="196" customFormat="1" customHeight="1" spans="1:11">
      <c r="A12" s="217" t="s">
        <v>1455</v>
      </c>
      <c r="B12" s="218" t="s">
        <v>1456</v>
      </c>
      <c r="C12" s="219">
        <f>C13</f>
        <v>19</v>
      </c>
      <c r="D12" s="219">
        <f>D13</f>
        <v>6</v>
      </c>
      <c r="E12" s="219">
        <f>E13</f>
        <v>5</v>
      </c>
      <c r="F12" s="220">
        <f t="shared" ref="F12:F17" si="2">IF(E12&lt;&gt;0,(D12-E12)/E12,"")</f>
        <v>0.2</v>
      </c>
      <c r="G12" s="221">
        <f t="shared" ref="G12:G17" si="3">IF(C12&lt;&gt;0,D12/C12,"")</f>
        <v>0.315789473684211</v>
      </c>
    </row>
    <row r="13" s="196" customFormat="1" customHeight="1" spans="1:11">
      <c r="A13" s="222" t="s">
        <v>1457</v>
      </c>
      <c r="B13" s="223" t="s">
        <v>1458</v>
      </c>
      <c r="C13" s="224">
        <v>19</v>
      </c>
      <c r="D13" s="224">
        <v>6</v>
      </c>
      <c r="E13" s="224">
        <v>5</v>
      </c>
      <c r="F13" s="225">
        <f t="shared" si="2"/>
        <v>0.2</v>
      </c>
      <c r="G13" s="226">
        <f t="shared" si="3"/>
        <v>0.315789473684211</v>
      </c>
    </row>
    <row r="14" s="196" customFormat="1" customHeight="1" spans="1:11">
      <c r="A14" s="227"/>
      <c r="B14" s="228" t="s">
        <v>1459</v>
      </c>
      <c r="C14" s="219">
        <f>SUM(C6)</f>
        <v>65</v>
      </c>
      <c r="D14" s="219">
        <f>SUM(D6)</f>
        <v>27</v>
      </c>
      <c r="E14" s="219">
        <f>SUM(E6)</f>
        <v>7</v>
      </c>
      <c r="F14" s="220">
        <f t="shared" si="2"/>
        <v>2.85714285714286</v>
      </c>
      <c r="G14" s="221">
        <f t="shared" si="3"/>
        <v>0.415384615384615</v>
      </c>
    </row>
    <row r="15" s="194" customFormat="1" customHeight="1" spans="1:11">
      <c r="A15" s="207"/>
      <c r="B15" s="229" t="s">
        <v>130</v>
      </c>
      <c r="C15" s="230">
        <f>SUM(C16)</f>
        <v>24</v>
      </c>
      <c r="D15" s="230"/>
      <c r="E15" s="230"/>
      <c r="F15" s="230" t="str">
        <f t="shared" si="2"/>
        <v/>
      </c>
      <c r="G15" s="230">
        <f t="shared" si="3"/>
        <v>0</v>
      </c>
    </row>
    <row r="16" s="194" customFormat="1" customHeight="1" spans="1:11">
      <c r="A16" s="207"/>
      <c r="B16" s="231" t="s">
        <v>1460</v>
      </c>
      <c r="C16" s="232">
        <v>24</v>
      </c>
      <c r="D16" s="232"/>
      <c r="E16" s="232"/>
      <c r="F16" s="232" t="str">
        <f t="shared" si="2"/>
        <v/>
      </c>
      <c r="G16" s="232">
        <f t="shared" si="3"/>
        <v>0</v>
      </c>
    </row>
    <row r="17" customHeight="1" spans="2:7">
      <c r="B17" s="233" t="s">
        <v>1138</v>
      </c>
      <c r="C17" s="230">
        <f>SUM(C14,C15)</f>
        <v>89</v>
      </c>
      <c r="D17" s="230">
        <f>SUM(D14,D15)</f>
        <v>27</v>
      </c>
      <c r="E17" s="230">
        <f>SUM(E14,E15)</f>
        <v>7</v>
      </c>
      <c r="F17" s="220">
        <f t="shared" si="2"/>
        <v>2.85714285714286</v>
      </c>
      <c r="G17" s="221">
        <f t="shared" si="3"/>
        <v>0.303370786516854</v>
      </c>
    </row>
  </sheetData>
  <autoFilter xmlns:etc="http://www.wps.cn/officeDocument/2017/etCustomData" ref="A5:K17" etc:filterBottomFollowUsedRange="0">
    <extLst/>
  </autoFilter>
  <mergeCells count="8">
    <mergeCell ref="B2:G2"/>
    <mergeCell ref="F3:G3"/>
    <mergeCell ref="E4:F4"/>
    <mergeCell ref="A4:A5"/>
    <mergeCell ref="B4:B5"/>
    <mergeCell ref="C4:C5"/>
    <mergeCell ref="D4:D5"/>
    <mergeCell ref="G4:G5"/>
  </mergeCells>
  <printOptions horizontalCentered="1"/>
  <pageMargins left="0.998611111111111" right="0.998611111111111" top="0.998611111111111" bottom="0.998611111111111" header="0.5" footer="0.5"/>
  <pageSetup paperSize="9" scale="88" fitToHeight="0" orientation="portrait" blackAndWhite="1" horizontalDpi="600" verticalDpi="600"/>
  <headerFooter alignWithMargins="0"/>
  <ignoredErrors>
    <ignoredError sqref="A6:B7 B12:B13 A9:B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3" master="" otherUserPermission="visible"/>
  <rangeList sheetStid="86" master="" otherUserPermission="visible"/>
  <rangeList sheetStid="104" master="" otherUserPermission="visible"/>
  <rangeList sheetStid="106" master="" otherUserPermission="visible"/>
  <rangeList sheetStid="99" master="" otherUserPermission="visible"/>
  <rangeList sheetStid="105" master="" otherUserPermission="visible"/>
  <rangeList sheetStid="101" master="" otherUserPermission="visible"/>
  <rangeList sheetStid="100" master="" otherUserPermission="visible"/>
  <rangeList sheetStid="102" master="" otherUserPermission="visible"/>
  <rangeList sheetStid="107" master="" otherUserPermission="visible"/>
  <rangeList sheetStid="108" master="" otherUserPermission="visible"/>
  <rangeList sheetStid="109" master="" otherUserPermission="visible"/>
  <rangeList sheetStid="95" master="" otherUserPermission="visible"/>
  <rangeList sheetStid="94" master="" otherUserPermission="visible">
    <arrUserId title="区域1_1_3" rangeCreator="" othersAccessPermission="edit"/>
    <arrUserId title="区域1_1_2_2" rangeCreator="" othersAccessPermission="edit"/>
    <arrUserId title="区域1_1_4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hskm</Company>
  <Application>Microsoft Excel</Application>
  <HeadingPairs>
    <vt:vector size="2" baseType="variant">
      <vt:variant>
        <vt:lpstr>工作表</vt:lpstr>
      </vt:variant>
      <vt:variant>
        <vt:i4>14</vt:i4>
      </vt:variant>
    </vt:vector>
  </HeadingPairs>
  <TitlesOfParts>
    <vt:vector size="14" baseType="lpstr">
      <vt:lpstr>Define</vt:lpstr>
      <vt:lpstr>一般公共预算收入</vt:lpstr>
      <vt:lpstr>一般公共预算支出</vt:lpstr>
      <vt:lpstr>一般公共预算支出明细</vt:lpstr>
      <vt:lpstr>政府性基金收入</vt:lpstr>
      <vt:lpstr>政府性基金支出</vt:lpstr>
      <vt:lpstr>政府性基金支出明细</vt:lpstr>
      <vt:lpstr>国有资本经营预算收入</vt:lpstr>
      <vt:lpstr>国有资本经营预算支出</vt:lpstr>
      <vt:lpstr>社保基金收入</vt:lpstr>
      <vt:lpstr>社保基金支出</vt:lpstr>
      <vt:lpstr>Sheet1</vt:lpstr>
      <vt:lpstr>债务</vt:lpstr>
      <vt:lpstr>债务1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符号</cp:lastModifiedBy>
  <cp:revision>1</cp:revision>
  <dcterms:created xsi:type="dcterms:W3CDTF">2007-02-01T07:09:00Z</dcterms:created>
  <cp:lastPrinted>2018-07-05T04:13:00Z</cp:lastPrinted>
  <dcterms:modified xsi:type="dcterms:W3CDTF">2026-03-19T03:58:24Z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D7A25B09F27F4716A5A175C88F96AB37_13</vt:lpwstr>
  </property>
  <property fmtid="{D5CDD505-2E9C-101B-9397-08002B2CF9AE}" pid="4" name="KSOReadingLayout">
    <vt:bool>true</vt:bool>
  </property>
  <property fmtid="{D5CDD505-2E9C-101B-9397-08002B2CF9AE}" pid="5" name="CalculationRule">
    <vt:i4>0</vt:i4>
  </property>
</Properties>
</file>