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757" firstSheet="4" activeTab="4"/>
  </bookViews>
  <sheets>
    <sheet name="Define" sheetId="24" state="hidden" r:id="rId1"/>
    <sheet name="1.2024年一般预算收入" sheetId="17" r:id="rId2"/>
    <sheet name="2.2024年一般预算支出" sheetId="38" r:id="rId3"/>
    <sheet name="3.2024年一般预算支出明细" sheetId="39" r:id="rId4"/>
    <sheet name="4.2024年基本支出政府经济分类决算表" sheetId="32" r:id="rId5"/>
    <sheet name="5.2024年度东川区税收返还和转移支付决算表" sheetId="28" r:id="rId6"/>
    <sheet name="6.2024年基金收入" sheetId="40" r:id="rId7"/>
    <sheet name="7.2024年基金支出" sheetId="33" r:id="rId8"/>
    <sheet name="8.2024年基金支出明细" sheetId="18" r:id="rId9"/>
    <sheet name="9.2024年国有资本经营收入" sheetId="20" r:id="rId10"/>
    <sheet name="10.2024年国有资本经营支出" sheetId="23" r:id="rId11"/>
    <sheet name="11.2024年度东川区政府债务限额及余额规模情况表" sheetId="30" r:id="rId12"/>
    <sheet name="12.2024年度东川区地方政府债务结构情况表（按投向领域分）" sheetId="34" r:id="rId13"/>
    <sheet name="13.2024年度东川区地方政府债务还本付息情况表" sheetId="35" r:id="rId14"/>
    <sheet name="14.2024年度东川区地方政府新增专项债券项目情况表" sheetId="36" r:id="rId15"/>
    <sheet name="15.“三公”经费情况表" sheetId="37" r:id="rId16"/>
  </sheets>
  <definedNames>
    <definedName name="_xlnm._FilterDatabase" localSheetId="1" hidden="1">'1.2024年一般预算收入'!$A$4:$I$47</definedName>
    <definedName name="_xlnm._FilterDatabase" localSheetId="2" hidden="1">'2.2024年一般预算支出'!$A$4:$IV$40</definedName>
    <definedName name="_xlnm._FilterDatabase" localSheetId="3" hidden="1">'3.2024年一般预算支出明细'!$A$4:$M$1314</definedName>
    <definedName name="_xlnm._FilterDatabase" localSheetId="4" hidden="1">'4.2024年基本支出政府经济分类决算表'!$A$4:$G$84</definedName>
    <definedName name="_xlnm._FilterDatabase" localSheetId="5" hidden="1">'5.2024年度东川区税收返还和转移支付决算表'!$A$4:$G$36</definedName>
    <definedName name="_xlnm._FilterDatabase" localSheetId="6" hidden="1">'6.2024年基金收入'!$A$4:$I$42</definedName>
    <definedName name="_xlnm._FilterDatabase" localSheetId="7" hidden="1">'7.2024年基金支出'!$A$4:$H$24</definedName>
    <definedName name="_xlnm._FilterDatabase" localSheetId="8" hidden="1">'8.2024年基金支出明细'!$A$4:$M$291</definedName>
    <definedName name="_xlnm._FilterDatabase" localSheetId="11" hidden="1">'11.2024年度东川区政府债务限额及余额规模情况表'!$A$4:$C$48</definedName>
    <definedName name="_xlnm.Print_Titles" localSheetId="8">'8.2024年基金支出明细'!$1:$4</definedName>
    <definedName name="_xlnm.Print_Titles" localSheetId="1">'1.2024年一般预算收入'!$1:$4</definedName>
    <definedName name="_xlnm.Print_Area" localSheetId="8">'8.2024年基金支出明细'!$B:$H</definedName>
    <definedName name="_xlnm.Print_Area" localSheetId="4">'4.2024年基本支出政府经济分类决算表'!$B:$F</definedName>
    <definedName name="_xlnm.Print_Area" localSheetId="1">'1.2024年一般预算收入'!$B:$H</definedName>
    <definedName name="_xlnm.Print_Area" localSheetId="7">'7.2024年基金支出'!$B$1:$H$22</definedName>
    <definedName name="_xlnm.Print_Area" localSheetId="9">'9.2024年国有资本经营收入'!$B$1:$H$18</definedName>
    <definedName name="_xlnm.Print_Area" localSheetId="10">'10.2024年国有资本经营支出'!$B$1:$H$18</definedName>
    <definedName name="_xlnm.Print_Area" localSheetId="11">'11.2024年度东川区政府债务限额及余额规模情况表'!$A:$C</definedName>
    <definedName name="_xlnm.Print_Titles" localSheetId="14">'14.2024年度东川区地方政府新增专项债券项目情况表'!$1:$5</definedName>
    <definedName name="_xlnm.Print_Titles" localSheetId="4">'4.2024年基本支出政府经济分类决算表'!$2:$4</definedName>
    <definedName name="_xlnm.Print_Area" localSheetId="14">'14.2024年度东川区地方政府新增专项债券项目情况表'!$A$1:$I$27</definedName>
    <definedName name="_xlnm.Print_Area" localSheetId="15">'15.“三公”经费情况表'!$A$1:$F$12</definedName>
    <definedName name="_xlnm.Print_Area" localSheetId="2">'2.2024年一般预算支出'!$B:$H</definedName>
    <definedName name="_xlnm.Print_Titles" localSheetId="2">'2.2024年一般预算支出'!$1:$4</definedName>
    <definedName name="_xlnm.Print_Area" localSheetId="3">'3.2024年一般预算支出明细'!$B:$H</definedName>
    <definedName name="_xlnm.Print_Titles" localSheetId="3">'3.2024年一般预算支出明细'!$1:$4</definedName>
    <definedName name="_xlnm.Print_Titles" localSheetId="6">'6.2024年基金收入'!$1:$4</definedName>
    <definedName name="_xlnm.Print_Area" localSheetId="6">'6.2024年基金收入'!$B:$H</definedName>
    <definedName name="_xlnm.Print_Titles" localSheetId="11">'11.2024年度东川区政府债务限额及余额规模情况表'!$1:$4</definedName>
    <definedName name="_xlnm.Print_Titles" localSheetId="12">'12.2024年度东川区地方政府债务结构情况表（按投向领域分）'!$1:$4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<sst xmlns="http://schemas.openxmlformats.org/spreadsheetml/2006/main" count="2289" uniqueCount="1716">
  <si>
    <t>ERRANGE_O=</t>
  </si>
  <si>
    <t>D5:F13</t>
  </si>
  <si>
    <t>ERLINESTART_O=</t>
  </si>
  <si>
    <t>ERCOLUMNSTART_O=</t>
  </si>
  <si>
    <t>ERLINEEND_O=</t>
  </si>
  <si>
    <t>ERCOLUMNEND_O=</t>
  </si>
  <si>
    <r>
      <rPr>
        <sz val="14"/>
        <rFont val="黑体"/>
        <charset val="134"/>
      </rPr>
      <t>附件</t>
    </r>
    <r>
      <rPr>
        <sz val="14"/>
        <rFont val="Times New Roman"/>
        <charset val="0"/>
      </rPr>
      <t>1</t>
    </r>
  </si>
  <si>
    <t>东川区2024年度一般公共预算收入决算表</t>
  </si>
  <si>
    <t xml:space="preserve">  单位:万元  </t>
  </si>
  <si>
    <t>科目
编码</t>
  </si>
  <si>
    <t>科目名称</t>
  </si>
  <si>
    <t>上年决算数</t>
  </si>
  <si>
    <t>年初预算数</t>
  </si>
  <si>
    <t>调整预算数</t>
  </si>
  <si>
    <t>决算数</t>
  </si>
  <si>
    <t>决算数为调整预算数的%</t>
  </si>
  <si>
    <t>决算数为上年决算数的%</t>
  </si>
  <si>
    <t>是否打印</t>
  </si>
  <si>
    <t>101</t>
  </si>
  <si>
    <t>一、税收收入</t>
  </si>
  <si>
    <t xml:space="preserve">   增值税</t>
  </si>
  <si>
    <t xml:space="preserve">   消费税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</si>
  <si>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</si>
  <si>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</si>
  <si>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</si>
  <si>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</si>
  <si>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</si>
  <si>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</si>
  <si>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</si>
  <si>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</si>
  <si>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</si>
  <si>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</si>
  <si>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船舶吨税</t>
  </si>
  <si>
    <t xml:space="preserve">   车辆购置税</t>
  </si>
  <si>
    <t xml:space="preserve">   关税</t>
  </si>
  <si>
    <t xml:space="preserve">   耕地占用税</t>
  </si>
  <si>
    <t xml:space="preserve">   契税</t>
  </si>
  <si>
    <t xml:space="preserve">   烟叶税</t>
  </si>
  <si>
    <t xml:space="preserve">   环境保护税</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</si>
  <si>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</si>
  <si>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</si>
  <si>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</si>
  <si>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</si>
  <si>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</si>
  <si>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</si>
  <si>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</si>
  <si>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</si>
  <si>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</si>
  <si>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</si>
  <si>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</si>
  <si>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</si>
  <si>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</si>
  <si>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</si>
  <si>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</si>
  <si>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</si>
  <si>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</si>
  <si>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</si>
  <si>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</si>
  <si>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一般公共预算收入小计</t>
  </si>
  <si>
    <t>地方政府一般债务收入</t>
  </si>
  <si>
    <t>转移性收入</t>
  </si>
  <si>
    <t xml:space="preserve">   返还性收入</t>
  </si>
  <si>
    <t xml:space="preserve">   一般性转移支付收入</t>
  </si>
  <si>
    <t xml:space="preserve">   专项转移支付收入</t>
  </si>
  <si>
    <t xml:space="preserve">   上年结余收入</t>
  </si>
  <si>
    <t xml:space="preserve">   调入资金</t>
  </si>
  <si>
    <t xml:space="preserve">   债务转贷收入</t>
  </si>
  <si>
    <t xml:space="preserve">     地方政府一般债务转贷收入</t>
  </si>
  <si>
    <t xml:space="preserve">   动用预算稳定调节基金</t>
  </si>
  <si>
    <t>收入合计</t>
  </si>
  <si>
    <r>
      <rPr>
        <sz val="14"/>
        <rFont val="黑体"/>
        <charset val="134"/>
      </rPr>
      <t>附件</t>
    </r>
    <r>
      <rPr>
        <sz val="14"/>
        <rFont val="Times New Roman"/>
        <charset val="0"/>
      </rPr>
      <t>2</t>
    </r>
  </si>
  <si>
    <t>东川区2024年度一般公共预算支出决算表</t>
  </si>
  <si>
    <t>单位：万元</t>
  </si>
  <si>
    <t>科目编码</t>
  </si>
  <si>
    <t>项目</t>
  </si>
  <si>
    <t>201</t>
  </si>
  <si>
    <t>一、一般公共服务支出</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</si>
  <si>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</si>
  <si>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</si>
  <si>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</si>
  <si>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</si>
  <si>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</si>
  <si>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</si>
  <si>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</si>
  <si>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</si>
  <si>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</si>
  <si>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</si>
  <si>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</si>
  <si>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</si>
  <si>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</si>
  <si>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</si>
  <si>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</si>
  <si>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</si>
  <si>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</si>
  <si>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</si>
  <si>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</si>
  <si>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</si>
  <si>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</si>
  <si>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</si>
  <si>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</si>
  <si>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</si>
  <si>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</si>
  <si>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</si>
  <si>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</si>
  <si>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</si>
  <si>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</si>
  <si>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</si>
  <si>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</si>
  <si>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</si>
  <si>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</si>
  <si>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</si>
  <si>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</si>
  <si>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</si>
  <si>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</si>
  <si>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</si>
  <si>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</si>
  <si>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</si>
  <si>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</si>
  <si>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</si>
  <si>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</si>
  <si>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</si>
  <si>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</si>
  <si>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</si>
  <si>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</si>
  <si>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</si>
  <si>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一般公共预算支出小计</t>
  </si>
  <si>
    <t>转移性支出</t>
  </si>
  <si>
    <t xml:space="preserve">    上解支出</t>
  </si>
  <si>
    <t xml:space="preserve">    调出资金</t>
  </si>
  <si>
    <t xml:space="preserve">    安排预算稳定调节基金</t>
  </si>
  <si>
    <t xml:space="preserve">    补充预算周转金</t>
  </si>
  <si>
    <t>23021</t>
  </si>
  <si>
    <t xml:space="preserve">    区域间转移性支出</t>
  </si>
  <si>
    <t>债务还本支出</t>
  </si>
  <si>
    <t xml:space="preserve">    地方政府一般债务还本支出</t>
  </si>
  <si>
    <t>支出合计</t>
  </si>
  <si>
    <t>年终结转</t>
  </si>
  <si>
    <r>
      <rPr>
        <sz val="14"/>
        <rFont val="黑体"/>
        <charset val="134"/>
      </rPr>
      <t>附件</t>
    </r>
    <r>
      <rPr>
        <sz val="14"/>
        <rFont val="Times New Roman"/>
        <charset val="0"/>
      </rPr>
      <t>3</t>
    </r>
  </si>
  <si>
    <t>东川区2024年度一般公共预算支出决算明细表</t>
  </si>
  <si>
    <t>类-款-项</t>
  </si>
  <si>
    <t>类</t>
  </si>
  <si>
    <t>款</t>
  </si>
  <si>
    <t>项</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</si>
  <si>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</si>
  <si>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</si>
  <si>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</si>
  <si>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</si>
  <si>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</si>
  <si>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</si>
  <si>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</si>
  <si>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</si>
  <si>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</si>
  <si>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</si>
  <si>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</si>
  <si>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</si>
  <si>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</si>
  <si>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</si>
  <si>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</si>
  <si>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</si>
  <si>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</si>
  <si>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</si>
  <si>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</si>
  <si>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</si>
  <si>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</si>
  <si>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</si>
  <si>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</si>
  <si>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</si>
  <si>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</si>
  <si>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</si>
  <si>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</si>
  <si>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</si>
  <si>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</si>
  <si>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</si>
  <si>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</si>
  <si>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</si>
  <si>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</si>
  <si>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</si>
  <si>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</si>
  <si>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</si>
  <si>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</si>
  <si>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</si>
  <si>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</si>
  <si>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</si>
  <si>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</si>
  <si>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</si>
  <si>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</si>
  <si>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</si>
  <si>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</si>
  <si>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</si>
  <si>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</si>
  <si>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</si>
  <si>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</si>
  <si>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</si>
  <si>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</si>
  <si>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</si>
  <si>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</si>
  <si>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</si>
  <si>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</si>
  <si>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</si>
  <si>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</si>
  <si>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</si>
  <si>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</si>
  <si>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</si>
  <si>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</si>
  <si>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</si>
  <si>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</si>
  <si>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</si>
  <si>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</si>
  <si>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</si>
  <si>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</si>
  <si>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</si>
  <si>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</si>
  <si>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</si>
  <si>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</si>
  <si>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</si>
  <si>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</si>
  <si>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</si>
  <si>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</si>
  <si>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</si>
  <si>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</si>
  <si>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</si>
  <si>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</si>
  <si>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</si>
  <si>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</si>
  <si>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</si>
  <si>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</si>
  <si>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</si>
  <si>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</si>
  <si>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</si>
  <si>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</si>
  <si>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</si>
  <si>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</si>
  <si>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</si>
  <si>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</si>
  <si>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</si>
  <si>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</si>
  <si>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</si>
  <si>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</si>
  <si>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</si>
  <si>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</si>
  <si>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</si>
  <si>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</si>
  <si>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</si>
  <si>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</si>
  <si>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</si>
  <si>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</si>
  <si>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</si>
  <si>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</si>
  <si>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</si>
  <si>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</si>
  <si>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</si>
  <si>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</si>
  <si>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</si>
  <si>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</si>
  <si>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</si>
  <si>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</si>
  <si>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</si>
  <si>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</si>
  <si>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</si>
  <si>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</si>
  <si>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</si>
  <si>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</si>
  <si>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</si>
  <si>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</si>
  <si>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</si>
  <si>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</si>
  <si>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</si>
  <si>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</si>
  <si>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社会工作事务</t>
  </si>
  <si>
    <t xml:space="preserve">    行政运行</t>
  </si>
  <si>
    <t xml:space="preserve">    一般行政管理事务</t>
  </si>
  <si>
    <t xml:space="preserve">    机关服务</t>
  </si>
  <si>
    <t xml:space="preserve">    专项业务</t>
  </si>
  <si>
    <t xml:space="preserve">    事业运行</t>
  </si>
  <si>
    <t xml:space="preserve">    其他社会工作事务支出</t>
  </si>
  <si>
    <t>信访事务</t>
  </si>
  <si>
    <t xml:space="preserve">    信访业务</t>
  </si>
  <si>
    <t xml:space="preserve">    其他信访事务支出</t>
  </si>
  <si>
    <t xml:space="preserve">   其他一般公共服务支出</t>
  </si>
  <si>
    <t xml:space="preserve">     国家赔偿费用支出</t>
  </si>
  <si>
    <t xml:space="preserve">     其他一般公共服务支出</t>
  </si>
  <si>
    <t xml:space="preserve">   对外合作与交流</t>
  </si>
  <si>
    <t xml:space="preserve">   其他外交支出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</si>
  <si>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</si>
  <si>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</si>
  <si>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</si>
  <si>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</si>
  <si>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</si>
  <si>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</si>
  <si>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</si>
  <si>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</si>
  <si>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</si>
  <si>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</si>
  <si>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</si>
  <si>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</si>
  <si>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</si>
  <si>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</si>
  <si>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</si>
  <si>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</si>
  <si>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</si>
  <si>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</si>
  <si>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</si>
  <si>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</si>
  <si>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</si>
  <si>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</si>
  <si>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</si>
  <si>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</si>
  <si>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</si>
  <si>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</si>
  <si>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</si>
  <si>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</si>
  <si>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</si>
  <si>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</si>
  <si>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</si>
  <si>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</si>
  <si>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</si>
  <si>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</si>
  <si>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</si>
  <si>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</si>
  <si>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</si>
  <si>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</si>
  <si>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</si>
  <si>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</si>
  <si>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</si>
  <si>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</si>
  <si>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</si>
  <si>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</si>
  <si>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</si>
  <si>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</si>
  <si>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</si>
  <si>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</si>
  <si>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</si>
  <si>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</si>
  <si>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</si>
  <si>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</si>
  <si>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</si>
  <si>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</si>
  <si>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</si>
  <si>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</si>
  <si>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</si>
  <si>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</si>
  <si>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</si>
  <si>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</si>
  <si>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</si>
  <si>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</si>
  <si>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</si>
  <si>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</si>
  <si>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</si>
  <si>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</si>
  <si>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</si>
  <si>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</si>
  <si>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</si>
  <si>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</si>
  <si>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</si>
  <si>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</si>
  <si>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</si>
  <si>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</si>
  <si>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</si>
  <si>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</si>
  <si>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</si>
  <si>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</si>
  <si>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</si>
  <si>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</si>
  <si>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</si>
  <si>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</si>
  <si>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</si>
  <si>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</si>
  <si>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</si>
  <si>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</si>
  <si>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</si>
  <si>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</si>
  <si>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</si>
  <si>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</si>
  <si>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</si>
  <si>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</si>
  <si>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</si>
  <si>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</si>
  <si>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</si>
  <si>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</si>
  <si>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</si>
  <si>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</si>
  <si>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</si>
  <si>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</si>
  <si>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</si>
  <si>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</si>
  <si>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</si>
  <si>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</si>
  <si>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</si>
  <si>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</si>
  <si>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</si>
  <si>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</si>
  <si>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</si>
  <si>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</si>
  <si>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</si>
  <si>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</si>
  <si>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</si>
  <si>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</si>
  <si>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</si>
  <si>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</si>
  <si>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</si>
  <si>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</si>
  <si>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</si>
  <si>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</si>
  <si>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</si>
  <si>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</si>
  <si>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</si>
  <si>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</si>
  <si>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</si>
  <si>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</si>
  <si>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</si>
  <si>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</si>
  <si>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</si>
  <si>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</si>
  <si>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</si>
  <si>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</si>
  <si>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</si>
  <si>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</si>
  <si>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</si>
  <si>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</si>
  <si>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</si>
  <si>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</si>
  <si>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</si>
  <si>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</si>
  <si>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</si>
  <si>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</si>
  <si>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</si>
  <si>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</si>
  <si>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</si>
  <si>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</si>
  <si>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</si>
  <si>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</si>
  <si>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</si>
  <si>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</si>
  <si>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</si>
  <si>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</si>
  <si>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</si>
  <si>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</si>
  <si>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</si>
  <si>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</si>
  <si>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</si>
  <si>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</si>
  <si>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</si>
  <si>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</si>
  <si>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</si>
  <si>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</si>
  <si>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</si>
  <si>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</si>
  <si>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</si>
  <si>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</si>
  <si>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</si>
  <si>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</si>
  <si>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</si>
  <si>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</si>
  <si>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</si>
  <si>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</si>
  <si>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</si>
  <si>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</si>
  <si>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</si>
  <si>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</si>
  <si>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</si>
  <si>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</si>
  <si>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</si>
  <si>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</si>
  <si>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</si>
  <si>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</si>
  <si>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</si>
  <si>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</si>
  <si>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</si>
  <si>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</si>
  <si>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</si>
  <si>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</si>
  <si>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</si>
  <si>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</si>
  <si>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</si>
  <si>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</si>
  <si>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</si>
  <si>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</si>
  <si>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</si>
  <si>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</si>
  <si>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</si>
  <si>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</si>
  <si>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</si>
  <si>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</si>
  <si>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</si>
  <si>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</si>
  <si>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</si>
  <si>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</si>
  <si>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</si>
  <si>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</si>
  <si>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</si>
  <si>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</si>
  <si>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</si>
  <si>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</si>
  <si>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</si>
  <si>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</si>
  <si>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</si>
  <si>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</si>
  <si>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</si>
  <si>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</si>
  <si>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</si>
  <si>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</si>
  <si>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</si>
  <si>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</si>
  <si>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</si>
  <si>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</si>
  <si>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</si>
  <si>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</si>
  <si>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</si>
  <si>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</si>
  <si>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</si>
  <si>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</si>
  <si>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</si>
  <si>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</si>
  <si>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</si>
  <si>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</si>
  <si>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</si>
  <si>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</si>
  <si>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</si>
  <si>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</si>
  <si>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</si>
  <si>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</si>
  <si>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</si>
  <si>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</si>
  <si>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</si>
  <si>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</si>
  <si>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</si>
  <si>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</si>
  <si>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</si>
  <si>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</si>
  <si>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</si>
  <si>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</si>
  <si>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</si>
  <si>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</si>
  <si>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</si>
  <si>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</si>
  <si>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</si>
  <si>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</si>
  <si>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</si>
  <si>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</si>
  <si>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</si>
  <si>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</si>
  <si>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</si>
  <si>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</si>
  <si>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</si>
  <si>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</si>
  <si>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</si>
  <si>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</si>
  <si>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</si>
  <si>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</si>
  <si>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</si>
  <si>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</si>
  <si>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</si>
  <si>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</si>
  <si>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</si>
  <si>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</si>
  <si>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</si>
  <si>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</si>
  <si>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</si>
  <si>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</si>
  <si>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</si>
  <si>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</si>
  <si>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</si>
  <si>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</si>
  <si>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</si>
  <si>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</si>
  <si>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</si>
  <si>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</si>
  <si>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</si>
  <si>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</si>
  <si>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</si>
  <si>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</si>
  <si>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</si>
  <si>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</si>
  <si>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</si>
  <si>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</si>
  <si>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</si>
  <si>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</si>
  <si>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</si>
  <si>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</si>
  <si>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</si>
  <si>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</si>
  <si>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</si>
  <si>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</si>
  <si>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</si>
  <si>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</si>
  <si>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</si>
  <si>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</si>
  <si>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</si>
  <si>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</si>
  <si>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</si>
  <si>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</si>
  <si>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</si>
  <si>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</si>
  <si>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</si>
  <si>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</si>
  <si>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</si>
  <si>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2089999</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</si>
  <si>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</si>
  <si>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</si>
  <si>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</si>
  <si>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</si>
  <si>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</si>
  <si>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</si>
  <si>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</si>
  <si>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</si>
  <si>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</si>
  <si>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</si>
  <si>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</si>
  <si>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</si>
  <si>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</si>
  <si>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</si>
  <si>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</si>
  <si>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</si>
  <si>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</si>
  <si>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</si>
  <si>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</si>
  <si>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</si>
  <si>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</si>
  <si>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</si>
  <si>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</si>
  <si>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</si>
  <si>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</si>
  <si>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</si>
  <si>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</si>
  <si>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</si>
  <si>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</si>
  <si>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</si>
  <si>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</si>
  <si>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</si>
  <si>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</si>
  <si>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</si>
  <si>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</si>
  <si>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</si>
  <si>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</si>
  <si>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</si>
  <si>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</si>
  <si>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</si>
  <si>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</si>
  <si>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</si>
  <si>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</si>
  <si>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</si>
  <si>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</si>
  <si>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</si>
  <si>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</si>
  <si>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</si>
  <si>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</si>
  <si>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</si>
  <si>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</si>
  <si>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</si>
  <si>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</si>
  <si>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</si>
  <si>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</si>
  <si>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</si>
  <si>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</si>
  <si>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</si>
  <si>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</si>
  <si>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</si>
  <si>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</si>
  <si>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</si>
  <si>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</si>
  <si>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中医药事务</t>
  </si>
  <si>
    <t xml:space="preserve">     其他中医药事务支出</t>
  </si>
  <si>
    <t xml:space="preserve">   疾病预防控制事务支出</t>
  </si>
  <si>
    <t xml:space="preserve">     其他疾病预防控制事务支出</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</si>
  <si>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</si>
  <si>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</si>
  <si>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</si>
  <si>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</si>
  <si>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</si>
  <si>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</si>
  <si>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</si>
  <si>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</si>
  <si>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</si>
  <si>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</si>
  <si>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</si>
  <si>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</si>
  <si>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</si>
  <si>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</si>
  <si>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</si>
  <si>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</si>
  <si>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</si>
  <si>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</si>
  <si>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</si>
  <si>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</si>
  <si>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</si>
  <si>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</si>
  <si>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</si>
  <si>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</si>
  <si>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</si>
  <si>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</si>
  <si>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</si>
  <si>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</si>
  <si>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</si>
  <si>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</si>
  <si>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</si>
  <si>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</si>
  <si>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</si>
  <si>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</si>
  <si>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</si>
  <si>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</si>
  <si>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</si>
  <si>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</si>
  <si>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</si>
  <si>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</si>
  <si>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</si>
  <si>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</si>
  <si>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</si>
  <si>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</si>
  <si>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</si>
  <si>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</si>
  <si>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</si>
  <si>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</si>
  <si>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</si>
  <si>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</si>
  <si>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</si>
  <si>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</si>
  <si>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</si>
  <si>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</si>
  <si>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</si>
  <si>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</si>
  <si>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</si>
  <si>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</si>
  <si>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</si>
  <si>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</si>
  <si>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</si>
  <si>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</si>
  <si>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</si>
  <si>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</si>
  <si>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</si>
  <si>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</si>
  <si>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</si>
  <si>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</si>
  <si>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</si>
  <si>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2119999</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</si>
  <si>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</si>
  <si>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</si>
  <si>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</si>
  <si>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</si>
  <si>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</si>
  <si>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</si>
  <si>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</si>
  <si>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</si>
  <si>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</si>
  <si>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</si>
  <si>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</si>
  <si>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</si>
  <si>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</si>
  <si>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</si>
  <si>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</si>
  <si>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</si>
  <si>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</si>
  <si>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</si>
  <si>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</si>
  <si>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</si>
  <si>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</si>
  <si>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</si>
  <si>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</si>
  <si>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</si>
  <si>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</si>
  <si>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</si>
  <si>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</si>
  <si>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</si>
  <si>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</si>
  <si>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</si>
  <si>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</si>
  <si>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</si>
  <si>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</si>
  <si>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</si>
  <si>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</si>
  <si>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</si>
  <si>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</si>
  <si>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</si>
  <si>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</si>
  <si>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</si>
  <si>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</si>
  <si>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</si>
  <si>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</si>
  <si>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</si>
  <si>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</si>
  <si>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</si>
  <si>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</si>
  <si>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</si>
  <si>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</si>
  <si>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</si>
  <si>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</si>
  <si>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</si>
  <si>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</si>
  <si>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</si>
  <si>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</si>
  <si>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</si>
  <si>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</si>
  <si>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</si>
  <si>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</si>
  <si>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2130238</t>
  </si>
  <si>
    <t xml:space="preserve">     退耕还林草原</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</si>
  <si>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</si>
  <si>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</si>
  <si>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</si>
  <si>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</si>
  <si>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</si>
  <si>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</si>
  <si>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</si>
  <si>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</si>
  <si>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</si>
  <si>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</si>
  <si>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</si>
  <si>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</si>
  <si>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</si>
  <si>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</si>
  <si>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</si>
  <si>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</si>
  <si>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</si>
  <si>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</si>
  <si>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</si>
  <si>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</si>
  <si>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</si>
  <si>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</si>
  <si>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</si>
  <si>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</si>
  <si>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</si>
  <si>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</si>
  <si>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</si>
  <si>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</si>
  <si>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</si>
  <si>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</si>
  <si>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</si>
  <si>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</si>
  <si>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</si>
  <si>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</si>
  <si>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</si>
  <si>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</si>
  <si>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</si>
  <si>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</si>
  <si>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</si>
  <si>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</si>
  <si>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</si>
  <si>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</si>
  <si>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</si>
  <si>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</si>
  <si>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</si>
  <si>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</si>
  <si>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</si>
  <si>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</si>
  <si>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</si>
  <si>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</si>
  <si>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</si>
  <si>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</si>
  <si>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</si>
  <si>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</si>
  <si>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</si>
  <si>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</si>
  <si>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</si>
  <si>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</si>
  <si>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</si>
  <si>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</si>
  <si>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</si>
  <si>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</si>
  <si>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</si>
  <si>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</si>
  <si>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</si>
  <si>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</si>
  <si>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</si>
  <si>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</si>
  <si>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</si>
  <si>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</si>
  <si>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</si>
  <si>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</si>
  <si>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</si>
  <si>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</si>
  <si>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</si>
  <si>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</si>
  <si>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</si>
  <si>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</si>
  <si>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</si>
  <si>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</si>
  <si>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</si>
  <si>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</si>
  <si>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</si>
  <si>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</si>
  <si>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</si>
  <si>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</si>
  <si>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</si>
  <si>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</si>
  <si>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</si>
  <si>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</si>
  <si>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</si>
  <si>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</si>
  <si>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</si>
  <si>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</si>
  <si>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</si>
  <si>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</si>
  <si>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</si>
  <si>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</si>
  <si>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</si>
  <si>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</si>
  <si>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</si>
  <si>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</si>
  <si>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</si>
  <si>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</si>
  <si>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</si>
  <si>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</si>
  <si>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</si>
  <si>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</si>
  <si>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</si>
  <si>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</si>
  <si>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</si>
  <si>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</si>
  <si>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</si>
  <si>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</si>
  <si>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</si>
  <si>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</si>
  <si>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</si>
  <si>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</si>
  <si>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</si>
  <si>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</si>
  <si>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</si>
  <si>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</si>
  <si>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</si>
  <si>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</si>
  <si>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</si>
  <si>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</si>
  <si>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</si>
  <si>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</si>
  <si>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</si>
  <si>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</si>
  <si>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</si>
  <si>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</si>
  <si>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</si>
  <si>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</si>
  <si>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</si>
  <si>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</si>
  <si>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</si>
  <si>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</si>
  <si>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</si>
  <si>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</si>
  <si>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</si>
  <si>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</si>
  <si>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</si>
  <si>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</si>
  <si>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</si>
  <si>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</si>
  <si>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</si>
  <si>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</si>
  <si>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</si>
  <si>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</si>
  <si>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</si>
  <si>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</si>
  <si>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</si>
  <si>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</si>
  <si>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</si>
  <si>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</si>
  <si>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</si>
  <si>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</si>
  <si>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</si>
  <si>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</si>
  <si>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</si>
  <si>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</si>
  <si>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</si>
  <si>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</si>
  <si>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</si>
  <si>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</si>
  <si>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</si>
  <si>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</si>
  <si>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</si>
  <si>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</si>
  <si>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</si>
  <si>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重点企业贷款贴息</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</si>
  <si>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</si>
  <si>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</si>
  <si>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</si>
  <si>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</si>
  <si>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</si>
  <si>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</si>
  <si>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</si>
  <si>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</si>
  <si>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</si>
  <si>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</si>
  <si>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</si>
  <si>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</si>
  <si>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</si>
  <si>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</si>
  <si>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</si>
  <si>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</si>
  <si>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</si>
  <si>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</si>
  <si>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</si>
  <si>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</si>
  <si>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</si>
  <si>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</si>
  <si>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</si>
  <si>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</si>
  <si>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</si>
  <si>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</si>
  <si>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</si>
  <si>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</si>
  <si>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</si>
  <si>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</si>
  <si>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</si>
  <si>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</si>
  <si>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</si>
  <si>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</si>
  <si>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</si>
  <si>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</si>
  <si>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</si>
  <si>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</si>
  <si>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</si>
  <si>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</si>
  <si>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</si>
  <si>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</si>
  <si>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</si>
  <si>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</si>
  <si>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</si>
  <si>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</si>
  <si>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</si>
  <si>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</si>
  <si>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</si>
  <si>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</si>
  <si>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</si>
  <si>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</si>
  <si>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</si>
  <si>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</si>
  <si>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</si>
  <si>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</si>
  <si>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</si>
  <si>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</si>
  <si>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</si>
  <si>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</si>
  <si>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</si>
  <si>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</si>
  <si>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</si>
  <si>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</si>
  <si>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</si>
  <si>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</si>
  <si>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</si>
  <si>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</si>
  <si>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</si>
  <si>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</si>
  <si>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</si>
  <si>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</si>
  <si>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</si>
  <si>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</si>
  <si>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</si>
  <si>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</si>
  <si>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</si>
  <si>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</si>
  <si>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</si>
  <si>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</si>
  <si>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</si>
  <si>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</si>
  <si>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</si>
  <si>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</si>
  <si>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天然气储备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</si>
  <si>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</si>
  <si>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</si>
  <si>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</si>
  <si>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</si>
  <si>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</si>
  <si>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</si>
  <si>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</si>
  <si>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</si>
  <si>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</si>
  <si>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</si>
  <si>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</si>
  <si>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</si>
  <si>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</si>
  <si>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</si>
  <si>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</si>
  <si>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</si>
  <si>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</si>
  <si>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</si>
  <si>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</si>
  <si>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</si>
  <si>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</si>
  <si>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</si>
  <si>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</si>
  <si>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</si>
  <si>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</si>
  <si>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</si>
  <si>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</si>
  <si>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</si>
  <si>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</si>
  <si>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</si>
  <si>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</si>
  <si>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</si>
  <si>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</si>
  <si>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</si>
  <si>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</si>
  <si>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</si>
  <si>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</si>
  <si>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</si>
  <si>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</si>
  <si>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</si>
  <si>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</si>
  <si>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</si>
  <si>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</si>
  <si>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</si>
  <si>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</si>
  <si>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</si>
  <si>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</si>
  <si>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</si>
  <si>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</si>
  <si>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</si>
  <si>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</si>
  <si>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</si>
  <si>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</si>
  <si>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</si>
  <si>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二十三、其他支出</t>
  </si>
  <si>
    <t xml:space="preserve">   年初预留</t>
  </si>
  <si>
    <t xml:space="preserve">      年初预留</t>
  </si>
  <si>
    <t>2299999</t>
  </si>
  <si>
    <t xml:space="preserve">      其他支出</t>
  </si>
  <si>
    <t>二十四、债务付息支出</t>
  </si>
  <si>
    <t xml:space="preserve">   地方政府一般债务付息支出</t>
  </si>
  <si>
    <t>2320301</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</si>
  <si>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</si>
  <si>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</si>
  <si>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</si>
  <si>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</si>
  <si>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二十五、债务发行费用支出</t>
  </si>
  <si>
    <t xml:space="preserve">   地方政府一般债务发行费用支出</t>
  </si>
  <si>
    <t>2330301</t>
  </si>
  <si>
    <t xml:space="preserve">     地方政府一般债务发行费用支出</t>
  </si>
  <si>
    <t/>
  </si>
  <si>
    <t>二十六、转移性支出</t>
  </si>
  <si>
    <t>230</t>
  </si>
  <si>
    <t xml:space="preserve">   上解支出</t>
  </si>
  <si>
    <t>23006</t>
  </si>
  <si>
    <t>2300601</t>
  </si>
  <si>
    <t xml:space="preserve">     体制上解支出</t>
  </si>
  <si>
    <t xml:space="preserve">     专项上解支出</t>
  </si>
  <si>
    <t>2300602</t>
  </si>
  <si>
    <t>23008</t>
  </si>
  <si>
    <t xml:space="preserve">     调出资金</t>
  </si>
  <si>
    <t>23015</t>
  </si>
  <si>
    <t xml:space="preserve">     安排预算稳定调节基金</t>
  </si>
  <si>
    <t>23016</t>
  </si>
  <si>
    <t xml:space="preserve">     补充预算周转金</t>
  </si>
  <si>
    <t xml:space="preserve">     区域间转移性支出</t>
  </si>
  <si>
    <t>2302103</t>
  </si>
  <si>
    <t xml:space="preserve">     土地指标调剂转移性支出</t>
  </si>
  <si>
    <t>二十七、债务还本支出</t>
  </si>
  <si>
    <t>231</t>
  </si>
  <si>
    <t xml:space="preserve">   地方政府一般债务还本支出</t>
  </si>
  <si>
    <t>23103</t>
  </si>
  <si>
    <t xml:space="preserve">     地方政府一般债券还本支出</t>
  </si>
  <si>
    <t>2310301</t>
  </si>
  <si>
    <t>年终结余</t>
  </si>
  <si>
    <t>23009</t>
  </si>
  <si>
    <t>减：结转下年支出</t>
  </si>
  <si>
    <r>
      <rPr>
        <sz val="14"/>
        <color rgb="FF000000"/>
        <rFont val="黑体"/>
        <charset val="134"/>
      </rPr>
      <t>附件</t>
    </r>
    <r>
      <rPr>
        <sz val="14"/>
        <color indexed="8"/>
        <rFont val="Times New Roman"/>
        <charset val="0"/>
      </rPr>
      <t>4</t>
    </r>
  </si>
  <si>
    <t>东川区2024年度一般公共预算基本支出政府经济分类决算表</t>
  </si>
  <si>
    <t>科目</t>
  </si>
  <si>
    <t>经济科目名称</t>
  </si>
  <si>
    <t>打印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</si>
  <si>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</si>
  <si>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</si>
  <si>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</si>
  <si>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</si>
  <si>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</si>
  <si>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</si>
  <si>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</si>
  <si>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</si>
  <si>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</si>
  <si>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</si>
  <si>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</si>
  <si>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</si>
  <si>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</si>
  <si>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</si>
  <si>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</si>
  <si>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</si>
  <si>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</si>
  <si>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</si>
  <si>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</si>
  <si>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</si>
  <si>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</si>
  <si>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</si>
  <si>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</si>
  <si>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</si>
  <si>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</si>
  <si>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补充预算周转金</t>
  </si>
  <si>
    <t>地方政府一般债券还本支出</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</si>
  <si>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</si>
  <si>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</si>
  <si>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</si>
  <si>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</si>
  <si>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</si>
  <si>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</si>
  <si>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</si>
  <si>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</si>
  <si>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</si>
  <si>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</si>
  <si>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</si>
  <si>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</si>
  <si>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</si>
  <si>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</si>
  <si>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</si>
  <si>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</si>
  <si>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</si>
  <si>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</si>
  <si>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</si>
  <si>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</si>
  <si>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</si>
  <si>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</si>
  <si>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</si>
  <si>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</si>
  <si>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</si>
  <si>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</si>
  <si>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</si>
  <si>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</si>
  <si>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</si>
  <si>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</si>
  <si>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</si>
  <si>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 xml:space="preserve">  国内债务还本</t>
  </si>
  <si>
    <t xml:space="preserve">  国外债务还本</t>
  </si>
  <si>
    <t xml:space="preserve">  上下级政府间转移性支出</t>
  </si>
  <si>
    <t xml:space="preserve">  援助其他地区支出</t>
  </si>
  <si>
    <t xml:space="preserve">  债务转贷</t>
  </si>
  <si>
    <t xml:space="preserve">  调出资金</t>
  </si>
  <si>
    <t xml:space="preserve">  安排预算稳定调节基金</t>
  </si>
  <si>
    <t xml:space="preserve">  补充预算周转金</t>
  </si>
  <si>
    <t>预备费及预留</t>
  </si>
  <si>
    <t xml:space="preserve">  预备费</t>
  </si>
  <si>
    <t xml:space="preserve">  预留</t>
  </si>
  <si>
    <t>其他支出</t>
  </si>
  <si>
    <t xml:space="preserve">  国家赔偿费用支出</t>
  </si>
  <si>
    <t xml:space="preserve">  对民间非营利组织和群众性自治组织补贴</t>
  </si>
  <si>
    <t xml:space="preserve">  其他支出</t>
  </si>
  <si>
    <t>支  出  合  计</t>
  </si>
  <si>
    <r>
      <rPr>
        <sz val="14"/>
        <rFont val="黑体"/>
        <charset val="134"/>
      </rPr>
      <t>附件</t>
    </r>
    <r>
      <rPr>
        <sz val="14"/>
        <rFont val="Times New Roman"/>
        <charset val="0"/>
      </rPr>
      <t>5</t>
    </r>
  </si>
  <si>
    <t>东川区2024年度税收返还和转移支付决算表</t>
  </si>
  <si>
    <t> 单位：万元</t>
  </si>
  <si>
    <t>决算数为调整预算数的％</t>
  </si>
  <si>
    <t>决算数为上年决算数的％</t>
  </si>
  <si>
    <t>一、上级对东川区税收返还</t>
  </si>
  <si>
    <t xml:space="preserve">  （1）增值税税收返还收入</t>
  </si>
  <si>
    <t xml:space="preserve">  （2）所得税基数返还</t>
  </si>
  <si>
    <t xml:space="preserve">  （3）增值税“五五分享”税收返还</t>
  </si>
  <si>
    <t xml:space="preserve">  （4）其他税收返还收入</t>
  </si>
  <si>
    <t>二、上级对东川区一般性转移支付</t>
  </si>
  <si>
    <t xml:space="preserve">  （1）均衡性转移支付收入</t>
  </si>
  <si>
    <t xml:space="preserve">  （2）县级基本财力保障机制奖补资金收入</t>
  </si>
  <si>
    <t xml:space="preserve">  （3）资源枯竭型城市转移支付补助收入</t>
  </si>
  <si>
    <t xml:space="preserve">  （4）产粮（油）大县奖励资金收入</t>
  </si>
  <si>
    <t xml:space="preserve">  （5）重点生态功能区转移支付收入</t>
  </si>
  <si>
    <t xml:space="preserve">  （6）固定数额补助收入</t>
  </si>
  <si>
    <t xml:space="preserve">  （7）结算补助收入</t>
  </si>
  <si>
    <t xml:space="preserve">  （8）巩固脱贫攻坚成果衔接乡村振兴转移支付收入</t>
  </si>
  <si>
    <t xml:space="preserve">  （9）一般公共服务共同财政事权转移支付支出</t>
  </si>
  <si>
    <t xml:space="preserve">  （10）公共安全共同财政事权转移支付收入</t>
  </si>
  <si>
    <t xml:space="preserve">  （11）教育共同财政事权转移支付收入</t>
  </si>
  <si>
    <t xml:space="preserve">  （12）文化旅游体育与传媒共同财政事权转移支付收入</t>
  </si>
  <si>
    <t xml:space="preserve">  （13）社会保障和就业共同财政事权转移支付收入</t>
  </si>
  <si>
    <t xml:space="preserve">  （14）医疗卫生共同财政事权转移支付收入</t>
  </si>
  <si>
    <t xml:space="preserve">  （15）节能环保共同财政事权转移支付收入</t>
  </si>
  <si>
    <t xml:space="preserve">  （16）农林水共同财政事权转移支付收入</t>
  </si>
  <si>
    <t xml:space="preserve">  （17）交通运输共同财政事权转移支付收入</t>
  </si>
  <si>
    <t xml:space="preserve">  （18）住房保障共同财政事权转移支付收入</t>
  </si>
  <si>
    <t xml:space="preserve">   (19)灾害防治及应急管理共同财政事权转移支付收入</t>
  </si>
  <si>
    <t xml:space="preserve">  （20）其他共同财政事权转移支付收入</t>
  </si>
  <si>
    <t xml:space="preserve">  （21）增值税留抵退税转移支付收入</t>
  </si>
  <si>
    <t xml:space="preserve">  （22）其他退税减税降费转移支付收入</t>
  </si>
  <si>
    <t xml:space="preserve">  （23）补充县区财力转移支付收入</t>
  </si>
  <si>
    <t xml:space="preserve">  （24）其他一般性转移支付</t>
  </si>
  <si>
    <t>三、上级对东川区专项转移支付</t>
  </si>
  <si>
    <t>上级对东川区税收返还和转移支付合计</t>
  </si>
  <si>
    <r>
      <rPr>
        <sz val="14"/>
        <rFont val="黑体"/>
        <charset val="134"/>
      </rPr>
      <t>附件</t>
    </r>
    <r>
      <rPr>
        <sz val="14"/>
        <rFont val="Times New Roman"/>
        <charset val="0"/>
      </rPr>
      <t>6</t>
    </r>
  </si>
  <si>
    <t>东川区2024年度政府性基金预算收入决算表</t>
  </si>
  <si>
    <t>一、农网还贷资金收入</t>
  </si>
  <si>
    <t>二、海南省高等级公路车辆通行附加费收入</t>
  </si>
  <si>
    <t>三、国家电影事业发展专项资金收入</t>
  </si>
  <si>
    <t>四、国有土地收益基金收入</t>
  </si>
  <si>
    <t>五、农业土地开发资金收入</t>
  </si>
  <si>
    <t>六、国有土地使用权出让收入</t>
  </si>
  <si>
    <t xml:space="preserve">  土地出让价款收入</t>
  </si>
  <si>
    <t xml:space="preserve">  补缴的土地价款</t>
  </si>
  <si>
    <t xml:space="preserve">  划拨土地收入</t>
  </si>
  <si>
    <t xml:space="preserve">  云南水利建设专项资金</t>
  </si>
  <si>
    <t xml:space="preserve">  保障性住房建设资金</t>
  </si>
  <si>
    <t xml:space="preserve">  缴纳新增建设用地土地有偿使用费</t>
  </si>
  <si>
    <t xml:space="preserve">  其他土地出让收入</t>
  </si>
  <si>
    <t>七、大中型水库库区基金收入</t>
  </si>
  <si>
    <t>八、彩票公益金收入</t>
  </si>
  <si>
    <t xml:space="preserve">  福利彩票公益金收入</t>
  </si>
  <si>
    <t xml:space="preserve">  体育彩票公益金收入</t>
  </si>
  <si>
    <t>九、城市基础设施配套费收入</t>
  </si>
  <si>
    <t>十、小型水库移民扶助基金收入</t>
  </si>
  <si>
    <t>十一、国家重大水利工程建设基金收入</t>
  </si>
  <si>
    <t>十二、车辆通行费</t>
  </si>
  <si>
    <t>十三、污水处理费收入</t>
  </si>
  <si>
    <t>十四、彩票发行机构和彩票销售机构的业务费用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</si>
  <si>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</si>
  <si>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</si>
  <si>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</si>
  <si>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</si>
  <si>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</si>
  <si>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十五、其他政府性基金收入</t>
  </si>
  <si>
    <t>十六、专项债务对应项目专项收入</t>
  </si>
  <si>
    <t>政府性基金预算收入小计</t>
  </si>
  <si>
    <t xml:space="preserve">   政府性基金转移支付收入</t>
  </si>
  <si>
    <r>
      <rPr>
        <sz val="14"/>
        <rFont val="黑体"/>
        <charset val="134"/>
      </rPr>
      <t>附件</t>
    </r>
    <r>
      <rPr>
        <sz val="14"/>
        <rFont val="Times New Roman"/>
        <charset val="0"/>
      </rPr>
      <t>7</t>
    </r>
  </si>
  <si>
    <t>东川区2024年度政府性基金预算支出决算表</t>
  </si>
  <si>
    <t>单位:万元</t>
  </si>
  <si>
    <t>决算数为年上年决算数的%</t>
  </si>
  <si>
    <t>一、文化旅游体育与传媒支出</t>
  </si>
  <si>
    <t>二、社会保障和就业支出</t>
  </si>
  <si>
    <t>三、节能环保支出</t>
  </si>
  <si>
    <t>四、城乡社区支出</t>
  </si>
  <si>
    <t>五、农林水支出</t>
  </si>
  <si>
    <t>六、交通运输支出</t>
  </si>
  <si>
    <t>七、资源勘探工业信息等支出</t>
  </si>
  <si>
    <t>八、其他支出</t>
  </si>
  <si>
    <t>九、债务付息支出</t>
  </si>
  <si>
    <t>十、债务发行费用支出</t>
  </si>
  <si>
    <t>十一、抗疫特别国债安排的支出</t>
  </si>
  <si>
    <t xml:space="preserve">政府性基金预算支出小计   </t>
  </si>
  <si>
    <t>地方政府专项债务还本支出</t>
  </si>
  <si>
    <t>支 出 合 计</t>
  </si>
  <si>
    <t>年终结余结转</t>
  </si>
  <si>
    <t>净结余</t>
  </si>
  <si>
    <r>
      <rPr>
        <sz val="14"/>
        <rFont val="黑体"/>
        <charset val="134"/>
      </rPr>
      <t>附件</t>
    </r>
    <r>
      <rPr>
        <sz val="14"/>
        <rFont val="Times New Roman"/>
        <charset val="0"/>
      </rPr>
      <t>8</t>
    </r>
  </si>
  <si>
    <t>东川区202年度政府性基金预算支出决算明细表</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</si>
  <si>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</si>
  <si>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</si>
  <si>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</si>
  <si>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</si>
  <si>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</si>
  <si>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</si>
  <si>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</si>
  <si>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</si>
  <si>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</si>
  <si>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</si>
  <si>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</si>
  <si>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</si>
  <si>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</si>
  <si>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</si>
  <si>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</si>
  <si>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</si>
  <si>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</si>
  <si>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</si>
  <si>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</si>
  <si>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</si>
  <si>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</si>
  <si>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</si>
  <si>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</si>
  <si>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</si>
  <si>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</si>
  <si>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</si>
  <si>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</si>
  <si>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</si>
  <si>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</si>
  <si>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</si>
  <si>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</si>
  <si>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</si>
  <si>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</si>
  <si>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</si>
  <si>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</si>
  <si>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</si>
  <si>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</si>
  <si>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</si>
  <si>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</si>
  <si>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</si>
  <si>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</si>
  <si>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</si>
  <si>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</si>
  <si>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</si>
  <si>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农业生产发展支出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</si>
  <si>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</si>
  <si>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</si>
  <si>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</si>
  <si>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</si>
  <si>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</si>
  <si>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</si>
  <si>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</si>
  <si>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</si>
  <si>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</si>
  <si>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</si>
  <si>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</si>
  <si>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</si>
  <si>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</si>
  <si>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</si>
  <si>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</si>
  <si>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</si>
  <si>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</si>
  <si>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</si>
  <si>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</si>
  <si>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</si>
  <si>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</si>
  <si>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</si>
  <si>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</si>
  <si>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</si>
  <si>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</si>
  <si>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21298</t>
  </si>
  <si>
    <t xml:space="preserve">    超长期特别国债安排的支出</t>
  </si>
  <si>
    <t xml:space="preserve">      城乡社区公共设施</t>
  </si>
  <si>
    <t>2129899</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</si>
  <si>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</si>
  <si>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</si>
  <si>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</si>
  <si>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</si>
  <si>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</si>
  <si>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</si>
  <si>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</si>
  <si>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</si>
  <si>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</si>
  <si>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</si>
  <si>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</si>
  <si>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</si>
  <si>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</si>
  <si>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</si>
  <si>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</si>
  <si>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</si>
  <si>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</si>
  <si>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21372</t>
  </si>
  <si>
    <t xml:space="preserve">  大中型水库移民后期扶持基金支出</t>
  </si>
  <si>
    <t>2137201</t>
  </si>
  <si>
    <t xml:space="preserve">     移民补助</t>
  </si>
  <si>
    <t>2137202</t>
  </si>
  <si>
    <t xml:space="preserve">     基础设施建设和经济发展</t>
  </si>
  <si>
    <t>2137299</t>
  </si>
  <si>
    <t xml:space="preserve">     其他大中型水库移民后期扶持基金支出</t>
  </si>
  <si>
    <t>21373</t>
  </si>
  <si>
    <t xml:space="preserve">  小型水库移民扶助基金安排的支出</t>
  </si>
  <si>
    <t>2137301</t>
  </si>
  <si>
    <t>2137302</t>
  </si>
  <si>
    <t>2137399</t>
  </si>
  <si>
    <t xml:space="preserve">     其他小型水库移民扶助基金支出</t>
  </si>
  <si>
    <t>21374</t>
  </si>
  <si>
    <t xml:space="preserve">   小型水库移民扶助基金对应专项债务收入安排的支出</t>
  </si>
  <si>
    <t>2137401</t>
  </si>
  <si>
    <t>2137499</t>
  </si>
  <si>
    <t xml:space="preserve">     其他小型水库移民扶助基金对应专项债务收入安排的支出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</si>
  <si>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</si>
  <si>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</si>
  <si>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</si>
  <si>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</si>
  <si>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</si>
  <si>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</si>
  <si>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</si>
  <si>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</si>
  <si>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</si>
  <si>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</si>
  <si>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</si>
  <si>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</si>
  <si>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</si>
  <si>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</si>
  <si>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</si>
  <si>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</si>
  <si>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</si>
  <si>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</si>
  <si>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</si>
  <si>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</si>
  <si>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</si>
  <si>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</si>
  <si>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</si>
  <si>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</si>
  <si>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</si>
  <si>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</si>
  <si>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</si>
  <si>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</si>
  <si>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</si>
  <si>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</si>
  <si>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</si>
  <si>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</si>
  <si>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</si>
  <si>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</si>
  <si>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</si>
  <si>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</si>
  <si>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</si>
  <si>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</si>
  <si>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</si>
  <si>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</si>
  <si>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</si>
  <si>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</si>
  <si>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</si>
  <si>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</si>
  <si>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</si>
  <si>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</si>
  <si>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</si>
  <si>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地方农网还贷资金支出</t>
  </si>
  <si>
    <t xml:space="preserve">      其他农网还贷资金支出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</si>
  <si>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</si>
  <si>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</si>
  <si>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</si>
  <si>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</si>
  <si>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</si>
  <si>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</si>
  <si>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</si>
  <si>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</si>
  <si>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</si>
  <si>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</si>
  <si>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</si>
  <si>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</si>
  <si>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</si>
  <si>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</si>
  <si>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</si>
  <si>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</si>
  <si>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</si>
  <si>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</si>
  <si>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</si>
  <si>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</si>
  <si>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</si>
  <si>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</si>
  <si>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</si>
  <si>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</si>
  <si>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</si>
  <si>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22998</t>
  </si>
  <si>
    <t xml:space="preserve">    超长期特别国债安排的其他支出</t>
  </si>
  <si>
    <t>23204</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</si>
  <si>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</si>
  <si>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</si>
  <si>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</si>
  <si>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</si>
  <si>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</si>
  <si>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</si>
  <si>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</si>
  <si>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</si>
  <si>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</si>
  <si>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</si>
  <si>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</si>
  <si>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</si>
  <si>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</si>
  <si>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</si>
  <si>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</si>
  <si>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</si>
  <si>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</si>
  <si>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</si>
  <si>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</si>
  <si>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</si>
  <si>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</si>
  <si>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</si>
  <si>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</si>
  <si>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</si>
  <si>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</si>
  <si>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</si>
  <si>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</si>
  <si>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</si>
  <si>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</si>
  <si>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</si>
  <si>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</si>
  <si>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</si>
  <si>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</si>
  <si>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</si>
  <si>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</si>
  <si>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</si>
  <si>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</si>
  <si>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</si>
  <si>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</si>
  <si>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</si>
  <si>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</si>
  <si>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</si>
  <si>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</si>
  <si>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</si>
  <si>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</si>
  <si>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</si>
  <si>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</si>
  <si>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</si>
  <si>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</si>
  <si>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</si>
  <si>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</si>
  <si>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</si>
  <si>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</si>
  <si>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</si>
  <si>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政府性基金支出小计</t>
  </si>
  <si>
    <t xml:space="preserve">   调出资金</t>
  </si>
  <si>
    <t xml:space="preserve">   地方政府专项债务还本支出</t>
  </si>
  <si>
    <t xml:space="preserve">      土地储备专项债券还本支出</t>
  </si>
  <si>
    <t xml:space="preserve">      其他政府基金债务还本支出</t>
  </si>
  <si>
    <t xml:space="preserve">   年终结余</t>
  </si>
  <si>
    <r>
      <rPr>
        <sz val="14"/>
        <rFont val="黑体"/>
        <charset val="134"/>
      </rPr>
      <t>附件</t>
    </r>
    <r>
      <rPr>
        <sz val="14"/>
        <rFont val="Times New Roman"/>
        <charset val="0"/>
      </rPr>
      <t>9</t>
    </r>
  </si>
  <si>
    <t>东川区2024年度国有资本经营预算收入决算表</t>
  </si>
  <si>
    <t>1030601</t>
  </si>
  <si>
    <t xml:space="preserve"> 利润收入</t>
  </si>
  <si>
    <t>103060198</t>
  </si>
  <si>
    <t xml:space="preserve">   其他国有资本经营预算企业利润收入</t>
  </si>
  <si>
    <t>1030602</t>
  </si>
  <si>
    <t xml:space="preserve"> 股利、股息收入</t>
  </si>
  <si>
    <t>103060202</t>
  </si>
  <si>
    <t xml:space="preserve">   国有控股公司股利、股息收入</t>
  </si>
  <si>
    <t>103060298</t>
  </si>
  <si>
    <t xml:space="preserve">   其他国有资本经营预算企业股利、股息收入</t>
  </si>
  <si>
    <t xml:space="preserve"> 产权转让收入</t>
  </si>
  <si>
    <t>103060398</t>
  </si>
  <si>
    <t xml:space="preserve">   其他国有资本经营预算企业产权转让收入</t>
  </si>
  <si>
    <t xml:space="preserve">1030698 </t>
  </si>
  <si>
    <t xml:space="preserve"> 其他国有资本经营预算收入</t>
  </si>
  <si>
    <t>国有资本经营预算收入小计</t>
  </si>
  <si>
    <r>
      <rPr>
        <b/>
        <sz val="10"/>
        <rFont val="宋体"/>
        <charset val="134"/>
      </rPr>
      <t>1</t>
    </r>
    <r>
      <rPr>
        <b/>
        <sz val="10"/>
        <rFont val="宋体"/>
        <charset val="134"/>
      </rPr>
      <t>1005</t>
    </r>
  </si>
  <si>
    <t>国有资本经营预算转移支付收入</t>
  </si>
  <si>
    <t>1100501</t>
  </si>
  <si>
    <t xml:space="preserve">  国有资本经营预算转移支付收入</t>
  </si>
  <si>
    <t>11008</t>
  </si>
  <si>
    <t>上年结余结转收入</t>
  </si>
  <si>
    <r>
      <rPr>
        <b/>
        <sz val="10"/>
        <rFont val="宋体"/>
        <charset val="134"/>
      </rPr>
      <t>收 入</t>
    </r>
    <r>
      <rPr>
        <b/>
        <sz val="10"/>
        <rFont val="宋体"/>
        <charset val="134"/>
      </rPr>
      <t xml:space="preserve"> 合 </t>
    </r>
    <r>
      <rPr>
        <b/>
        <sz val="10"/>
        <rFont val="宋体"/>
        <charset val="134"/>
      </rPr>
      <t>计</t>
    </r>
  </si>
  <si>
    <t xml:space="preserve"> 上年结余结转</t>
  </si>
  <si>
    <r>
      <rPr>
        <sz val="14"/>
        <rFont val="黑体"/>
        <charset val="134"/>
      </rPr>
      <t>附件</t>
    </r>
    <r>
      <rPr>
        <sz val="14"/>
        <rFont val="Times New Roman"/>
        <charset val="0"/>
      </rPr>
      <t>10</t>
    </r>
  </si>
  <si>
    <t>东川区2024年度国有资本经营预算支出决算表</t>
  </si>
  <si>
    <t>国有资本经营预算支出</t>
  </si>
  <si>
    <t>解决历史遗留问题及改革成本支出</t>
  </si>
  <si>
    <t xml:space="preserve">  国有企业退休人员社会化管理补助支出</t>
  </si>
  <si>
    <t xml:space="preserve">  其他解决历史遗留问题及改革成本支出</t>
  </si>
  <si>
    <t>其他国有资本经营预算支出</t>
  </si>
  <si>
    <t xml:space="preserve">  其他国有资本经营预算支出</t>
  </si>
  <si>
    <t>国有资本经营预算支出小计</t>
  </si>
  <si>
    <t>调出资金</t>
  </si>
  <si>
    <t>2300803</t>
  </si>
  <si>
    <t xml:space="preserve">   国有资本经营预算调出资金</t>
  </si>
  <si>
    <r>
      <rPr>
        <sz val="14"/>
        <rFont val="黑体"/>
        <charset val="134"/>
      </rPr>
      <t>附件</t>
    </r>
    <r>
      <rPr>
        <sz val="14"/>
        <rFont val="Times New Roman"/>
        <charset val="0"/>
      </rPr>
      <t>11</t>
    </r>
  </si>
  <si>
    <t>东川区2024年度政府债务限额及余额规模情况表</t>
  </si>
  <si>
    <t>一、政府一般债务限额和余额情况</t>
  </si>
  <si>
    <t>（一）地方政府一般债务余额限额</t>
  </si>
  <si>
    <t>（二）地方政府一般债券发行额</t>
  </si>
  <si>
    <t xml:space="preserve">     其中:发行新增一般债券</t>
  </si>
  <si>
    <t xml:space="preserve">         发行再融资一般债券</t>
  </si>
  <si>
    <t>（三）地方政府一般债券还本额</t>
  </si>
  <si>
    <t xml:space="preserve">     其中：再融资债券还本</t>
  </si>
  <si>
    <t xml:space="preserve">           预算安排还本</t>
  </si>
  <si>
    <t xml:space="preserve"> (四）向国际组织借款还本</t>
  </si>
  <si>
    <t>（五）地方政府一般债务余额</t>
  </si>
  <si>
    <t xml:space="preserve">     其中：存量未置换</t>
  </si>
  <si>
    <t xml:space="preserve">           3年期</t>
  </si>
  <si>
    <t xml:space="preserve">           5年期</t>
  </si>
  <si>
    <t xml:space="preserve">           7年期</t>
  </si>
  <si>
    <t xml:space="preserve">           10年期</t>
  </si>
  <si>
    <t>二、政府专项债务限额和余额情况</t>
  </si>
  <si>
    <t>（一）地方政府专项债务余额限额</t>
  </si>
  <si>
    <t>（二）地方政府专项债券发行额</t>
  </si>
  <si>
    <t>（三）地方政府专项债券还本额</t>
  </si>
  <si>
    <t xml:space="preserve">     其中：专项债务置换、再融资债券还本</t>
  </si>
  <si>
    <t xml:space="preserve">          预算安排还本</t>
  </si>
  <si>
    <t>（四）采用其他方式化解的债务本金</t>
  </si>
  <si>
    <t>（五）地方政府专项债务余额</t>
  </si>
  <si>
    <t xml:space="preserve">     其中：5年期</t>
  </si>
  <si>
    <t xml:space="preserve">           15年期</t>
  </si>
  <si>
    <t xml:space="preserve">           20年期</t>
  </si>
  <si>
    <t>三、政府债务限额和余额情况</t>
  </si>
  <si>
    <t>（一）地方政府债务余额限额</t>
  </si>
  <si>
    <t>（二）地方政府债券发行额</t>
  </si>
  <si>
    <t>（三）地方政府债券还本额</t>
  </si>
  <si>
    <t xml:space="preserve">   其中：发行再融资债券</t>
  </si>
  <si>
    <t xml:space="preserve">         预算安排还本</t>
  </si>
  <si>
    <t>（五）采用其他方式化解的债务本金</t>
  </si>
  <si>
    <t>（六）地方政府债务余额</t>
  </si>
  <si>
    <r>
      <rPr>
        <sz val="14"/>
        <rFont val="黑体"/>
        <charset val="134"/>
      </rPr>
      <t>附件</t>
    </r>
    <r>
      <rPr>
        <sz val="14"/>
        <rFont val="Times New Roman"/>
        <charset val="0"/>
      </rPr>
      <t>12</t>
    </r>
  </si>
  <si>
    <t>东川区2024年度地方政府债务结构情况表（按投向领域分）</t>
  </si>
  <si>
    <t>小计</t>
  </si>
  <si>
    <t>一般债务</t>
  </si>
  <si>
    <t>专项债务</t>
  </si>
  <si>
    <t>合 计</t>
  </si>
  <si>
    <t>一、基础设施</t>
  </si>
  <si>
    <t xml:space="preserve">    1.铁路（不含城市轨道交通）</t>
  </si>
  <si>
    <t xml:space="preserve">    2.公路</t>
  </si>
  <si>
    <t xml:space="preserve">    3.机场</t>
  </si>
  <si>
    <t xml:space="preserve">    4.市政建设</t>
  </si>
  <si>
    <t xml:space="preserve">       其中：轨道交通</t>
  </si>
  <si>
    <t xml:space="preserve">             道路</t>
  </si>
  <si>
    <t xml:space="preserve">             地下管线</t>
  </si>
  <si>
    <t xml:space="preserve">   5.产业园区基础设施</t>
  </si>
  <si>
    <t>二、土地储备</t>
  </si>
  <si>
    <t>三、保障性住房</t>
  </si>
  <si>
    <t xml:space="preserve">    其中：廉租房</t>
  </si>
  <si>
    <t xml:space="preserve">          公共租赁住房</t>
  </si>
  <si>
    <t xml:space="preserve">          棚户区改造</t>
  </si>
  <si>
    <t>四、生态建设和环境保护</t>
  </si>
  <si>
    <t>五、社会事业</t>
  </si>
  <si>
    <t>六、农林水利建设</t>
  </si>
  <si>
    <t xml:space="preserve">    其中：农业及农村建设</t>
  </si>
  <si>
    <t xml:space="preserve">          水利建设</t>
  </si>
  <si>
    <t>七、港口</t>
  </si>
  <si>
    <t>八、其他</t>
  </si>
  <si>
    <r>
      <rPr>
        <sz val="14"/>
        <rFont val="黑体"/>
        <charset val="134"/>
      </rPr>
      <t>附件</t>
    </r>
    <r>
      <rPr>
        <sz val="14"/>
        <rFont val="Times New Roman"/>
        <charset val="0"/>
      </rPr>
      <t>13</t>
    </r>
  </si>
  <si>
    <t>东川区2024年度地方政府债务还本付息情况表</t>
  </si>
  <si>
    <t>一、地方政府债务还本支出</t>
  </si>
  <si>
    <t xml:space="preserve">        其中：一般债务</t>
  </si>
  <si>
    <t xml:space="preserve">                      一般债券</t>
  </si>
  <si>
    <t xml:space="preserve">                      向国际组织借款</t>
  </si>
  <si>
    <t xml:space="preserve">             专项债务</t>
  </si>
  <si>
    <t>二、用其他方式化解的债务本金</t>
  </si>
  <si>
    <t>三、地方政府债务付息及发行费</t>
  </si>
  <si>
    <t xml:space="preserve">        其中： 一般债务</t>
  </si>
  <si>
    <t xml:space="preserve">              专项债务</t>
  </si>
  <si>
    <t>四、地方政府债务本息合计</t>
  </si>
  <si>
    <r>
      <rPr>
        <sz val="14"/>
        <rFont val="黑体"/>
        <charset val="134"/>
      </rPr>
      <t>附件</t>
    </r>
    <r>
      <rPr>
        <sz val="14"/>
        <rFont val="Times New Roman"/>
        <charset val="0"/>
      </rPr>
      <t>14</t>
    </r>
  </si>
  <si>
    <t>东川区地方政府专项债券项目情况表</t>
  </si>
  <si>
    <t>债券名称</t>
  </si>
  <si>
    <t>项目类型</t>
  </si>
  <si>
    <t>项目主管部门</t>
  </si>
  <si>
    <t>债券期限</t>
  </si>
  <si>
    <t>发行时间</t>
  </si>
  <si>
    <t>资金到位情况</t>
  </si>
  <si>
    <t>项目实施情况</t>
  </si>
  <si>
    <t>到位时间</t>
  </si>
  <si>
    <t>到位金额</t>
  </si>
  <si>
    <t>合   计</t>
  </si>
  <si>
    <t>2024年云南省其他项目收益专项债券（一期）</t>
  </si>
  <si>
    <t>昆明市东川区工业资源综合利用基地园区基础设施及标准化厂房建设项目</t>
  </si>
  <si>
    <t>产业园区基础设施建设</t>
  </si>
  <si>
    <t>东川区工业和信息化局</t>
  </si>
  <si>
    <t>7年期</t>
  </si>
  <si>
    <t>2024年8月</t>
  </si>
  <si>
    <t>2024.08.15</t>
  </si>
  <si>
    <t>主体工程已完工，配套附属的绿化工程、弱电智能化正在施工。</t>
  </si>
  <si>
    <t>2025年云南省其他项目收益专项债券（一期）</t>
  </si>
  <si>
    <t>云南省东川再就业特色产业园贵金属加工园基础设施项目</t>
  </si>
  <si>
    <t>园区管委会</t>
  </si>
  <si>
    <r>
      <rPr>
        <sz val="14"/>
        <rFont val="黑体"/>
        <charset val="134"/>
      </rPr>
      <t>附件</t>
    </r>
    <r>
      <rPr>
        <sz val="14"/>
        <rFont val="Times New Roman"/>
        <charset val="0"/>
      </rPr>
      <t>15</t>
    </r>
  </si>
  <si>
    <t>东川区2024年度“三公”经费情况表</t>
  </si>
  <si>
    <t>较上年增、减情况</t>
  </si>
  <si>
    <t>金额</t>
  </si>
  <si>
    <t>幅度</t>
  </si>
  <si>
    <t>1.因公出国（境）费</t>
  </si>
  <si>
    <t>2.公务用车购置及运行费</t>
  </si>
  <si>
    <t>其中：（1）公务用车购置费</t>
  </si>
  <si>
    <t xml:space="preserve">      （2）公务用车运行费</t>
  </si>
  <si>
    <t>3.公务接待费</t>
  </si>
  <si>
    <t>合    计</t>
  </si>
  <si>
    <r>
      <rPr>
        <sz val="10"/>
        <color rgb="FF000000"/>
        <rFont val="宋体"/>
        <charset val="134"/>
        <scheme val="minor"/>
      </rPr>
      <t>说明：
    1.“三公”经费包括因公出国（境）费、公务用车购置及运行费和公务接待费。⑴因公出国（境）费，指单位工作人员公务出国（境）的住宿费、旅费、伙食补助费、杂费、培训费等支出。⑵公务用车购置及运行费，指单位公务用车购置费及租用费、燃料费、维修费、过路过桥费、保险费、安全奖励费用等支出，公务用车指用于履行公务的机动车辆，包括领导干部专车、一般公务用车和执法用车。  
    2.“三公”经费增减变化原因:(1)2024年无因公出国（境）经费。</t>
    </r>
    <r>
      <rPr>
        <sz val="10"/>
        <rFont val="宋体"/>
        <charset val="134"/>
        <scheme val="minor"/>
      </rPr>
      <t xml:space="preserve"> （2）2024年公务用车运行维护费和公务接待费下降的主要原因是严格贯彻落实过“紧日子”相关要求，厉行节约，从严控制“三公”经费支出，公务用车运行维护和公务接待支出减少。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</si>
</sst>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 #,##0_-;_-* &quot;-&quot;_-;_-@_-"/>
    <numFmt numFmtId="177" formatCode="_ * #,##0_ ;_ * \-#,##0_ ;_ * &quot;-&quot;??_ ;_ @_ "/>
    <numFmt numFmtId="178" formatCode="0.0%"/>
    <numFmt numFmtId="179" formatCode="#,##0_ "/>
    <numFmt numFmtId="180" formatCode="0.0_ "/>
    <numFmt numFmtId="181" formatCode="0.00_ ;[Red]\-0.00\ "/>
    <numFmt numFmtId="182" formatCode="#,##0_ ;[Red]\-#,##0\ "/>
    <numFmt numFmtId="183" formatCode="0.00_ "/>
  </numFmts>
  <fonts count="70">
    <font>
      <sz val="12"/>
      <name val="宋体"/>
      <charset val="134"/>
    </font>
    <font>
      <sz val="10"/>
      <color indexed="8"/>
      <name val="Times New Roman"/>
      <charset val="0"/>
    </font>
    <font>
      <sz val="10"/>
      <color indexed="8"/>
      <name val="宋体"/>
      <charset val="134"/>
      <scheme val="minor"/>
    </font>
    <font>
      <b/>
      <sz val="10"/>
      <color indexed="8"/>
      <name val="宋体"/>
      <charset val="134"/>
      <scheme val="minor"/>
    </font>
    <font>
      <sz val="14"/>
      <name val="黑体"/>
      <charset val="134"/>
    </font>
    <font>
      <sz val="10"/>
      <name val="Times New Roman"/>
      <charset val="0"/>
    </font>
    <font>
      <sz val="20"/>
      <color indexed="8"/>
      <name val="方正小标宋简体"/>
      <charset val="134"/>
    </font>
    <font>
      <b/>
      <sz val="10"/>
      <color theme="1"/>
      <name val="宋体"/>
      <charset val="134"/>
      <scheme val="minor"/>
    </font>
    <font>
      <b/>
      <sz val="10"/>
      <name val="宋体"/>
      <charset val="134"/>
    </font>
    <font>
      <sz val="10"/>
      <name val="宋体"/>
      <charset val="134"/>
    </font>
    <font>
      <sz val="10"/>
      <color rgb="FF000000"/>
      <name val="宋体"/>
      <charset val="134"/>
      <scheme val="minor"/>
    </font>
    <font>
      <sz val="12"/>
      <name val="Times New Roman"/>
      <charset val="0"/>
    </font>
    <font>
      <sz val="14"/>
      <name val="Times New Roman"/>
      <charset val="0"/>
    </font>
    <font>
      <sz val="20"/>
      <name val="方正小标宋简体"/>
      <charset val="134"/>
    </font>
    <font>
      <b/>
      <sz val="12"/>
      <name val="宋体"/>
      <charset val="134"/>
    </font>
    <font>
      <sz val="10"/>
      <color theme="1"/>
      <name val="宋体"/>
      <charset val="134"/>
      <scheme val="minor"/>
    </font>
    <font>
      <b/>
      <sz val="10"/>
      <color indexed="8"/>
      <name val="宋体"/>
      <charset val="134"/>
    </font>
    <font>
      <sz val="10"/>
      <name val="宋体"/>
      <charset val="134"/>
      <scheme val="major"/>
    </font>
    <font>
      <sz val="10"/>
      <color indexed="8"/>
      <name val="宋体"/>
      <charset val="134"/>
    </font>
    <font>
      <sz val="16"/>
      <name val="方正小标宋简体"/>
      <charset val="134"/>
    </font>
    <font>
      <sz val="10"/>
      <color theme="1"/>
      <name val="宋体"/>
      <charset val="134"/>
    </font>
    <font>
      <sz val="10"/>
      <color rgb="FFFF0000"/>
      <name val="宋体"/>
      <charset val="134"/>
      <scheme val="minor"/>
    </font>
    <font>
      <b/>
      <sz val="16"/>
      <name val="宋体"/>
      <charset val="134"/>
    </font>
    <font>
      <sz val="10"/>
      <name val="宋体"/>
      <charset val="134"/>
      <scheme val="minor"/>
    </font>
    <font>
      <b/>
      <sz val="14"/>
      <name val="宋体"/>
      <charset val="134"/>
    </font>
    <font>
      <b/>
      <sz val="14"/>
      <color indexed="8"/>
      <name val="宋体"/>
      <charset val="134"/>
    </font>
    <font>
      <sz val="14"/>
      <color indexed="8"/>
      <name val="宋体"/>
      <charset val="134"/>
    </font>
    <font>
      <sz val="14"/>
      <name val="宋体"/>
      <charset val="134"/>
    </font>
    <font>
      <sz val="11"/>
      <color indexed="8"/>
      <name val="宋体"/>
      <charset val="134"/>
    </font>
    <font>
      <b/>
      <sz val="14"/>
      <name val="黑体"/>
      <charset val="134"/>
    </font>
    <font>
      <sz val="14"/>
      <color rgb="FF000000"/>
      <name val="黑体"/>
      <charset val="134"/>
    </font>
    <font>
      <b/>
      <sz val="11"/>
      <name val="宋体"/>
      <charset val="134"/>
    </font>
    <font>
      <u/>
      <sz val="12"/>
      <color indexed="12"/>
      <name val="宋体"/>
      <charset val="134"/>
    </font>
    <font>
      <u/>
      <sz val="12"/>
      <color indexed="36"/>
      <name val="宋体"/>
      <charset val="134"/>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sz val="11"/>
      <color indexed="8"/>
      <name val="宋体"/>
      <charset val="134"/>
      <scheme val="minor"/>
    </font>
    <font>
      <b/>
      <sz val="13"/>
      <color indexed="56"/>
      <name val="宋体"/>
      <charset val="134"/>
    </font>
    <font>
      <b/>
      <sz val="11"/>
      <color indexed="56"/>
      <name val="宋体"/>
      <charset val="134"/>
    </font>
    <font>
      <sz val="11"/>
      <color indexed="20"/>
      <name val="宋体"/>
      <charset val="134"/>
    </font>
    <font>
      <sz val="11"/>
      <name val="宋体"/>
      <charset val="134"/>
    </font>
    <font>
      <u/>
      <sz val="11"/>
      <color indexed="1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
      <sz val="14"/>
      <color indexed="8"/>
      <name val="Times New Roman"/>
      <charset val="0"/>
    </font>
  </fonts>
  <fills count="43">
    <fill>
      <patternFill patternType="none"/>
    </fill>
    <fill>
      <patternFill patternType="gray125"/>
    </fill>
    <fill>
      <patternFill patternType="solid">
        <fgColor rgb="FFDAEEF3"/>
        <bgColor indexed="64"/>
      </patternFill>
    </fill>
    <fill>
      <patternFill patternType="solid">
        <fgColor theme="8" tint="0.799981688894314"/>
        <bgColor indexed="64"/>
      </patternFill>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s>
  <borders count="3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000000"/>
      </left>
      <right/>
      <top style="thin">
        <color rgb="FF000000"/>
      </top>
      <bottom style="thin">
        <color rgb="FF000000"/>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9">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0" fillId="6" borderId="16"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7" borderId="20" applyNumberFormat="0" applyAlignment="0" applyProtection="0">
      <alignment vertical="center"/>
    </xf>
    <xf numFmtId="0" fontId="41" fillId="8" borderId="21" applyNumberFormat="0" applyAlignment="0" applyProtection="0">
      <alignment vertical="center"/>
    </xf>
    <xf numFmtId="0" fontId="42" fillId="8" borderId="20" applyNumberFormat="0" applyAlignment="0" applyProtection="0">
      <alignment vertical="center"/>
    </xf>
    <xf numFmtId="0" fontId="43" fillId="9"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50" fillId="0" borderId="0">
      <alignment vertical="center"/>
    </xf>
    <xf numFmtId="0" fontId="51" fillId="36" borderId="25" applyNumberFormat="0" applyAlignment="0" applyProtection="0">
      <alignment vertical="center"/>
    </xf>
    <xf numFmtId="43" fontId="28" fillId="0" borderId="0" applyFont="0" applyFill="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xf numFmtId="0" fontId="50" fillId="0" borderId="0">
      <alignment vertical="center"/>
    </xf>
    <xf numFmtId="0" fontId="28" fillId="0" borderId="0">
      <alignment vertical="center"/>
    </xf>
    <xf numFmtId="0" fontId="53" fillId="0" borderId="26" applyNumberFormat="0" applyFill="0" applyAlignment="0" applyProtection="0">
      <alignment vertical="center"/>
    </xf>
    <xf numFmtId="0" fontId="54" fillId="36" borderId="27" applyNumberFormat="0" applyAlignment="0" applyProtection="0">
      <alignment vertical="center"/>
    </xf>
    <xf numFmtId="176" fontId="28" fillId="0" borderId="0" applyFont="0" applyFill="0" applyBorder="0" applyAlignment="0" applyProtection="0">
      <alignment vertical="center"/>
    </xf>
    <xf numFmtId="0" fontId="9" fillId="0" borderId="0">
      <alignment vertical="center"/>
    </xf>
    <xf numFmtId="0" fontId="0" fillId="0" borderId="0" applyProtection="0"/>
    <xf numFmtId="0" fontId="55" fillId="37" borderId="0" applyNumberFormat="0" applyBorder="0" applyAlignment="0" applyProtection="0">
      <alignment vertical="center"/>
    </xf>
    <xf numFmtId="9" fontId="56" fillId="0" borderId="0" applyFont="0" applyFill="0" applyBorder="0" applyAlignment="0" applyProtection="0">
      <alignment vertical="center"/>
    </xf>
    <xf numFmtId="0" fontId="0" fillId="0" borderId="0"/>
    <xf numFmtId="0" fontId="57" fillId="0" borderId="28" applyNumberFormat="0" applyFill="0" applyAlignment="0" applyProtection="0">
      <alignment vertical="center"/>
    </xf>
    <xf numFmtId="0" fontId="58" fillId="0" borderId="29" applyNumberFormat="0" applyFill="0" applyAlignment="0" applyProtection="0">
      <alignment vertical="center"/>
    </xf>
    <xf numFmtId="0" fontId="28" fillId="0" borderId="0"/>
    <xf numFmtId="0" fontId="58" fillId="0" borderId="0" applyNumberFormat="0" applyFill="0" applyBorder="0" applyAlignment="0" applyProtection="0">
      <alignment vertical="center"/>
    </xf>
    <xf numFmtId="43" fontId="28" fillId="0" borderId="0" applyFont="0" applyFill="0" applyBorder="0" applyAlignment="0" applyProtection="0">
      <alignment vertical="center"/>
    </xf>
    <xf numFmtId="0" fontId="50" fillId="0" borderId="0">
      <alignment vertical="center"/>
    </xf>
    <xf numFmtId="0" fontId="59" fillId="38" borderId="0" applyNumberFormat="0" applyBorder="0" applyAlignment="0" applyProtection="0">
      <alignment vertical="center"/>
    </xf>
    <xf numFmtId="0" fontId="50" fillId="0" borderId="0">
      <alignment vertical="center"/>
    </xf>
    <xf numFmtId="0" fontId="28" fillId="0" borderId="0">
      <alignment vertical="center"/>
    </xf>
    <xf numFmtId="0" fontId="28" fillId="0" borderId="0">
      <alignment vertical="center"/>
    </xf>
    <xf numFmtId="0" fontId="28" fillId="0" borderId="0">
      <alignment vertical="center"/>
    </xf>
    <xf numFmtId="0" fontId="60" fillId="0" borderId="0"/>
    <xf numFmtId="0" fontId="61" fillId="0" borderId="0" applyNumberFormat="0" applyFill="0" applyBorder="0" applyAlignment="0" applyProtection="0">
      <alignment vertical="top"/>
      <protection locked="0"/>
    </xf>
    <xf numFmtId="0" fontId="62" fillId="39" borderId="0" applyNumberFormat="0" applyBorder="0" applyAlignment="0" applyProtection="0">
      <alignment vertical="center"/>
    </xf>
    <xf numFmtId="0" fontId="63" fillId="0" borderId="30" applyNumberFormat="0" applyFill="0" applyAlignment="0" applyProtection="0">
      <alignment vertical="center"/>
    </xf>
    <xf numFmtId="0" fontId="64" fillId="40" borderId="31" applyNumberFormat="0" applyAlignment="0" applyProtection="0">
      <alignment vertical="center"/>
    </xf>
    <xf numFmtId="0" fontId="65" fillId="0" borderId="0" applyNumberFormat="0" applyFill="0" applyBorder="0" applyAlignment="0" applyProtection="0">
      <alignment vertical="center"/>
    </xf>
    <xf numFmtId="0" fontId="0" fillId="0" borderId="0"/>
    <xf numFmtId="0" fontId="66" fillId="0" borderId="0" applyNumberFormat="0" applyFill="0" applyBorder="0" applyAlignment="0" applyProtection="0">
      <alignment vertical="center"/>
    </xf>
    <xf numFmtId="0" fontId="67" fillId="0" borderId="32" applyNumberFormat="0" applyFill="0" applyAlignment="0" applyProtection="0">
      <alignment vertical="center"/>
    </xf>
    <xf numFmtId="43" fontId="56" fillId="0" borderId="0" applyFont="0" applyFill="0" applyBorder="0" applyAlignment="0" applyProtection="0">
      <alignment vertical="center"/>
    </xf>
    <xf numFmtId="0" fontId="68" fillId="41" borderId="25" applyNumberFormat="0" applyAlignment="0" applyProtection="0">
      <alignment vertical="center"/>
    </xf>
    <xf numFmtId="0" fontId="28" fillId="42" borderId="33" applyNumberFormat="0" applyFont="0" applyAlignment="0" applyProtection="0">
      <alignment vertical="center"/>
    </xf>
    <xf numFmtId="0" fontId="2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43" fontId="28" fillId="0" borderId="0" applyFont="0" applyFill="0" applyBorder="0" applyAlignment="0" applyProtection="0">
      <alignment vertical="center"/>
    </xf>
    <xf numFmtId="0" fontId="28" fillId="0" borderId="0">
      <alignment vertical="center"/>
    </xf>
    <xf numFmtId="0" fontId="0" fillId="0" borderId="0">
      <alignment vertical="center"/>
    </xf>
    <xf numFmtId="0" fontId="0" fillId="0" borderId="0">
      <alignment vertical="center"/>
    </xf>
    <xf numFmtId="0" fontId="28" fillId="0" borderId="0">
      <alignment vertical="center"/>
    </xf>
  </cellStyleXfs>
  <cellXfs count="376">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177" fontId="2" fillId="0" borderId="0" xfId="1" applyNumberFormat="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7" fontId="1" fillId="0" borderId="0" xfId="1" applyNumberFormat="1" applyFont="1" applyFill="1" applyBorder="1" applyAlignment="1">
      <alignment vertical="center"/>
    </xf>
    <xf numFmtId="0" fontId="6" fillId="0" borderId="0" xfId="0" applyFont="1" applyFill="1" applyAlignment="1">
      <alignment horizontal="center" vertical="center"/>
    </xf>
    <xf numFmtId="0" fontId="2" fillId="0" borderId="0"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7" fontId="3" fillId="0" borderId="2" xfId="1"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2" xfId="0" applyFont="1" applyFill="1" applyBorder="1" applyAlignment="1">
      <alignment vertical="center"/>
    </xf>
    <xf numFmtId="177" fontId="3" fillId="0" borderId="2" xfId="1" applyNumberFormat="1" applyFont="1" applyFill="1" applyBorder="1" applyAlignment="1">
      <alignment vertical="center"/>
    </xf>
    <xf numFmtId="177" fontId="9" fillId="2" borderId="2" xfId="1" applyNumberFormat="1" applyFont="1" applyFill="1" applyBorder="1" applyAlignment="1">
      <alignment horizontal="right" vertical="center"/>
    </xf>
    <xf numFmtId="178" fontId="2" fillId="3" borderId="2" xfId="3" applyNumberFormat="1" applyFont="1" applyFill="1" applyBorder="1" applyAlignment="1">
      <alignment horizontal="right" vertical="center"/>
    </xf>
    <xf numFmtId="177" fontId="8" fillId="2" borderId="2" xfId="1" applyNumberFormat="1" applyFont="1" applyFill="1" applyBorder="1" applyAlignment="1">
      <alignment horizontal="right" vertical="center"/>
    </xf>
    <xf numFmtId="0" fontId="2" fillId="0" borderId="2" xfId="0" applyFont="1" applyFill="1" applyBorder="1" applyAlignment="1">
      <alignment vertical="center"/>
    </xf>
    <xf numFmtId="177" fontId="9" fillId="0" borderId="2" xfId="1" applyNumberFormat="1" applyFont="1" applyFill="1" applyBorder="1" applyAlignment="1">
      <alignment horizontal="right" vertical="center"/>
    </xf>
    <xf numFmtId="177" fontId="8" fillId="0" borderId="2" xfId="1" applyNumberFormat="1" applyFont="1" applyFill="1" applyBorder="1" applyAlignment="1">
      <alignment horizontal="right" vertical="center"/>
    </xf>
    <xf numFmtId="0" fontId="3" fillId="0" borderId="2" xfId="0" applyFont="1" applyFill="1" applyBorder="1" applyAlignment="1">
      <alignment horizontal="center" vertical="center"/>
    </xf>
    <xf numFmtId="0" fontId="10" fillId="0" borderId="0" xfId="0" applyFont="1" applyFill="1" applyAlignment="1">
      <alignment horizontal="left" vertical="top" wrapText="1"/>
    </xf>
    <xf numFmtId="0" fontId="11" fillId="0" borderId="0" xfId="0" applyFont="1" applyFill="1"/>
    <xf numFmtId="0" fontId="0" fillId="0" borderId="0" xfId="0" applyFill="1"/>
    <xf numFmtId="49" fontId="0" fillId="0" borderId="0" xfId="0" applyNumberFormat="1" applyFill="1"/>
    <xf numFmtId="0" fontId="4" fillId="0" borderId="0" xfId="0" applyFont="1" applyFill="1" applyAlignment="1"/>
    <xf numFmtId="0" fontId="12" fillId="0" borderId="0" xfId="0" applyFont="1" applyFill="1" applyAlignment="1"/>
    <xf numFmtId="0" fontId="5" fillId="0" borderId="0" xfId="0" applyFont="1" applyFill="1"/>
    <xf numFmtId="49" fontId="5" fillId="0" borderId="0" xfId="0" applyNumberFormat="1" applyFont="1" applyFill="1"/>
    <xf numFmtId="0" fontId="13" fillId="0" borderId="0" xfId="0" applyFont="1" applyFill="1" applyAlignment="1">
      <alignment horizontal="center" vertical="center"/>
    </xf>
    <xf numFmtId="49" fontId="13" fillId="0" borderId="0" xfId="0" applyNumberFormat="1" applyFont="1" applyFill="1" applyAlignment="1">
      <alignment horizontal="center" vertical="center"/>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179" fontId="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79" fontId="9" fillId="0" borderId="2"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179" fontId="9" fillId="0" borderId="5" xfId="0" applyNumberFormat="1" applyFont="1" applyFill="1" applyBorder="1" applyAlignment="1">
      <alignment horizontal="center" vertical="center" wrapText="1"/>
    </xf>
    <xf numFmtId="0" fontId="9" fillId="0" borderId="0" xfId="0" applyFont="1" applyFill="1" applyAlignment="1">
      <alignment horizontal="right"/>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1" fillId="0" borderId="0" xfId="0" applyFont="1"/>
    <xf numFmtId="0" fontId="14" fillId="0" borderId="0" xfId="0" applyFont="1"/>
    <xf numFmtId="0" fontId="4" fillId="0" borderId="0" xfId="0" applyFont="1"/>
    <xf numFmtId="0" fontId="13" fillId="0" borderId="0" xfId="0" applyFont="1" applyAlignment="1">
      <alignment horizontal="center" vertical="center"/>
    </xf>
    <xf numFmtId="0" fontId="9" fillId="0" borderId="0" xfId="0" applyFont="1" applyFill="1" applyBorder="1" applyAlignment="1">
      <alignment horizontal="right" vertical="top"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left" vertical="center" wrapText="1"/>
    </xf>
    <xf numFmtId="3" fontId="8" fillId="3" borderId="2" xfId="0" applyNumberFormat="1" applyFont="1" applyFill="1" applyBorder="1" applyAlignment="1" applyProtection="1">
      <alignment horizontal="right" vertical="center" wrapText="1"/>
    </xf>
    <xf numFmtId="0" fontId="9" fillId="0" borderId="10" xfId="0" applyFont="1" applyFill="1" applyBorder="1" applyAlignment="1">
      <alignment horizontal="left" vertical="center" wrapText="1"/>
    </xf>
    <xf numFmtId="3" fontId="9" fillId="3" borderId="2" xfId="0" applyNumberFormat="1" applyFont="1" applyFill="1" applyBorder="1" applyAlignment="1" applyProtection="1">
      <alignment horizontal="right" vertical="center" wrapText="1"/>
    </xf>
    <xf numFmtId="0" fontId="7" fillId="0" borderId="2" xfId="0" applyFont="1" applyFill="1" applyBorder="1" applyAlignment="1">
      <alignment horizontal="left" vertical="center"/>
    </xf>
    <xf numFmtId="0" fontId="9" fillId="0" borderId="2" xfId="0" applyFont="1" applyFill="1" applyBorder="1" applyAlignment="1">
      <alignment horizontal="left" vertical="center"/>
    </xf>
    <xf numFmtId="0" fontId="15" fillId="0" borderId="2" xfId="0" applyFont="1" applyFill="1" applyBorder="1" applyAlignment="1">
      <alignment horizontal="left" vertical="center"/>
    </xf>
    <xf numFmtId="0" fontId="13" fillId="0" borderId="0" xfId="0" applyFont="1"/>
    <xf numFmtId="0" fontId="0" fillId="0" borderId="0" xfId="0" applyFont="1"/>
    <xf numFmtId="0" fontId="5" fillId="0" borderId="0" xfId="0" applyFont="1"/>
    <xf numFmtId="0" fontId="13" fillId="0" borderId="0" xfId="96" applyNumberFormat="1" applyFont="1" applyFill="1" applyAlignment="1" applyProtection="1">
      <alignment horizontal="center" vertical="center" wrapText="1"/>
    </xf>
    <xf numFmtId="0" fontId="16" fillId="0" borderId="2" xfId="95" applyFont="1" applyFill="1" applyBorder="1" applyAlignment="1">
      <alignment horizontal="center" vertical="center"/>
    </xf>
    <xf numFmtId="0" fontId="16" fillId="0" borderId="11" xfId="95" applyFont="1" applyFill="1" applyBorder="1" applyAlignment="1">
      <alignment horizontal="center" vertical="center"/>
    </xf>
    <xf numFmtId="0" fontId="17" fillId="0" borderId="2" xfId="96" applyNumberFormat="1" applyFont="1" applyFill="1" applyBorder="1" applyAlignment="1" applyProtection="1">
      <alignment horizontal="center" vertical="center" wrapText="1"/>
    </xf>
    <xf numFmtId="0" fontId="16" fillId="0" borderId="12" xfId="95" applyFont="1" applyFill="1" applyBorder="1" applyAlignment="1">
      <alignment horizontal="center" vertical="center"/>
    </xf>
    <xf numFmtId="0" fontId="16" fillId="0" borderId="13" xfId="95" applyFont="1" applyFill="1" applyBorder="1" applyAlignment="1">
      <alignment horizontal="center" vertical="center"/>
    </xf>
    <xf numFmtId="179" fontId="16" fillId="3" borderId="2" xfId="94" applyNumberFormat="1" applyFont="1" applyFill="1" applyBorder="1" applyAlignment="1">
      <alignment horizontal="right" vertical="center" wrapText="1"/>
    </xf>
    <xf numFmtId="0" fontId="16" fillId="0" borderId="2" xfId="95" applyFont="1" applyFill="1" applyBorder="1" applyAlignment="1">
      <alignment horizontal="left" vertical="center"/>
    </xf>
    <xf numFmtId="0" fontId="18" fillId="0" borderId="2" xfId="95" applyFont="1" applyFill="1" applyBorder="1" applyAlignment="1">
      <alignment horizontal="left" vertical="center"/>
    </xf>
    <xf numFmtId="179" fontId="18" fillId="3" borderId="2" xfId="94" applyNumberFormat="1" applyFont="1" applyFill="1" applyBorder="1" applyAlignment="1">
      <alignment horizontal="right" vertical="center" wrapText="1"/>
    </xf>
    <xf numFmtId="179" fontId="18" fillId="0" borderId="2" xfId="94" applyNumberFormat="1" applyFont="1" applyFill="1" applyBorder="1" applyAlignment="1">
      <alignment horizontal="right" vertical="center" wrapText="1"/>
    </xf>
    <xf numFmtId="179" fontId="16" fillId="0" borderId="2" xfId="94" applyNumberFormat="1" applyFont="1" applyFill="1" applyBorder="1" applyAlignment="1">
      <alignment horizontal="right" vertical="center" wrapText="1"/>
    </xf>
    <xf numFmtId="0" fontId="0" fillId="0" borderId="0" xfId="0" applyFont="1" applyFill="1" applyBorder="1" applyAlignment="1">
      <alignment vertical="center"/>
    </xf>
    <xf numFmtId="0" fontId="19" fillId="0" borderId="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15" fillId="0" borderId="0" xfId="0" applyFont="1" applyFill="1" applyBorder="1" applyAlignment="1">
      <alignment vertical="center"/>
    </xf>
    <xf numFmtId="0" fontId="15" fillId="0" borderId="0" xfId="0" applyFont="1" applyFill="1" applyAlignment="1">
      <alignment vertical="center"/>
    </xf>
    <xf numFmtId="0" fontId="13" fillId="0" borderId="0" xfId="0" applyFont="1" applyFill="1" applyBorder="1" applyAlignment="1">
      <alignment horizontal="center" vertical="center" wrapText="1"/>
    </xf>
    <xf numFmtId="0" fontId="20" fillId="0" borderId="0" xfId="0"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95" applyFont="1" applyFill="1" applyBorder="1" applyAlignment="1">
      <alignment horizontal="center" vertical="center"/>
    </xf>
    <xf numFmtId="0" fontId="16" fillId="0" borderId="6" xfId="95" applyFont="1" applyFill="1" applyBorder="1" applyAlignment="1">
      <alignment horizontal="center" vertical="center"/>
    </xf>
    <xf numFmtId="0" fontId="7" fillId="0" borderId="7" xfId="0" applyFont="1" applyFill="1" applyBorder="1" applyAlignment="1">
      <alignment horizontal="center" vertical="center"/>
    </xf>
    <xf numFmtId="3" fontId="8" fillId="3" borderId="2" xfId="0" applyNumberFormat="1" applyFont="1" applyFill="1" applyBorder="1" applyAlignment="1" applyProtection="1">
      <alignment vertical="center" wrapText="1"/>
    </xf>
    <xf numFmtId="3" fontId="8" fillId="3" borderId="7" xfId="0" applyNumberFormat="1" applyFont="1" applyFill="1" applyBorder="1" applyAlignment="1" applyProtection="1">
      <alignment vertical="center" wrapText="1"/>
    </xf>
    <xf numFmtId="0" fontId="21" fillId="0" borderId="0" xfId="0" applyFont="1" applyFill="1" applyBorder="1" applyAlignment="1">
      <alignment vertical="center"/>
    </xf>
    <xf numFmtId="3" fontId="9" fillId="3" borderId="2" xfId="0" applyNumberFormat="1" applyFont="1" applyFill="1" applyBorder="1" applyAlignment="1" applyProtection="1">
      <alignment vertical="center" wrapText="1"/>
    </xf>
    <xf numFmtId="3" fontId="9" fillId="3" borderId="7" xfId="0" applyNumberFormat="1" applyFont="1" applyFill="1" applyBorder="1" applyAlignment="1" applyProtection="1">
      <alignment vertical="center" wrapText="1"/>
    </xf>
    <xf numFmtId="180" fontId="15" fillId="0" borderId="0" xfId="0" applyNumberFormat="1" applyFont="1" applyFill="1" applyBorder="1" applyAlignment="1">
      <alignment vertical="center"/>
    </xf>
    <xf numFmtId="179" fontId="18" fillId="0" borderId="7" xfId="94" applyNumberFormat="1" applyFont="1" applyFill="1" applyBorder="1" applyAlignment="1">
      <alignment horizontal="right" vertical="center" wrapText="1"/>
    </xf>
    <xf numFmtId="179" fontId="16" fillId="0" borderId="7" xfId="94" applyNumberFormat="1" applyFont="1" applyFill="1" applyBorder="1" applyAlignment="1">
      <alignment horizontal="right" vertical="center" wrapText="1"/>
    </xf>
    <xf numFmtId="0" fontId="18" fillId="0" borderId="2" xfId="95" applyFont="1" applyFill="1" applyBorder="1" applyAlignment="1">
      <alignment horizontal="left" vertical="center" wrapText="1"/>
    </xf>
    <xf numFmtId="0" fontId="16" fillId="0" borderId="7" xfId="95" applyFont="1" applyFill="1" applyBorder="1" applyAlignment="1">
      <alignment horizontal="center" vertical="center"/>
    </xf>
    <xf numFmtId="0" fontId="18" fillId="0" borderId="5" xfId="95" applyFont="1" applyFill="1" applyBorder="1" applyAlignment="1">
      <alignment horizontal="left" vertical="center" wrapText="1"/>
    </xf>
    <xf numFmtId="3" fontId="9" fillId="3" borderId="5" xfId="0" applyNumberFormat="1" applyFont="1" applyFill="1" applyBorder="1" applyAlignment="1" applyProtection="1">
      <alignment vertical="center" wrapText="1"/>
    </xf>
    <xf numFmtId="3" fontId="9" fillId="3" borderId="8" xfId="0" applyNumberFormat="1" applyFont="1" applyFill="1" applyBorder="1" applyAlignment="1" applyProtection="1">
      <alignment vertical="center" wrapText="1"/>
    </xf>
    <xf numFmtId="0" fontId="9" fillId="0" borderId="0" xfId="0" applyFont="1" applyFill="1" applyAlignment="1">
      <alignment vertical="center"/>
    </xf>
    <xf numFmtId="0" fontId="8" fillId="0" borderId="0" xfId="0" applyFont="1" applyFill="1" applyAlignment="1">
      <alignment vertical="center"/>
    </xf>
    <xf numFmtId="0" fontId="4" fillId="0" borderId="0" xfId="0" applyFont="1" applyFill="1" applyAlignment="1">
      <alignment vertical="center"/>
    </xf>
    <xf numFmtId="0" fontId="22" fillId="0" borderId="0" xfId="0" applyFont="1" applyFill="1" applyAlignment="1">
      <alignment vertical="center"/>
    </xf>
    <xf numFmtId="0" fontId="8" fillId="0" borderId="0" xfId="0" applyFont="1" applyFill="1" applyAlignment="1">
      <alignment horizontal="center" vertical="center"/>
    </xf>
    <xf numFmtId="0" fontId="9" fillId="0" borderId="14" xfId="0" applyFont="1" applyFill="1" applyBorder="1" applyAlignment="1">
      <alignment horizontal="center" vertical="center"/>
    </xf>
    <xf numFmtId="0" fontId="8" fillId="0" borderId="2" xfId="0" applyFont="1" applyFill="1" applyBorder="1" applyAlignment="1">
      <alignment vertical="center"/>
    </xf>
    <xf numFmtId="0" fontId="8" fillId="0" borderId="2"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left" vertical="center" wrapText="1"/>
    </xf>
    <xf numFmtId="41" fontId="8" fillId="3" borderId="2" xfId="0" applyNumberFormat="1" applyFont="1" applyFill="1" applyBorder="1" applyAlignment="1" applyProtection="1">
      <alignment vertical="center" wrapText="1"/>
    </xf>
    <xf numFmtId="178" fontId="8" fillId="2" borderId="2" xfId="3" applyNumberFormat="1" applyFont="1" applyFill="1" applyBorder="1" applyAlignment="1" applyProtection="1">
      <alignment vertical="center" wrapText="1"/>
    </xf>
    <xf numFmtId="0" fontId="9" fillId="0" borderId="10" xfId="0" applyNumberFormat="1" applyFont="1" applyFill="1" applyBorder="1" applyAlignment="1" applyProtection="1">
      <alignment horizontal="left" vertical="center" wrapText="1"/>
    </xf>
    <xf numFmtId="41" fontId="9" fillId="0" borderId="2" xfId="0" applyNumberFormat="1" applyFont="1" applyFill="1" applyBorder="1" applyAlignment="1">
      <alignment vertical="center" wrapText="1"/>
    </xf>
    <xf numFmtId="178" fontId="9" fillId="2" borderId="2" xfId="3" applyNumberFormat="1" applyFont="1" applyFill="1" applyBorder="1" applyAlignment="1">
      <alignment vertical="center" wrapText="1"/>
    </xf>
    <xf numFmtId="0" fontId="8" fillId="0" borderId="2" xfId="0" applyNumberFormat="1" applyFont="1" applyFill="1" applyBorder="1" applyAlignment="1" applyProtection="1">
      <alignment vertical="center" wrapText="1"/>
    </xf>
    <xf numFmtId="41" fontId="8" fillId="3" borderId="2" xfId="0" applyNumberFormat="1" applyFont="1" applyFill="1" applyBorder="1" applyAlignment="1" applyProtection="1">
      <alignment vertical="center"/>
    </xf>
    <xf numFmtId="178" fontId="8" fillId="2" borderId="2" xfId="3" applyNumberFormat="1" applyFont="1" applyFill="1" applyBorder="1" applyAlignment="1" applyProtection="1">
      <alignment vertical="center"/>
    </xf>
    <xf numFmtId="0" fontId="8" fillId="0" borderId="11" xfId="0" applyNumberFormat="1" applyFont="1" applyFill="1" applyBorder="1" applyAlignment="1" applyProtection="1">
      <alignment vertical="center" wrapText="1"/>
    </xf>
    <xf numFmtId="41" fontId="8" fillId="0" borderId="2" xfId="0" applyNumberFormat="1" applyFont="1" applyFill="1" applyBorder="1" applyAlignment="1" applyProtection="1">
      <alignment vertical="center"/>
    </xf>
    <xf numFmtId="178" fontId="8" fillId="0" borderId="2" xfId="3" applyNumberFormat="1" applyFont="1" applyFill="1" applyBorder="1" applyAlignment="1" applyProtection="1">
      <alignment vertical="center"/>
    </xf>
    <xf numFmtId="49" fontId="8" fillId="0" borderId="11" xfId="0" applyNumberFormat="1" applyFont="1" applyFill="1" applyBorder="1" applyAlignment="1" applyProtection="1">
      <alignment horizontal="left" vertical="center" wrapText="1"/>
    </xf>
    <xf numFmtId="49" fontId="8" fillId="0" borderId="2" xfId="0" applyNumberFormat="1" applyFont="1" applyFill="1" applyBorder="1" applyAlignment="1" applyProtection="1">
      <alignment horizontal="left" vertical="center" wrapText="1"/>
    </xf>
    <xf numFmtId="49" fontId="9" fillId="0" borderId="11" xfId="0" applyNumberFormat="1" applyFont="1" applyFill="1" applyBorder="1" applyAlignment="1" applyProtection="1">
      <alignment horizontal="left" vertical="center" wrapText="1"/>
    </xf>
    <xf numFmtId="49" fontId="9" fillId="0" borderId="2" xfId="0" applyNumberFormat="1" applyFont="1" applyFill="1" applyBorder="1" applyAlignment="1" applyProtection="1">
      <alignment horizontal="left" vertical="center" wrapText="1"/>
    </xf>
    <xf numFmtId="178" fontId="9" fillId="2" borderId="2" xfId="3" applyNumberFormat="1" applyFont="1" applyFill="1" applyBorder="1" applyAlignment="1" applyProtection="1">
      <alignment vertical="center"/>
    </xf>
    <xf numFmtId="0" fontId="8" fillId="0" borderId="11" xfId="0" applyFont="1" applyFill="1" applyBorder="1" applyAlignment="1">
      <alignment vertical="center"/>
    </xf>
    <xf numFmtId="0" fontId="8" fillId="0" borderId="11" xfId="0" applyFont="1" applyFill="1" applyBorder="1" applyAlignment="1">
      <alignment horizontal="center" vertical="center"/>
    </xf>
    <xf numFmtId="0" fontId="8" fillId="0" borderId="11" xfId="0" applyFont="1" applyFill="1" applyBorder="1" applyAlignment="1">
      <alignment horizontal="left" vertical="center"/>
    </xf>
    <xf numFmtId="0" fontId="9" fillId="0" borderId="11" xfId="0" applyFont="1" applyFill="1" applyBorder="1" applyAlignment="1">
      <alignment horizontal="left" vertical="center"/>
    </xf>
    <xf numFmtId="0" fontId="23" fillId="0" borderId="0" xfId="0" applyFont="1" applyFill="1" applyAlignment="1">
      <alignment vertical="center"/>
    </xf>
    <xf numFmtId="0" fontId="9" fillId="0" borderId="14" xfId="0" applyFont="1" applyFill="1" applyBorder="1" applyAlignment="1">
      <alignment horizontal="right" vertical="center"/>
    </xf>
    <xf numFmtId="41"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left" vertical="center"/>
    </xf>
    <xf numFmtId="49" fontId="8" fillId="0" borderId="2" xfId="75" applyNumberFormat="1" applyFont="1" applyFill="1" applyBorder="1" applyAlignment="1" applyProtection="1">
      <alignment horizontal="left" vertical="center"/>
    </xf>
    <xf numFmtId="41" fontId="8" fillId="0" borderId="2" xfId="0" applyNumberFormat="1" applyFont="1" applyFill="1" applyBorder="1" applyAlignment="1" applyProtection="1">
      <alignment horizontal="right" vertical="center"/>
    </xf>
    <xf numFmtId="178" fontId="8" fillId="0" borderId="2" xfId="3" applyNumberFormat="1" applyFont="1" applyFill="1" applyBorder="1" applyAlignment="1" applyProtection="1">
      <alignment horizontal="right" vertical="center"/>
    </xf>
    <xf numFmtId="49" fontId="9" fillId="0" borderId="2" xfId="0" applyNumberFormat="1" applyFont="1" applyFill="1" applyBorder="1" applyAlignment="1">
      <alignment horizontal="left" vertical="center"/>
    </xf>
    <xf numFmtId="49" fontId="9" fillId="0" borderId="2" xfId="75" applyNumberFormat="1" applyFont="1" applyFill="1" applyBorder="1" applyAlignment="1" applyProtection="1">
      <alignment horizontal="left" vertical="center" wrapText="1"/>
    </xf>
    <xf numFmtId="41" fontId="9" fillId="0" borderId="2" xfId="0" applyNumberFormat="1" applyFont="1" applyFill="1" applyBorder="1" applyAlignment="1" applyProtection="1">
      <alignment horizontal="right" vertical="center"/>
    </xf>
    <xf numFmtId="178" fontId="9" fillId="0" borderId="2" xfId="3" applyNumberFormat="1" applyFont="1" applyFill="1" applyBorder="1" applyAlignment="1" applyProtection="1">
      <alignment horizontal="right" vertical="center"/>
    </xf>
    <xf numFmtId="41" fontId="8" fillId="3" borderId="2" xfId="0" applyNumberFormat="1" applyFont="1" applyFill="1" applyBorder="1" applyAlignment="1" applyProtection="1">
      <alignment horizontal="right" vertical="center"/>
    </xf>
    <xf numFmtId="178" fontId="8" fillId="3" borderId="2" xfId="3" applyNumberFormat="1" applyFont="1" applyFill="1" applyBorder="1" applyAlignment="1" applyProtection="1">
      <alignment horizontal="right" vertical="center"/>
    </xf>
    <xf numFmtId="49" fontId="8" fillId="0" borderId="2" xfId="75" applyNumberFormat="1" applyFont="1" applyFill="1" applyBorder="1" applyAlignment="1" applyProtection="1">
      <alignment horizontal="left" vertical="center" wrapText="1"/>
    </xf>
    <xf numFmtId="49" fontId="9" fillId="0" borderId="2" xfId="75" applyNumberFormat="1" applyFont="1" applyFill="1" applyBorder="1" applyAlignment="1" applyProtection="1">
      <alignment horizontal="left" vertical="center"/>
    </xf>
    <xf numFmtId="49" fontId="8" fillId="0" borderId="11" xfId="75" applyNumberFormat="1" applyFont="1" applyFill="1" applyBorder="1" applyAlignment="1" applyProtection="1">
      <alignment vertical="center"/>
    </xf>
    <xf numFmtId="0" fontId="8" fillId="0" borderId="2" xfId="0" applyNumberFormat="1" applyFont="1" applyFill="1" applyBorder="1" applyAlignment="1" applyProtection="1">
      <alignment horizontal="center" vertical="center"/>
    </xf>
    <xf numFmtId="0" fontId="9" fillId="0" borderId="0" xfId="88" applyFont="1" applyFill="1" applyBorder="1" applyAlignment="1"/>
    <xf numFmtId="0" fontId="0" fillId="0" borderId="0" xfId="89" applyFill="1" applyBorder="1" applyAlignment="1">
      <alignment vertical="center"/>
    </xf>
    <xf numFmtId="0" fontId="0" fillId="0" borderId="0" xfId="89" applyFill="1">
      <alignment vertical="center"/>
    </xf>
    <xf numFmtId="0" fontId="9" fillId="0" borderId="0" xfId="0" applyFont="1" applyFill="1" applyAlignment="1">
      <alignment horizontal="right" vertical="center"/>
    </xf>
    <xf numFmtId="0" fontId="8" fillId="0" borderId="0" xfId="0" applyFont="1" applyFill="1" applyAlignment="1">
      <alignment horizontal="right" vertical="center"/>
    </xf>
    <xf numFmtId="0" fontId="24" fillId="0" borderId="2" xfId="0" applyFont="1" applyFill="1" applyBorder="1" applyAlignment="1">
      <alignment horizontal="center" vertical="center"/>
    </xf>
    <xf numFmtId="0" fontId="24" fillId="0" borderId="2" xfId="0" applyNumberFormat="1" applyFont="1" applyFill="1" applyBorder="1" applyAlignment="1" applyProtection="1">
      <alignment horizontal="center" vertical="center" wrapText="1"/>
    </xf>
    <xf numFmtId="41" fontId="24" fillId="0" borderId="2" xfId="0" applyNumberFormat="1" applyFont="1" applyFill="1" applyBorder="1" applyAlignment="1" applyProtection="1">
      <alignment horizontal="center" vertical="center" wrapText="1"/>
    </xf>
    <xf numFmtId="178" fontId="24" fillId="0" borderId="2" xfId="0" applyNumberFormat="1" applyFont="1" applyFill="1" applyBorder="1" applyAlignment="1" applyProtection="1">
      <alignment horizontal="center" vertical="center" wrapText="1"/>
    </xf>
    <xf numFmtId="0" fontId="25" fillId="2" borderId="11" xfId="93" applyNumberFormat="1" applyFont="1" applyFill="1" applyBorder="1" applyAlignment="1" applyProtection="1">
      <alignment horizontal="left" vertical="center"/>
    </xf>
    <xf numFmtId="0" fontId="24" fillId="2" borderId="2" xfId="0" applyFont="1" applyFill="1" applyBorder="1" applyAlignment="1" applyProtection="1">
      <alignment vertical="center" wrapText="1"/>
    </xf>
    <xf numFmtId="41" fontId="24" fillId="2" borderId="2" xfId="0" applyNumberFormat="1" applyFont="1" applyFill="1" applyBorder="1" applyAlignment="1" applyProtection="1">
      <alignment vertical="center" wrapText="1"/>
    </xf>
    <xf numFmtId="178" fontId="24" fillId="2" borderId="2" xfId="0" applyNumberFormat="1" applyFont="1" applyFill="1" applyBorder="1" applyAlignment="1" applyProtection="1">
      <alignment vertical="center" wrapText="1"/>
    </xf>
    <xf numFmtId="0" fontId="26" fillId="2" borderId="11" xfId="93" applyNumberFormat="1" applyFont="1" applyFill="1" applyBorder="1" applyAlignment="1" applyProtection="1">
      <alignment horizontal="left" vertical="center"/>
    </xf>
    <xf numFmtId="0" fontId="26" fillId="2" borderId="2" xfId="0" applyFont="1" applyFill="1" applyBorder="1" applyAlignment="1" applyProtection="1">
      <alignment vertical="center" wrapText="1"/>
    </xf>
    <xf numFmtId="178" fontId="26" fillId="2" borderId="2" xfId="0" applyNumberFormat="1" applyFont="1" applyFill="1" applyBorder="1" applyAlignment="1" applyProtection="1">
      <alignment vertical="center" wrapText="1"/>
    </xf>
    <xf numFmtId="0" fontId="27" fillId="0" borderId="12" xfId="0" applyNumberFormat="1" applyFont="1" applyFill="1" applyBorder="1" applyAlignment="1" applyProtection="1">
      <alignment horizontal="left" vertical="center"/>
    </xf>
    <xf numFmtId="49" fontId="27" fillId="0" borderId="2" xfId="0" applyNumberFormat="1" applyFont="1" applyFill="1" applyBorder="1" applyAlignment="1" applyProtection="1">
      <alignment vertical="center" wrapText="1"/>
    </xf>
    <xf numFmtId="41" fontId="27" fillId="0" borderId="2" xfId="0" applyNumberFormat="1" applyFont="1" applyFill="1" applyBorder="1" applyAlignment="1" applyProtection="1">
      <alignment vertical="center" wrapText="1"/>
    </xf>
    <xf numFmtId="178" fontId="27" fillId="2" borderId="2" xfId="3" applyNumberFormat="1" applyFont="1" applyFill="1" applyBorder="1" applyAlignment="1" applyProtection="1">
      <alignment vertical="center" wrapText="1"/>
    </xf>
    <xf numFmtId="0" fontId="26" fillId="0" borderId="11" xfId="93" applyNumberFormat="1" applyFont="1" applyFill="1" applyBorder="1" applyAlignment="1" applyProtection="1">
      <alignment horizontal="left" vertical="center"/>
    </xf>
    <xf numFmtId="0" fontId="26" fillId="0" borderId="2" xfId="0" applyFont="1" applyFill="1" applyBorder="1" applyAlignment="1" applyProtection="1">
      <alignment vertical="center" wrapText="1"/>
    </xf>
    <xf numFmtId="0" fontId="26" fillId="0" borderId="2" xfId="0" applyFont="1" applyFill="1" applyBorder="1" applyAlignment="1" applyProtection="1">
      <alignment horizontal="left" vertical="center" wrapText="1"/>
    </xf>
    <xf numFmtId="178" fontId="26" fillId="2" borderId="2" xfId="0" applyNumberFormat="1" applyFont="1" applyFill="1" applyBorder="1" applyAlignment="1" applyProtection="1">
      <alignment horizontal="left" vertical="center" wrapText="1"/>
    </xf>
    <xf numFmtId="0" fontId="27" fillId="0" borderId="2" xfId="0" applyFont="1" applyFill="1" applyBorder="1" applyAlignment="1" applyProtection="1">
      <alignment vertical="center" wrapText="1"/>
    </xf>
    <xf numFmtId="178" fontId="27" fillId="2" borderId="2" xfId="0" applyNumberFormat="1" applyFont="1" applyFill="1" applyBorder="1" applyAlignment="1" applyProtection="1">
      <alignment vertical="center" wrapText="1"/>
    </xf>
    <xf numFmtId="0" fontId="27" fillId="2" borderId="2" xfId="0" applyFont="1" applyFill="1" applyBorder="1" applyAlignment="1" applyProtection="1">
      <alignment vertical="center" wrapText="1"/>
    </xf>
    <xf numFmtId="0" fontId="25" fillId="2" borderId="2" xfId="0" applyFont="1" applyFill="1" applyBorder="1" applyAlignment="1" applyProtection="1">
      <alignment vertical="center" wrapText="1"/>
    </xf>
    <xf numFmtId="178" fontId="25" fillId="2" borderId="2" xfId="0" applyNumberFormat="1" applyFont="1" applyFill="1" applyBorder="1" applyAlignment="1" applyProtection="1">
      <alignment vertical="center" wrapText="1"/>
    </xf>
    <xf numFmtId="0" fontId="24" fillId="0" borderId="0" xfId="89" applyFont="1" applyFill="1" applyBorder="1" applyAlignment="1">
      <alignment horizontal="center" vertical="center" wrapText="1"/>
    </xf>
    <xf numFmtId="0" fontId="24" fillId="0" borderId="0" xfId="89" applyFont="1" applyFill="1" applyBorder="1" applyAlignment="1" applyProtection="1">
      <alignmen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vertical="center"/>
    </xf>
    <xf numFmtId="49" fontId="26" fillId="0" borderId="2" xfId="93" applyNumberFormat="1" applyFont="1" applyFill="1" applyBorder="1" applyAlignment="1" applyProtection="1">
      <alignment vertical="center" wrapText="1"/>
    </xf>
    <xf numFmtId="178" fontId="26" fillId="2" borderId="2" xfId="93" applyNumberFormat="1" applyFont="1" applyFill="1" applyBorder="1" applyAlignment="1" applyProtection="1">
      <alignment vertical="center" wrapText="1"/>
    </xf>
    <xf numFmtId="49" fontId="26" fillId="2" borderId="2" xfId="93" applyNumberFormat="1" applyFont="1" applyFill="1" applyBorder="1" applyAlignment="1" applyProtection="1">
      <alignment vertical="center" wrapText="1"/>
    </xf>
    <xf numFmtId="49" fontId="25" fillId="2" borderId="2" xfId="93" applyNumberFormat="1" applyFont="1" applyFill="1" applyBorder="1" applyAlignment="1" applyProtection="1">
      <alignment vertical="center" wrapText="1"/>
    </xf>
    <xf numFmtId="178" fontId="25" fillId="2" borderId="2" xfId="93" applyNumberFormat="1" applyFont="1" applyFill="1" applyBorder="1" applyAlignment="1" applyProtection="1">
      <alignment vertical="center" wrapText="1"/>
    </xf>
    <xf numFmtId="49" fontId="25" fillId="2" borderId="2" xfId="93" applyNumberFormat="1" applyFont="1" applyFill="1" applyBorder="1" applyAlignment="1" applyProtection="1">
      <alignment horizontal="center" vertical="center" wrapText="1"/>
    </xf>
    <xf numFmtId="41" fontId="25" fillId="2" borderId="2" xfId="93" applyNumberFormat="1" applyFont="1" applyFill="1" applyBorder="1" applyAlignment="1" applyProtection="1">
      <alignment horizontal="center" vertical="center" wrapText="1"/>
    </xf>
    <xf numFmtId="178" fontId="25" fillId="2" borderId="2" xfId="93" applyNumberFormat="1" applyFont="1" applyFill="1" applyBorder="1" applyAlignment="1" applyProtection="1">
      <alignment horizontal="center" vertical="center" wrapText="1"/>
    </xf>
    <xf numFmtId="0" fontId="25" fillId="0" borderId="11" xfId="93" applyNumberFormat="1" applyFont="1" applyFill="1" applyBorder="1" applyAlignment="1" applyProtection="1">
      <alignment horizontal="left" vertical="center"/>
    </xf>
    <xf numFmtId="49" fontId="25" fillId="0" borderId="2" xfId="93" applyNumberFormat="1" applyFont="1" applyFill="1" applyBorder="1" applyAlignment="1" applyProtection="1">
      <alignment vertical="center" wrapText="1"/>
    </xf>
    <xf numFmtId="0" fontId="27" fillId="0" borderId="12" xfId="0" applyFont="1" applyFill="1" applyBorder="1" applyAlignment="1" applyProtection="1">
      <alignment horizontal="left" vertical="center"/>
    </xf>
    <xf numFmtId="0" fontId="13" fillId="0" borderId="0" xfId="0" applyNumberFormat="1" applyFont="1" applyFill="1" applyAlignment="1" applyProtection="1">
      <alignment horizontal="center" vertical="center"/>
    </xf>
    <xf numFmtId="49" fontId="8"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1" fontId="9" fillId="0" borderId="2" xfId="75" applyNumberFormat="1" applyFont="1" applyFill="1" applyBorder="1" applyAlignment="1" applyProtection="1">
      <alignment horizontal="right" vertical="center" wrapText="1"/>
    </xf>
    <xf numFmtId="178" fontId="9" fillId="3" borderId="2" xfId="3" applyNumberFormat="1" applyFont="1" applyFill="1" applyBorder="1" applyAlignment="1">
      <alignment horizontal="right" vertical="center" wrapText="1"/>
    </xf>
    <xf numFmtId="181" fontId="23" fillId="0" borderId="2" xfId="0" applyNumberFormat="1" applyFont="1" applyFill="1" applyBorder="1" applyAlignment="1" applyProtection="1">
      <alignment horizontal="left" vertical="center" wrapText="1"/>
      <protection locked="0"/>
    </xf>
    <xf numFmtId="49" fontId="8" fillId="0" borderId="2" xfId="3" applyNumberFormat="1" applyFont="1" applyFill="1" applyBorder="1" applyAlignment="1" applyProtection="1">
      <alignment horizontal="left" vertical="center"/>
    </xf>
    <xf numFmtId="0" fontId="9" fillId="0" borderId="2" xfId="0" applyFont="1" applyFill="1" applyBorder="1" applyAlignment="1">
      <alignment horizontal="left" vertical="center" wrapText="1"/>
    </xf>
    <xf numFmtId="178" fontId="9" fillId="3" borderId="2" xfId="3" applyNumberFormat="1" applyFont="1" applyFill="1" applyBorder="1" applyAlignment="1" applyProtection="1">
      <alignment horizontal="right" vertical="center"/>
    </xf>
    <xf numFmtId="49" fontId="8" fillId="0" borderId="2" xfId="0" applyNumberFormat="1" applyFont="1" applyFill="1" applyBorder="1" applyAlignment="1">
      <alignment vertical="center" wrapText="1"/>
    </xf>
    <xf numFmtId="41" fontId="8" fillId="3" borderId="2" xfId="75" applyNumberFormat="1" applyFont="1" applyFill="1" applyBorder="1" applyAlignment="1" applyProtection="1">
      <alignment horizontal="right" vertical="center" wrapText="1"/>
    </xf>
    <xf numFmtId="178" fontId="8" fillId="3" borderId="2" xfId="3" applyNumberFormat="1" applyFont="1" applyFill="1" applyBorder="1" applyAlignment="1">
      <alignment horizontal="right" vertical="center" wrapText="1"/>
    </xf>
    <xf numFmtId="0" fontId="9" fillId="0" borderId="2" xfId="0" applyFont="1" applyFill="1" applyBorder="1" applyAlignment="1">
      <alignment vertical="center"/>
    </xf>
    <xf numFmtId="0" fontId="8" fillId="0" borderId="2" xfId="0" applyFont="1" applyFill="1" applyBorder="1" applyAlignment="1">
      <alignment horizontal="left" vertical="center"/>
    </xf>
    <xf numFmtId="41" fontId="9" fillId="3" borderId="2" xfId="75" applyNumberFormat="1" applyFont="1" applyFill="1" applyBorder="1" applyAlignment="1" applyProtection="1">
      <alignment horizontal="right" vertical="center" wrapText="1"/>
    </xf>
    <xf numFmtId="41" fontId="9" fillId="3" borderId="2" xfId="0" applyNumberFormat="1" applyFont="1" applyFill="1" applyBorder="1" applyAlignment="1">
      <alignment horizontal="right" vertical="center"/>
    </xf>
    <xf numFmtId="0" fontId="9" fillId="0" borderId="2" xfId="0" applyNumberFormat="1" applyFont="1" applyFill="1" applyBorder="1" applyAlignment="1" applyProtection="1">
      <alignment horizontal="center" vertical="center"/>
    </xf>
    <xf numFmtId="41" fontId="9" fillId="0" borderId="2" xfId="0" applyNumberFormat="1" applyFont="1" applyFill="1" applyBorder="1" applyAlignment="1">
      <alignment vertical="center"/>
    </xf>
    <xf numFmtId="41" fontId="9" fillId="0" borderId="2" xfId="0" applyNumberFormat="1" applyFont="1" applyFill="1" applyBorder="1" applyAlignment="1">
      <alignment horizontal="right" vertical="center"/>
    </xf>
    <xf numFmtId="0" fontId="9" fillId="0" borderId="2" xfId="0" applyFont="1" applyFill="1" applyBorder="1" applyAlignment="1">
      <alignment horizontal="right" vertical="center"/>
    </xf>
    <xf numFmtId="0" fontId="9" fillId="0" borderId="0" xfId="0" applyFont="1" applyFill="1" applyAlignment="1">
      <alignment vertical="center" wrapText="1"/>
    </xf>
    <xf numFmtId="0" fontId="22" fillId="0" borderId="0" xfId="0" applyNumberFormat="1" applyFont="1" applyFill="1" applyAlignment="1" applyProtection="1">
      <alignment vertical="center"/>
    </xf>
    <xf numFmtId="0" fontId="9" fillId="0" borderId="14" xfId="0" applyNumberFormat="1" applyFont="1" applyFill="1" applyBorder="1" applyAlignment="1" applyProtection="1">
      <alignment vertical="center"/>
    </xf>
    <xf numFmtId="0" fontId="24" fillId="0" borderId="2" xfId="0" applyFont="1" applyFill="1" applyBorder="1" applyAlignment="1">
      <alignment horizontal="center" vertical="center" wrapText="1"/>
    </xf>
    <xf numFmtId="178" fontId="24" fillId="0" borderId="2" xfId="0" applyNumberFormat="1" applyFont="1" applyFill="1" applyBorder="1" applyAlignment="1" applyProtection="1">
      <alignment horizontal="right" vertical="center" wrapText="1"/>
    </xf>
    <xf numFmtId="0" fontId="26" fillId="0" borderId="2" xfId="0" applyFont="1" applyFill="1" applyBorder="1" applyAlignment="1" applyProtection="1">
      <alignment horizontal="left" vertical="center"/>
    </xf>
    <xf numFmtId="49" fontId="25" fillId="0" borderId="2" xfId="0" applyNumberFormat="1" applyFont="1" applyFill="1" applyBorder="1" applyAlignment="1" applyProtection="1">
      <alignment horizontal="left" vertical="center" wrapText="1"/>
    </xf>
    <xf numFmtId="41" fontId="25" fillId="0" borderId="2" xfId="0" applyNumberFormat="1" applyFont="1" applyFill="1" applyBorder="1" applyAlignment="1" applyProtection="1">
      <alignment horizontal="left" vertical="center" wrapText="1"/>
    </xf>
    <xf numFmtId="178" fontId="25" fillId="2" borderId="2" xfId="0" applyNumberFormat="1" applyFont="1" applyFill="1" applyBorder="1" applyAlignment="1" applyProtection="1">
      <alignment horizontal="right" vertical="center" wrapText="1"/>
    </xf>
    <xf numFmtId="0" fontId="26" fillId="2" borderId="2" xfId="0" applyFont="1" applyFill="1" applyBorder="1" applyAlignment="1" applyProtection="1">
      <alignment horizontal="left" vertical="center"/>
    </xf>
    <xf numFmtId="49" fontId="25" fillId="2" borderId="2" xfId="0" applyNumberFormat="1" applyFont="1" applyFill="1" applyBorder="1" applyAlignment="1" applyProtection="1">
      <alignment horizontal="left" vertical="center" wrapText="1"/>
    </xf>
    <xf numFmtId="41" fontId="25" fillId="2" borderId="2" xfId="0" applyNumberFormat="1" applyFont="1" applyFill="1" applyBorder="1" applyAlignment="1" applyProtection="1">
      <alignment horizontal="left" vertical="center" wrapText="1"/>
    </xf>
    <xf numFmtId="49" fontId="26" fillId="0" borderId="2" xfId="0" applyNumberFormat="1" applyFont="1" applyFill="1" applyBorder="1" applyAlignment="1" applyProtection="1">
      <alignment horizontal="left" vertical="center" wrapText="1"/>
    </xf>
    <xf numFmtId="41" fontId="26" fillId="0" borderId="2" xfId="0" applyNumberFormat="1" applyFont="1" applyFill="1" applyBorder="1" applyAlignment="1" applyProtection="1">
      <alignment horizontal="left" vertical="center" wrapText="1"/>
    </xf>
    <xf numFmtId="178" fontId="26" fillId="2" borderId="2" xfId="0" applyNumberFormat="1" applyFont="1" applyFill="1" applyBorder="1" applyAlignment="1" applyProtection="1">
      <alignment horizontal="right" vertical="center" wrapText="1"/>
    </xf>
    <xf numFmtId="0" fontId="27" fillId="0" borderId="2" xfId="0" applyFont="1" applyFill="1" applyBorder="1" applyAlignment="1" applyProtection="1">
      <alignment horizontal="left" vertical="center"/>
    </xf>
    <xf numFmtId="49" fontId="24" fillId="0" borderId="2" xfId="0" applyNumberFormat="1" applyFont="1" applyFill="1" applyBorder="1" applyAlignment="1" applyProtection="1">
      <alignment vertical="center" wrapText="1"/>
    </xf>
    <xf numFmtId="178" fontId="24" fillId="2" borderId="2" xfId="0" applyNumberFormat="1" applyFont="1" applyFill="1" applyBorder="1" applyAlignment="1" applyProtection="1">
      <alignment horizontal="right" vertical="center" wrapText="1"/>
    </xf>
    <xf numFmtId="0" fontId="27" fillId="2" borderId="2" xfId="0" applyFont="1" applyFill="1" applyBorder="1" applyAlignment="1" applyProtection="1">
      <alignment horizontal="left" vertical="center"/>
    </xf>
    <xf numFmtId="49" fontId="24" fillId="2" borderId="2" xfId="0" applyNumberFormat="1" applyFont="1" applyFill="1" applyBorder="1" applyAlignment="1" applyProtection="1">
      <alignment vertical="center" wrapText="1"/>
    </xf>
    <xf numFmtId="178" fontId="27" fillId="2" borderId="2" xfId="0" applyNumberFormat="1" applyFont="1" applyFill="1" applyBorder="1" applyAlignment="1" applyProtection="1">
      <alignment horizontal="right" vertical="center" wrapText="1"/>
    </xf>
    <xf numFmtId="41" fontId="24" fillId="0" borderId="2" xfId="0" applyNumberFormat="1" applyFont="1" applyFill="1" applyBorder="1" applyAlignment="1" applyProtection="1">
      <alignment vertical="center" wrapText="1"/>
    </xf>
    <xf numFmtId="49" fontId="29" fillId="2" borderId="2" xfId="0" applyNumberFormat="1" applyFont="1" applyFill="1" applyBorder="1" applyAlignment="1" applyProtection="1">
      <alignment horizontal="distributed" vertical="center"/>
    </xf>
    <xf numFmtId="0" fontId="24" fillId="2" borderId="2" xfId="89" applyFont="1" applyFill="1" applyBorder="1" applyAlignment="1" applyProtection="1">
      <alignment horizontal="center" vertical="center"/>
    </xf>
    <xf numFmtId="41" fontId="24" fillId="2" borderId="2" xfId="89" applyNumberFormat="1" applyFont="1" applyFill="1" applyBorder="1" applyAlignment="1" applyProtection="1">
      <alignment horizontal="center" vertical="center"/>
    </xf>
    <xf numFmtId="178" fontId="24" fillId="2" borderId="2" xfId="89" applyNumberFormat="1" applyFont="1" applyFill="1" applyBorder="1" applyAlignment="1" applyProtection="1">
      <alignment horizontal="right" vertical="center"/>
    </xf>
    <xf numFmtId="0" fontId="24" fillId="2" borderId="2" xfId="89" applyFont="1" applyFill="1" applyBorder="1" applyAlignment="1" applyProtection="1">
      <alignment horizontal="left" vertical="center"/>
    </xf>
    <xf numFmtId="0" fontId="24" fillId="2" borderId="2" xfId="91" applyFont="1" applyFill="1" applyBorder="1" applyAlignment="1" applyProtection="1">
      <alignment horizontal="left" vertical="center"/>
    </xf>
    <xf numFmtId="41" fontId="24" fillId="2" borderId="2" xfId="91" applyNumberFormat="1" applyFont="1" applyFill="1" applyBorder="1" applyAlignment="1" applyProtection="1">
      <alignment horizontal="left" vertical="center"/>
    </xf>
    <xf numFmtId="178" fontId="24" fillId="2" borderId="2" xfId="91" applyNumberFormat="1" applyFont="1" applyFill="1" applyBorder="1" applyAlignment="1" applyProtection="1">
      <alignment horizontal="right" vertical="center"/>
    </xf>
    <xf numFmtId="0" fontId="27" fillId="0" borderId="2" xfId="89" applyFont="1" applyFill="1" applyBorder="1" applyAlignment="1" applyProtection="1">
      <alignment horizontal="left" vertical="center"/>
    </xf>
    <xf numFmtId="41" fontId="27" fillId="0" borderId="2" xfId="89" applyNumberFormat="1" applyFont="1" applyFill="1" applyBorder="1" applyAlignment="1" applyProtection="1">
      <alignment horizontal="left" vertical="center"/>
    </xf>
    <xf numFmtId="178" fontId="27" fillId="2" borderId="2" xfId="89" applyNumberFormat="1" applyFont="1" applyFill="1" applyBorder="1" applyAlignment="1" applyProtection="1">
      <alignment horizontal="right" vertical="center"/>
    </xf>
    <xf numFmtId="0" fontId="27" fillId="2" borderId="2" xfId="89" applyFont="1" applyFill="1" applyBorder="1" applyAlignment="1">
      <alignment vertical="center"/>
    </xf>
    <xf numFmtId="0" fontId="24" fillId="2" borderId="2" xfId="89" applyFont="1" applyFill="1" applyBorder="1" applyAlignment="1">
      <alignment horizontal="center" vertical="center"/>
    </xf>
    <xf numFmtId="41" fontId="24" fillId="2" borderId="2" xfId="89" applyNumberFormat="1" applyFont="1" applyFill="1" applyBorder="1" applyAlignment="1">
      <alignment horizontal="center" vertical="center"/>
    </xf>
    <xf numFmtId="178" fontId="24" fillId="2" borderId="2" xfId="89" applyNumberFormat="1" applyFont="1" applyFill="1" applyBorder="1" applyAlignment="1">
      <alignment horizontal="right" vertical="center"/>
    </xf>
    <xf numFmtId="0" fontId="27" fillId="0" borderId="0" xfId="0" applyFont="1" applyFill="1" applyAlignment="1">
      <alignment vertical="center" wrapText="1"/>
    </xf>
    <xf numFmtId="0" fontId="23" fillId="0" borderId="0" xfId="0" applyFont="1" applyFill="1" applyBorder="1" applyAlignment="1">
      <alignment vertical="center"/>
    </xf>
    <xf numFmtId="0" fontId="3" fillId="0" borderId="2" xfId="0" applyFont="1" applyFill="1" applyBorder="1" applyAlignment="1">
      <alignment horizontal="center" vertical="center" wrapText="1"/>
    </xf>
    <xf numFmtId="178" fontId="3" fillId="0" borderId="2" xfId="1" applyNumberFormat="1" applyFont="1" applyFill="1" applyBorder="1" applyAlignment="1">
      <alignment horizontal="center" vertical="center" wrapText="1"/>
    </xf>
    <xf numFmtId="177" fontId="3" fillId="3" borderId="2" xfId="1" applyNumberFormat="1" applyFont="1" applyFill="1" applyBorder="1" applyAlignment="1">
      <alignment vertical="center" wrapText="1"/>
    </xf>
    <xf numFmtId="178" fontId="3" fillId="2" borderId="2" xfId="1" applyNumberFormat="1" applyFont="1" applyFill="1" applyBorder="1" applyAlignment="1">
      <alignment vertical="center" wrapText="1"/>
    </xf>
    <xf numFmtId="177" fontId="9" fillId="0" borderId="2" xfId="1" applyNumberFormat="1" applyFont="1" applyFill="1" applyBorder="1" applyAlignment="1">
      <alignment horizontal="right" vertical="center" wrapText="1"/>
    </xf>
    <xf numFmtId="178" fontId="9" fillId="2" borderId="2" xfId="1" applyNumberFormat="1" applyFont="1" applyFill="1" applyBorder="1" applyAlignment="1">
      <alignment horizontal="right" vertical="center" wrapText="1"/>
    </xf>
    <xf numFmtId="177" fontId="2" fillId="0" borderId="2" xfId="1" applyNumberFormat="1" applyFont="1" applyFill="1" applyBorder="1" applyAlignment="1">
      <alignment vertical="center" wrapText="1"/>
    </xf>
    <xf numFmtId="178" fontId="2" fillId="2" borderId="2" xfId="1" applyNumberFormat="1" applyFont="1" applyFill="1" applyBorder="1" applyAlignment="1">
      <alignment vertical="center" wrapText="1"/>
    </xf>
    <xf numFmtId="177" fontId="3" fillId="0" borderId="2" xfId="1" applyNumberFormat="1" applyFont="1" applyFill="1" applyBorder="1" applyAlignment="1">
      <alignment vertical="center" wrapText="1"/>
    </xf>
    <xf numFmtId="177" fontId="2" fillId="0" borderId="0" xfId="0" applyNumberFormat="1" applyFont="1" applyFill="1" applyBorder="1" applyAlignment="1">
      <alignment vertical="center"/>
    </xf>
    <xf numFmtId="0" fontId="28" fillId="0" borderId="0" xfId="0" applyFont="1" applyFill="1" applyBorder="1" applyAlignment="1"/>
    <xf numFmtId="0" fontId="18" fillId="0" borderId="0" xfId="0" applyFont="1" applyFill="1" applyBorder="1" applyAlignment="1"/>
    <xf numFmtId="0" fontId="16" fillId="0" borderId="0" xfId="0" applyFont="1" applyFill="1" applyBorder="1" applyAlignment="1"/>
    <xf numFmtId="0" fontId="26" fillId="0" borderId="0" xfId="0" applyFont="1" applyFill="1" applyBorder="1" applyAlignment="1">
      <alignment vertical="center"/>
    </xf>
    <xf numFmtId="0" fontId="30" fillId="0" borderId="0" xfId="0" applyFont="1" applyFill="1" applyBorder="1" applyAlignment="1">
      <alignment vertical="center"/>
    </xf>
    <xf numFmtId="41" fontId="13" fillId="0" borderId="0" xfId="0" applyNumberFormat="1" applyFont="1" applyFill="1" applyAlignment="1" applyProtection="1">
      <alignment horizontal="center" vertical="center"/>
    </xf>
    <xf numFmtId="0" fontId="18" fillId="0" borderId="0" xfId="0" applyFont="1" applyFill="1" applyAlignment="1">
      <alignment vertical="center"/>
    </xf>
    <xf numFmtId="0" fontId="16" fillId="0" borderId="0" xfId="92" applyFont="1" applyBorder="1" applyAlignment="1">
      <alignment horizontal="center" vertical="center"/>
    </xf>
    <xf numFmtId="0" fontId="18" fillId="0" borderId="0" xfId="0" applyFont="1" applyFill="1" applyAlignment="1"/>
    <xf numFmtId="0" fontId="26" fillId="0" borderId="2" xfId="0" applyFont="1" applyFill="1" applyBorder="1" applyAlignment="1">
      <alignment horizontal="left" vertical="center"/>
    </xf>
    <xf numFmtId="182" fontId="24" fillId="0" borderId="2" xfId="89" applyNumberFormat="1" applyFont="1" applyFill="1" applyBorder="1" applyAlignment="1">
      <alignment horizontal="center" vertical="center" wrapText="1"/>
    </xf>
    <xf numFmtId="178" fontId="24" fillId="0" borderId="2" xfId="89" applyNumberFormat="1" applyFont="1" applyFill="1" applyBorder="1" applyAlignment="1">
      <alignment horizontal="center" vertical="center" wrapText="1"/>
    </xf>
    <xf numFmtId="179" fontId="9" fillId="0" borderId="0" xfId="88" applyNumberFormat="1" applyFont="1" applyFill="1" applyBorder="1" applyAlignment="1">
      <alignment horizontal="center" vertical="center" wrapText="1"/>
    </xf>
    <xf numFmtId="0" fontId="25" fillId="0" borderId="2" xfId="0" applyFont="1" applyFill="1" applyBorder="1" applyAlignment="1">
      <alignment horizontal="left" vertical="center"/>
    </xf>
    <xf numFmtId="183" fontId="25" fillId="0" borderId="2" xfId="87" applyNumberFormat="1" applyFont="1" applyFill="1" applyBorder="1" applyAlignment="1">
      <alignment horizontal="left" vertical="center"/>
    </xf>
    <xf numFmtId="179" fontId="25" fillId="3" borderId="2" xfId="87" applyNumberFormat="1" applyFont="1" applyFill="1" applyBorder="1" applyAlignment="1">
      <alignment horizontal="right" vertical="center" wrapText="1"/>
    </xf>
    <xf numFmtId="178" fontId="25" fillId="2" borderId="2" xfId="87" applyNumberFormat="1" applyFont="1" applyFill="1" applyBorder="1" applyAlignment="1">
      <alignment horizontal="right" vertical="center" wrapText="1"/>
    </xf>
    <xf numFmtId="0" fontId="9" fillId="0" borderId="0" xfId="91" applyFont="1" applyFill="1" applyAlignment="1">
      <alignment horizontal="center" vertical="center"/>
    </xf>
    <xf numFmtId="183" fontId="26" fillId="0" borderId="2" xfId="87" applyNumberFormat="1" applyFont="1" applyFill="1" applyBorder="1" applyAlignment="1">
      <alignment horizontal="left" vertical="center"/>
    </xf>
    <xf numFmtId="179" fontId="26" fillId="0" borderId="2" xfId="87" applyNumberFormat="1" applyFont="1" applyFill="1" applyBorder="1" applyAlignment="1">
      <alignment horizontal="right" vertical="center" wrapText="1"/>
    </xf>
    <xf numFmtId="177" fontId="26" fillId="0" borderId="2" xfId="87" applyNumberFormat="1" applyFont="1" applyFill="1" applyBorder="1" applyAlignment="1">
      <alignment horizontal="right" vertical="center" wrapText="1"/>
    </xf>
    <xf numFmtId="178" fontId="26" fillId="2" borderId="2" xfId="87" applyNumberFormat="1" applyFont="1" applyFill="1" applyBorder="1" applyAlignment="1">
      <alignment horizontal="right" vertical="center" wrapText="1"/>
    </xf>
    <xf numFmtId="179" fontId="26" fillId="3" borderId="2" xfId="87" applyNumberFormat="1" applyFont="1" applyFill="1" applyBorder="1" applyAlignment="1">
      <alignment horizontal="right" vertical="center" wrapText="1"/>
    </xf>
    <xf numFmtId="183" fontId="26" fillId="0" borderId="2" xfId="87" applyNumberFormat="1" applyFont="1" applyFill="1" applyBorder="1" applyAlignment="1">
      <alignment horizontal="left" vertical="center" wrapText="1"/>
    </xf>
    <xf numFmtId="0" fontId="25" fillId="0" borderId="2" xfId="87" applyFont="1" applyFill="1" applyBorder="1" applyAlignment="1">
      <alignment horizontal="center" vertical="center"/>
    </xf>
    <xf numFmtId="179" fontId="28" fillId="0" borderId="0" xfId="0" applyNumberFormat="1" applyFont="1" applyFill="1" applyBorder="1" applyAlignment="1"/>
    <xf numFmtId="0" fontId="27" fillId="0" borderId="0" xfId="89" applyFont="1" applyFill="1" applyBorder="1" applyAlignment="1">
      <alignment vertical="center"/>
    </xf>
    <xf numFmtId="41" fontId="0" fillId="0" borderId="0" xfId="89" applyNumberFormat="1" applyFill="1" applyBorder="1" applyAlignment="1">
      <alignment vertical="center"/>
    </xf>
    <xf numFmtId="178" fontId="0" fillId="0" borderId="0" xfId="89" applyNumberFormat="1" applyFill="1" applyBorder="1" applyAlignment="1">
      <alignment vertical="center"/>
    </xf>
    <xf numFmtId="41" fontId="9" fillId="0" borderId="0" xfId="0" applyNumberFormat="1" applyFont="1" applyFill="1" applyAlignment="1">
      <alignment vertical="center"/>
    </xf>
    <xf numFmtId="178" fontId="9" fillId="0" borderId="0" xfId="0" applyNumberFormat="1" applyFont="1" applyFill="1" applyAlignment="1">
      <alignment vertical="center"/>
    </xf>
    <xf numFmtId="178" fontId="13" fillId="0" borderId="0" xfId="0" applyNumberFormat="1" applyFont="1" applyFill="1" applyAlignment="1" applyProtection="1">
      <alignment horizontal="center" vertical="center"/>
    </xf>
    <xf numFmtId="0" fontId="9" fillId="0" borderId="0" xfId="0" applyNumberFormat="1" applyFont="1" applyFill="1" applyBorder="1" applyAlignment="1" applyProtection="1">
      <alignment horizontal="left" vertical="center"/>
    </xf>
    <xf numFmtId="0" fontId="9" fillId="0" borderId="0" xfId="0" applyNumberFormat="1" applyFont="1" applyFill="1" applyBorder="1" applyAlignment="1" applyProtection="1">
      <alignment vertical="center"/>
    </xf>
    <xf numFmtId="41" fontId="9" fillId="0" borderId="0" xfId="0" applyNumberFormat="1" applyFont="1" applyFill="1" applyBorder="1" applyAlignment="1" applyProtection="1">
      <alignment vertical="center"/>
    </xf>
    <xf numFmtId="178" fontId="9" fillId="0" borderId="0" xfId="0" applyNumberFormat="1" applyFont="1" applyFill="1" applyAlignment="1" applyProtection="1">
      <alignment horizontal="right" vertical="center"/>
    </xf>
    <xf numFmtId="182" fontId="24" fillId="0" borderId="11" xfId="89" applyNumberFormat="1" applyFont="1" applyFill="1" applyBorder="1" applyAlignment="1">
      <alignment horizontal="center" vertical="center" wrapText="1"/>
    </xf>
    <xf numFmtId="0" fontId="24" fillId="0" borderId="2" xfId="89" applyFont="1" applyFill="1" applyBorder="1" applyAlignment="1">
      <alignment horizontal="center" vertical="center" wrapText="1"/>
    </xf>
    <xf numFmtId="41" fontId="24" fillId="0" borderId="2" xfId="89" applyNumberFormat="1" applyFont="1" applyFill="1" applyBorder="1" applyAlignment="1">
      <alignment horizontal="center" vertical="center" wrapText="1"/>
    </xf>
    <xf numFmtId="178" fontId="24" fillId="0" borderId="2" xfId="3" applyNumberFormat="1" applyFont="1" applyFill="1" applyBorder="1" applyAlignment="1" applyProtection="1">
      <alignment horizontal="center" vertical="center" wrapText="1"/>
    </xf>
    <xf numFmtId="0" fontId="24" fillId="2" borderId="12" xfId="0" applyNumberFormat="1" applyFont="1" applyFill="1" applyBorder="1" applyAlignment="1" applyProtection="1">
      <alignment horizontal="left" vertical="center"/>
    </xf>
    <xf numFmtId="178" fontId="24" fillId="2" borderId="2" xfId="3" applyNumberFormat="1" applyFont="1" applyFill="1" applyBorder="1" applyAlignment="1" applyProtection="1">
      <alignment vertical="center" wrapText="1"/>
    </xf>
    <xf numFmtId="0" fontId="27" fillId="2" borderId="12" xfId="0" applyNumberFormat="1" applyFont="1" applyFill="1" applyBorder="1" applyAlignment="1" applyProtection="1">
      <alignment horizontal="left" vertical="center"/>
    </xf>
    <xf numFmtId="49" fontId="27" fillId="2" borderId="2" xfId="0" applyNumberFormat="1" applyFont="1" applyFill="1" applyBorder="1" applyAlignment="1" applyProtection="1">
      <alignment vertical="center" wrapText="1"/>
    </xf>
    <xf numFmtId="0" fontId="27" fillId="4" borderId="12" xfId="0" applyNumberFormat="1" applyFont="1" applyFill="1" applyBorder="1" applyAlignment="1" applyProtection="1">
      <alignment horizontal="left" vertical="center"/>
    </xf>
    <xf numFmtId="0" fontId="24" fillId="0" borderId="12" xfId="0" applyNumberFormat="1" applyFont="1" applyFill="1" applyBorder="1" applyAlignment="1" applyProtection="1">
      <alignment horizontal="left" vertical="center"/>
    </xf>
    <xf numFmtId="0" fontId="27" fillId="2" borderId="12" xfId="0" applyFont="1" applyFill="1" applyBorder="1" applyAlignment="1" applyProtection="1">
      <alignment horizontal="left" vertical="center"/>
    </xf>
    <xf numFmtId="0" fontId="26" fillId="0" borderId="12" xfId="0" applyNumberFormat="1" applyFont="1" applyFill="1" applyBorder="1" applyAlignment="1" applyProtection="1">
      <alignment horizontal="left" vertical="center"/>
    </xf>
    <xf numFmtId="0" fontId="0" fillId="3" borderId="0" xfId="89" applyFill="1">
      <alignment vertical="center"/>
    </xf>
    <xf numFmtId="0" fontId="27" fillId="0" borderId="15" xfId="0" applyNumberFormat="1" applyFont="1" applyFill="1" applyBorder="1" applyAlignment="1" applyProtection="1">
      <alignment horizontal="left" vertical="center"/>
    </xf>
    <xf numFmtId="0" fontId="26" fillId="0" borderId="11" xfId="0" applyNumberFormat="1" applyFont="1" applyFill="1" applyBorder="1" applyAlignment="1" applyProtection="1">
      <alignment horizontal="left" vertical="center"/>
    </xf>
    <xf numFmtId="0" fontId="27" fillId="0" borderId="11" xfId="0" applyNumberFormat="1" applyFont="1" applyFill="1" applyBorder="1" applyAlignment="1" applyProtection="1">
      <alignment horizontal="left" vertical="center"/>
    </xf>
    <xf numFmtId="178" fontId="26" fillId="2" borderId="2" xfId="3" applyNumberFormat="1" applyFont="1" applyFill="1" applyBorder="1" applyAlignment="1" applyProtection="1">
      <alignment vertical="center" wrapText="1"/>
    </xf>
    <xf numFmtId="0" fontId="27" fillId="5" borderId="12" xfId="0" applyNumberFormat="1" applyFont="1" applyFill="1" applyBorder="1" applyAlignment="1" applyProtection="1">
      <alignment horizontal="left" vertical="center"/>
    </xf>
    <xf numFmtId="0" fontId="26" fillId="0" borderId="0" xfId="0" applyNumberFormat="1" applyFont="1" applyFill="1" applyBorder="1" applyAlignment="1" applyProtection="1">
      <alignment horizontal="left" vertical="center" wrapText="1"/>
    </xf>
    <xf numFmtId="178" fontId="25" fillId="2" borderId="2" xfId="3" applyNumberFormat="1" applyFont="1" applyFill="1" applyBorder="1" applyAlignment="1" applyProtection="1">
      <alignment vertical="center" wrapText="1"/>
    </xf>
    <xf numFmtId="49" fontId="24" fillId="2" borderId="2" xfId="0" applyNumberFormat="1" applyFont="1" applyFill="1" applyBorder="1" applyAlignment="1" applyProtection="1">
      <alignment horizontal="center" vertical="center" wrapText="1"/>
    </xf>
    <xf numFmtId="41" fontId="24" fillId="2" borderId="2" xfId="0" applyNumberFormat="1" applyFont="1" applyFill="1" applyBorder="1" applyAlignment="1" applyProtection="1">
      <alignment horizontal="center" vertical="center" wrapText="1"/>
    </xf>
    <xf numFmtId="178" fontId="24" fillId="2" borderId="2" xfId="3" applyNumberFormat="1" applyFont="1" applyFill="1" applyBorder="1" applyAlignment="1" applyProtection="1">
      <alignment horizontal="center" vertical="center" wrapText="1"/>
    </xf>
    <xf numFmtId="0" fontId="9" fillId="0" borderId="0" xfId="0" applyNumberFormat="1" applyFont="1" applyFill="1" applyAlignment="1" applyProtection="1">
      <alignment horizontal="right" vertical="center"/>
    </xf>
    <xf numFmtId="0" fontId="27" fillId="0" borderId="11" xfId="89" applyFont="1" applyFill="1" applyBorder="1" applyAlignment="1">
      <alignment horizontal="left" vertical="center"/>
    </xf>
    <xf numFmtId="179" fontId="27" fillId="0" borderId="2" xfId="75" applyNumberFormat="1" applyFont="1" applyFill="1" applyBorder="1" applyAlignment="1" applyProtection="1">
      <alignment vertical="center" wrapText="1"/>
    </xf>
    <xf numFmtId="41" fontId="27" fillId="0" borderId="2" xfId="1" applyNumberFormat="1" applyFont="1" applyFill="1" applyBorder="1" applyAlignment="1" applyProtection="1">
      <alignment horizontal="right" vertical="center" wrapText="1"/>
      <protection locked="0"/>
    </xf>
    <xf numFmtId="178" fontId="27" fillId="3" borderId="2" xfId="3" applyNumberFormat="1" applyFont="1" applyFill="1" applyBorder="1" applyAlignment="1" applyProtection="1">
      <alignment horizontal="right" vertical="center"/>
    </xf>
    <xf numFmtId="49" fontId="27" fillId="0" borderId="2" xfId="75" applyNumberFormat="1" applyFont="1" applyFill="1" applyBorder="1" applyAlignment="1" applyProtection="1">
      <alignment horizontal="left" vertical="center" wrapText="1"/>
    </xf>
    <xf numFmtId="0" fontId="24" fillId="2" borderId="11" xfId="89" applyFont="1" applyFill="1" applyBorder="1" applyAlignment="1">
      <alignment horizontal="distributed" vertical="center"/>
    </xf>
    <xf numFmtId="41" fontId="24" fillId="2" borderId="2" xfId="1" applyNumberFormat="1" applyFont="1" applyFill="1" applyBorder="1" applyAlignment="1">
      <alignment horizontal="right" vertical="center" wrapText="1"/>
    </xf>
    <xf numFmtId="41" fontId="24" fillId="2" borderId="2" xfId="1" applyNumberFormat="1" applyFont="1" applyFill="1" applyBorder="1" applyAlignment="1" applyProtection="1">
      <alignment horizontal="right" vertical="center" wrapText="1"/>
      <protection locked="0"/>
    </xf>
    <xf numFmtId="178" fontId="24" fillId="3" borderId="2" xfId="3" applyNumberFormat="1" applyFont="1" applyFill="1" applyBorder="1" applyAlignment="1" applyProtection="1">
      <alignment horizontal="right" vertical="center"/>
    </xf>
    <xf numFmtId="0" fontId="24" fillId="2" borderId="11" xfId="89" applyFont="1" applyFill="1" applyBorder="1" applyAlignment="1">
      <alignment horizontal="left" vertical="center"/>
    </xf>
    <xf numFmtId="0" fontId="24" fillId="2" borderId="2" xfId="89" applyFont="1" applyFill="1" applyBorder="1" applyAlignment="1">
      <alignment vertical="center" wrapText="1"/>
    </xf>
    <xf numFmtId="41" fontId="24" fillId="2" borderId="2" xfId="0" applyNumberFormat="1" applyFont="1" applyFill="1" applyBorder="1" applyAlignment="1">
      <alignment horizontal="right" vertical="center" wrapText="1"/>
    </xf>
    <xf numFmtId="0" fontId="27" fillId="0" borderId="11" xfId="89" applyNumberFormat="1" applyFont="1" applyFill="1" applyBorder="1" applyAlignment="1">
      <alignment horizontal="left" vertical="center"/>
    </xf>
    <xf numFmtId="0" fontId="27" fillId="0" borderId="2" xfId="89" applyNumberFormat="1" applyFont="1" applyFill="1" applyBorder="1" applyAlignment="1">
      <alignment horizontal="left" vertical="center" wrapText="1"/>
    </xf>
    <xf numFmtId="0" fontId="27" fillId="0" borderId="11" xfId="91" applyFont="1" applyFill="1" applyBorder="1" applyAlignment="1">
      <alignment horizontal="left" vertical="center"/>
    </xf>
    <xf numFmtId="0" fontId="27" fillId="0" borderId="2" xfId="89" applyNumberFormat="1" applyFont="1" applyFill="1" applyBorder="1" applyAlignment="1">
      <alignment vertical="center" wrapText="1"/>
    </xf>
    <xf numFmtId="0" fontId="24" fillId="2" borderId="1" xfId="89" applyFont="1" applyFill="1" applyBorder="1" applyAlignment="1">
      <alignment horizontal="left" vertical="center" wrapText="1"/>
    </xf>
    <xf numFmtId="0" fontId="27" fillId="0" borderId="1" xfId="89" applyFont="1" applyFill="1" applyBorder="1" applyAlignment="1">
      <alignment horizontal="left" vertical="center" wrapText="1"/>
    </xf>
    <xf numFmtId="0" fontId="24" fillId="2" borderId="2" xfId="89" applyFont="1" applyFill="1" applyBorder="1" applyAlignment="1">
      <alignment horizontal="center" vertical="center" wrapText="1"/>
    </xf>
    <xf numFmtId="41" fontId="24" fillId="2" borderId="13" xfId="1" applyNumberFormat="1" applyFont="1" applyFill="1" applyBorder="1" applyAlignment="1">
      <alignment horizontal="right" vertical="center" wrapText="1"/>
    </xf>
    <xf numFmtId="0" fontId="24" fillId="0" borderId="11" xfId="89" applyFont="1" applyFill="1" applyBorder="1" applyAlignment="1">
      <alignment horizontal="left" vertical="center"/>
    </xf>
    <xf numFmtId="0" fontId="24" fillId="0" borderId="2" xfId="89" applyNumberFormat="1" applyFont="1" applyFill="1" applyBorder="1" applyAlignment="1">
      <alignment horizontal="left" vertical="center" wrapText="1"/>
    </xf>
    <xf numFmtId="41" fontId="24" fillId="0" borderId="2" xfId="1" applyNumberFormat="1" applyFont="1" applyFill="1" applyBorder="1" applyAlignment="1" applyProtection="1">
      <alignment horizontal="right" vertical="center" wrapText="1"/>
      <protection locked="0"/>
    </xf>
    <xf numFmtId="10" fontId="0" fillId="0" borderId="0" xfId="3" applyNumberFormat="1" applyFont="1" applyFill="1" applyBorder="1" applyAlignment="1" applyProtection="1">
      <alignment vertical="center"/>
    </xf>
    <xf numFmtId="0" fontId="24" fillId="2" borderId="11" xfId="89" applyNumberFormat="1" applyFont="1" applyFill="1" applyBorder="1" applyAlignment="1" applyProtection="1">
      <alignment horizontal="left" vertical="center"/>
    </xf>
    <xf numFmtId="0" fontId="24" fillId="2" borderId="2" xfId="89" applyNumberFormat="1" applyFont="1" applyFill="1" applyBorder="1" applyAlignment="1" applyProtection="1">
      <alignment vertical="center" wrapText="1"/>
    </xf>
    <xf numFmtId="41" fontId="24" fillId="3" borderId="2" xfId="0" applyNumberFormat="1" applyFont="1" applyFill="1" applyBorder="1" applyAlignment="1" applyProtection="1">
      <alignment horizontal="right" vertical="center"/>
    </xf>
    <xf numFmtId="0" fontId="27" fillId="0" borderId="11" xfId="89" applyFont="1" applyFill="1" applyBorder="1" applyAlignment="1" applyProtection="1">
      <alignment horizontal="left" vertical="center"/>
    </xf>
    <xf numFmtId="0" fontId="27" fillId="0" borderId="2" xfId="89" applyFont="1" applyFill="1" applyBorder="1" applyAlignment="1" applyProtection="1">
      <alignment horizontal="left" vertical="center" wrapText="1"/>
    </xf>
    <xf numFmtId="41" fontId="27" fillId="0" borderId="2" xfId="0" applyNumberFormat="1" applyFont="1" applyFill="1" applyBorder="1" applyAlignment="1" applyProtection="1">
      <alignment horizontal="right" vertical="center"/>
    </xf>
    <xf numFmtId="41" fontId="27" fillId="0" borderId="2" xfId="0" applyNumberFormat="1" applyFont="1" applyFill="1" applyBorder="1" applyAlignment="1">
      <alignment vertical="center"/>
    </xf>
    <xf numFmtId="41" fontId="27" fillId="0" borderId="2" xfId="89" applyNumberFormat="1" applyFont="1" applyFill="1" applyBorder="1" applyAlignment="1">
      <alignment horizontal="right" vertical="center" wrapText="1"/>
    </xf>
    <xf numFmtId="0" fontId="24" fillId="2" borderId="11" xfId="89" applyFont="1" applyFill="1" applyBorder="1" applyAlignment="1" applyProtection="1">
      <alignment horizontal="left" vertical="center"/>
    </xf>
    <xf numFmtId="0" fontId="27" fillId="0" borderId="11" xfId="89" applyFont="1" applyFill="1" applyBorder="1" applyAlignment="1" applyProtection="1">
      <alignment horizontal="left" vertical="center" wrapText="1"/>
    </xf>
    <xf numFmtId="41" fontId="26" fillId="0" borderId="2" xfId="71" applyNumberFormat="1" applyFont="1" applyFill="1" applyBorder="1" applyAlignment="1">
      <alignment horizontal="right" vertical="center" wrapText="1"/>
    </xf>
    <xf numFmtId="0" fontId="27" fillId="0" borderId="2" xfId="89" applyNumberFormat="1" applyFont="1" applyFill="1" applyBorder="1" applyAlignment="1" applyProtection="1">
      <alignment vertical="center" wrapText="1"/>
    </xf>
    <xf numFmtId="49" fontId="27" fillId="0" borderId="2" xfId="0" applyNumberFormat="1" applyFont="1" applyFill="1" applyBorder="1" applyAlignment="1">
      <alignment vertical="center"/>
    </xf>
    <xf numFmtId="0" fontId="24" fillId="2" borderId="2" xfId="89" applyNumberFormat="1" applyFont="1" applyFill="1" applyBorder="1" applyAlignment="1" applyProtection="1">
      <alignment horizontal="center" vertical="center" wrapText="1"/>
    </xf>
    <xf numFmtId="0" fontId="24" fillId="0" borderId="2" xfId="75" applyNumberFormat="1" applyFont="1" applyFill="1" applyBorder="1" applyAlignment="1" applyProtection="1">
      <alignment horizontal="center" vertical="center"/>
    </xf>
    <xf numFmtId="0" fontId="24" fillId="0" borderId="11" xfId="89" applyFont="1" applyFill="1" applyBorder="1" applyAlignment="1" applyProtection="1">
      <alignment horizontal="left" vertical="center"/>
    </xf>
    <xf numFmtId="0" fontId="24" fillId="0" borderId="2" xfId="89" applyFont="1" applyFill="1" applyBorder="1" applyAlignment="1" applyProtection="1">
      <alignment horizontal="left" vertical="center" wrapText="1"/>
    </xf>
    <xf numFmtId="0" fontId="27" fillId="2" borderId="11" xfId="89" applyFont="1" applyFill="1" applyBorder="1" applyAlignment="1" applyProtection="1">
      <alignment horizontal="left" vertical="center"/>
    </xf>
    <xf numFmtId="0" fontId="27" fillId="2" borderId="2" xfId="89" applyFont="1" applyFill="1" applyBorder="1" applyAlignment="1" applyProtection="1">
      <alignment horizontal="left" vertical="center" wrapText="1"/>
    </xf>
    <xf numFmtId="41" fontId="27" fillId="3" borderId="2" xfId="0" applyNumberFormat="1" applyFont="1" applyFill="1" applyBorder="1" applyAlignment="1" applyProtection="1">
      <alignment horizontal="right" vertical="center"/>
    </xf>
    <xf numFmtId="0" fontId="27" fillId="0" borderId="11" xfId="91" applyFont="1" applyFill="1" applyBorder="1" applyAlignment="1" applyProtection="1">
      <alignment horizontal="left" vertical="center"/>
    </xf>
    <xf numFmtId="0" fontId="27" fillId="0" borderId="2" xfId="91" applyFont="1" applyFill="1" applyBorder="1" applyAlignment="1" applyProtection="1">
      <alignment horizontal="left" vertical="center" wrapText="1"/>
    </xf>
    <xf numFmtId="0" fontId="31" fillId="2" borderId="11" xfId="89" applyFont="1" applyFill="1" applyBorder="1" applyAlignment="1" applyProtection="1">
      <alignment horizontal="distributed" vertical="center"/>
    </xf>
    <xf numFmtId="0" fontId="24" fillId="2" borderId="2" xfId="89" applyNumberFormat="1" applyFont="1" applyFill="1" applyBorder="1" applyAlignment="1" applyProtection="1">
      <alignment horizontal="center" vertical="center"/>
    </xf>
    <xf numFmtId="41" fontId="24" fillId="3" borderId="2" xfId="0" applyNumberFormat="1" applyFont="1" applyFill="1" applyBorder="1" applyAlignment="1">
      <alignment vertical="center"/>
    </xf>
  </cellXfs>
  <cellStyles count="9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4" xfId="49"/>
    <cellStyle name="计算 2" xfId="50"/>
    <cellStyle name="千位分隔 4 6" xfId="51"/>
    <cellStyle name="标题 5" xfId="52"/>
    <cellStyle name="百分比 2" xfId="53"/>
    <cellStyle name="常规 6" xfId="54"/>
    <cellStyle name="常规 90" xfId="55"/>
    <cellStyle name="标题 1 2" xfId="56"/>
    <cellStyle name="输出 2" xfId="57"/>
    <cellStyle name="千位分隔[0] 2" xfId="58"/>
    <cellStyle name="常规_exceltmp1 2" xfId="59"/>
    <cellStyle name="常规 2 2" xfId="60"/>
    <cellStyle name="适中 2" xfId="61"/>
    <cellStyle name="百分比 3" xfId="62"/>
    <cellStyle name="常规 7" xfId="63"/>
    <cellStyle name="标题 2 2" xfId="64"/>
    <cellStyle name="标题 3 2" xfId="65"/>
    <cellStyle name="常规 5" xfId="66"/>
    <cellStyle name="标题 4 2" xfId="67"/>
    <cellStyle name="千位分隔 3" xfId="68"/>
    <cellStyle name="常规 4" xfId="69"/>
    <cellStyle name="差 2" xfId="70"/>
    <cellStyle name="常规 2" xfId="71"/>
    <cellStyle name="常规 3" xfId="72"/>
    <cellStyle name="常规 9 5" xfId="73"/>
    <cellStyle name="常规 93" xfId="74"/>
    <cellStyle name="常规_exceltmp1" xfId="75"/>
    <cellStyle name="超链接 2" xfId="76"/>
    <cellStyle name="好 2" xfId="77"/>
    <cellStyle name="汇总 2" xfId="78"/>
    <cellStyle name="检查单元格 2" xfId="79"/>
    <cellStyle name="解释性文本 2" xfId="80"/>
    <cellStyle name="常规_3.29各地结账单" xfId="81"/>
    <cellStyle name="警告文本 2" xfId="82"/>
    <cellStyle name="链接单元格 2" xfId="83"/>
    <cellStyle name="千位分隔 2" xfId="84"/>
    <cellStyle name="输入 2" xfId="85"/>
    <cellStyle name="注释 2" xfId="86"/>
    <cellStyle name="常规 16 2" xfId="87"/>
    <cellStyle name="常规 10" xfId="88"/>
    <cellStyle name="常规_2007年云南省向人大报送政府收支预算表格式编制过程表 2" xfId="89"/>
    <cellStyle name="常规_Sheet2" xfId="90"/>
    <cellStyle name="常规_2007年云南省向人大报送政府收支预算表格式编制过程表" xfId="91"/>
    <cellStyle name="常规 16" xfId="92"/>
    <cellStyle name="常规 8" xfId="93"/>
    <cellStyle name="千位分隔 6" xfId="94"/>
    <cellStyle name="常规 23" xfId="95"/>
    <cellStyle name="常规 19 2" xfId="96"/>
    <cellStyle name="常规 2 4" xfId="97"/>
    <cellStyle name="常规 9" xfId="98"/>
  </cellStyles>
  <dxfs count="4">
    <dxf>
      <font>
        <b val="1"/>
        <i val="0"/>
      </font>
    </dxf>
    <dxf>
      <font>
        <color indexed="10"/>
      </font>
    </dxf>
    <dxf>
      <font>
        <b val="0"/>
        <i val="0"/>
        <color indexed="9"/>
      </font>
    </dxf>
    <dxf>
      <fill>
        <patternFill patternType="solid">
          <bgColor indexed="52"/>
        </patternFill>
      </fill>
    </dxf>
  </dxfs>
  <tableStyles count="0" defaultTableStyle="TableStyleMedium9" defaultPivotStyle="PivotStyleLight16"/>
  <colors>
    <mruColors>
      <color rgb="00FF0000"/>
      <color rgb="00FFFF00"/>
      <color rgb="00FFC000"/>
      <color rgb="00DAEEF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3</xdr:row>
      <xdr:rowOff>0</xdr:rowOff>
    </xdr:from>
    <xdr:to>
      <xdr:col>0</xdr:col>
      <xdr:colOff>0</xdr:colOff>
      <xdr:row>3</xdr:row>
      <xdr:rowOff>15240</xdr:rowOff>
    </xdr:to>
    <xdr:cxnSp>
      <xdr:nvCxnSpPr>
        <xdr:cNvPr id="2" name="直接连接符 1"/>
        <xdr:cNvCxnSpPr/>
      </xdr:nvCxnSpPr>
      <xdr:spPr>
        <a:xfrm>
          <a:off x="0" y="1016000"/>
          <a:ext cx="0" cy="152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3</xdr:row>
      <xdr:rowOff>0</xdr:rowOff>
    </xdr:from>
    <xdr:to>
      <xdr:col>0</xdr:col>
      <xdr:colOff>0</xdr:colOff>
      <xdr:row>3</xdr:row>
      <xdr:rowOff>15240</xdr:rowOff>
    </xdr:to>
    <xdr:cxnSp>
      <xdr:nvCxnSpPr>
        <xdr:cNvPr id="2" name="直接连接符 1"/>
        <xdr:cNvCxnSpPr/>
      </xdr:nvCxnSpPr>
      <xdr:spPr>
        <a:xfrm>
          <a:off x="0" y="1016000"/>
          <a:ext cx="0" cy="152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noFill/>
        <a:ln>
          <a:noFill/>
        </a:ln>
        <a:effectLst>
          <a:outerShdw dist="35921" dir="2700000" algn="ctr" rotWithShape="0">
            <a:srgbClr val="000000"/>
          </a:outerShdw>
        </a:effectLst>
      </a:spPr>
      <a:bodyPr vertOverflow="clip" wrap="square" lIns="18288" tIns="0" rIns="0" bIns="0" upright="1"/>
      <a:lstStyle/>
    </a:lnDef>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6"/>
  <sheetViews>
    <sheetView zoomScaleSheetLayoutView="60" workbookViewId="0">
      <selection activeCell="I83" sqref="I83"/>
    </sheetView>
  </sheetViews>
  <sheetFormatPr defaultColWidth="8.8" defaultRowHeight="14.25" outlineLevelRow="5" outlineLevelCol="1"/>
  <sheetData>
    <row r="2" spans="1:2">
      <c r="A2" t="s">
        <v>0</v>
      </c>
      <c r="B2" t="s">
        <v>1</v>
      </c>
    </row>
    <row r="3" spans="1:2">
      <c r="A3" t="s">
        <v>2</v>
      </c>
      <c r="B3">
        <v>5</v>
      </c>
    </row>
    <row r="4" spans="1:2">
      <c r="A4" t="s">
        <v>3</v>
      </c>
      <c r="B4">
        <v>4</v>
      </c>
    </row>
    <row r="5" spans="1:2">
      <c r="A5" t="s">
        <v>4</v>
      </c>
      <c r="B5">
        <v>13</v>
      </c>
    </row>
    <row r="6" spans="1:2">
      <c r="A6" t="s">
        <v>5</v>
      </c>
      <c r="B6">
        <v>6</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showGridLines="0" showZeros="0" zoomScale="85" zoomScaleNormal="85" zoomScaleSheetLayoutView="60" topLeftCell="A3" workbookViewId="0">
      <selection activeCell="I3" sqref="I$1:N$1048576"/>
    </sheetView>
  </sheetViews>
  <sheetFormatPr defaultColWidth="9" defaultRowHeight="12"/>
  <cols>
    <col min="1" max="1" width="11.6" style="108" customWidth="1"/>
    <col min="2" max="2" width="29.9" style="108" customWidth="1"/>
    <col min="3" max="6" width="12.1" style="108" customWidth="1"/>
    <col min="7" max="8" width="11.1" style="108" customWidth="1"/>
    <col min="9" max="14" width="9" style="108" hidden="1" customWidth="1"/>
    <col min="15" max="16384" width="9" style="108"/>
  </cols>
  <sheetData>
    <row r="1" s="108" customFormat="1" ht="27" customHeight="1" spans="1:2">
      <c r="A1" s="137"/>
      <c r="B1" s="110" t="s">
        <v>1568</v>
      </c>
    </row>
    <row r="2" s="108" customFormat="1" ht="27" spans="1:8">
      <c r="A2" s="111"/>
      <c r="B2" s="35" t="s">
        <v>1569</v>
      </c>
      <c r="C2" s="35"/>
      <c r="D2" s="35"/>
      <c r="E2" s="35"/>
      <c r="F2" s="35"/>
      <c r="G2" s="35"/>
      <c r="H2" s="35"/>
    </row>
    <row r="3" s="108" customFormat="1" ht="27" customHeight="1" spans="3:8">
      <c r="C3" s="112"/>
      <c r="D3" s="112"/>
      <c r="E3" s="112"/>
      <c r="F3" s="112"/>
      <c r="G3" s="138" t="s">
        <v>72</v>
      </c>
      <c r="H3" s="138"/>
    </row>
    <row r="4" s="108" customFormat="1" ht="51" customHeight="1" spans="1:9">
      <c r="A4" s="114" t="s">
        <v>73</v>
      </c>
      <c r="B4" s="115" t="s">
        <v>10</v>
      </c>
      <c r="C4" s="139" t="s">
        <v>11</v>
      </c>
      <c r="D4" s="139" t="s">
        <v>12</v>
      </c>
      <c r="E4" s="139" t="s">
        <v>13</v>
      </c>
      <c r="F4" s="139" t="s">
        <v>14</v>
      </c>
      <c r="G4" s="15" t="s">
        <v>15</v>
      </c>
      <c r="H4" s="15" t="s">
        <v>16</v>
      </c>
      <c r="I4" s="154" t="s">
        <v>1153</v>
      </c>
    </row>
    <row r="5" s="108" customFormat="1" ht="31" customHeight="1" spans="1:8">
      <c r="A5" s="140" t="s">
        <v>1570</v>
      </c>
      <c r="B5" s="141" t="s">
        <v>1571</v>
      </c>
      <c r="C5" s="142">
        <f t="shared" ref="C5:F5" si="0">C6</f>
        <v>11</v>
      </c>
      <c r="D5" s="142">
        <f t="shared" si="0"/>
        <v>11</v>
      </c>
      <c r="E5" s="142">
        <f t="shared" si="0"/>
        <v>6.93</v>
      </c>
      <c r="F5" s="142">
        <f t="shared" si="0"/>
        <v>7</v>
      </c>
      <c r="G5" s="143">
        <f t="shared" ref="G5:G18" si="1">IF(E5&gt;0,ROUND(F5/E5,3),"")</f>
        <v>1.01</v>
      </c>
      <c r="H5" s="143">
        <f t="shared" ref="H5:H18" si="2">IF(C5&lt;&gt;0,ROUND(F5/C5,3),"")</f>
        <v>0.636</v>
      </c>
    </row>
    <row r="6" s="108" customFormat="1" ht="31" customHeight="1" spans="1:8">
      <c r="A6" s="144" t="s">
        <v>1572</v>
      </c>
      <c r="B6" s="145" t="s">
        <v>1573</v>
      </c>
      <c r="C6" s="146">
        <v>11</v>
      </c>
      <c r="D6" s="146">
        <v>11</v>
      </c>
      <c r="E6" s="146">
        <v>6.93</v>
      </c>
      <c r="F6" s="146">
        <v>7</v>
      </c>
      <c r="G6" s="147">
        <f t="shared" si="1"/>
        <v>1.01</v>
      </c>
      <c r="H6" s="147">
        <f t="shared" si="2"/>
        <v>0.636</v>
      </c>
    </row>
    <row r="7" s="108" customFormat="1" ht="31" customHeight="1" spans="1:8">
      <c r="A7" s="140" t="s">
        <v>1574</v>
      </c>
      <c r="B7" s="141" t="s">
        <v>1575</v>
      </c>
      <c r="C7" s="148">
        <f t="shared" ref="C7:F7" si="3">C8+C9</f>
        <v>10</v>
      </c>
      <c r="D7" s="148">
        <f t="shared" si="3"/>
        <v>6</v>
      </c>
      <c r="E7" s="148">
        <f t="shared" si="3"/>
        <v>6</v>
      </c>
      <c r="F7" s="148">
        <f t="shared" si="3"/>
        <v>6</v>
      </c>
      <c r="G7" s="149">
        <f t="shared" si="1"/>
        <v>1</v>
      </c>
      <c r="H7" s="149">
        <f t="shared" si="2"/>
        <v>0.6</v>
      </c>
    </row>
    <row r="8" s="108" customFormat="1" ht="31" customHeight="1" spans="1:8">
      <c r="A8" s="144" t="s">
        <v>1576</v>
      </c>
      <c r="B8" s="145" t="s">
        <v>1577</v>
      </c>
      <c r="C8" s="146">
        <v>0</v>
      </c>
      <c r="D8" s="146">
        <v>0</v>
      </c>
      <c r="E8" s="146">
        <v>0</v>
      </c>
      <c r="F8" s="146">
        <v>0</v>
      </c>
      <c r="G8" s="147" t="str">
        <f t="shared" si="1"/>
        <v/>
      </c>
      <c r="H8" s="147" t="str">
        <f t="shared" si="2"/>
        <v/>
      </c>
    </row>
    <row r="9" customFormat="1" ht="31" customHeight="1" spans="1:8">
      <c r="A9" s="144" t="s">
        <v>1578</v>
      </c>
      <c r="B9" s="145" t="s">
        <v>1579</v>
      </c>
      <c r="C9" s="146">
        <v>10</v>
      </c>
      <c r="D9" s="146">
        <v>6</v>
      </c>
      <c r="E9" s="146">
        <v>6</v>
      </c>
      <c r="F9" s="146">
        <v>6</v>
      </c>
      <c r="G9" s="147">
        <f t="shared" si="1"/>
        <v>1</v>
      </c>
      <c r="H9" s="147">
        <f t="shared" si="2"/>
        <v>0.6</v>
      </c>
    </row>
    <row r="10" s="109" customFormat="1" ht="31" customHeight="1" spans="1:8">
      <c r="A10" s="140">
        <v>1030603</v>
      </c>
      <c r="B10" s="141" t="s">
        <v>1580</v>
      </c>
      <c r="C10" s="148">
        <f t="shared" ref="C10:F10" si="4">C11</f>
        <v>0</v>
      </c>
      <c r="D10" s="148">
        <f t="shared" si="4"/>
        <v>0</v>
      </c>
      <c r="E10" s="148">
        <f t="shared" si="4"/>
        <v>0</v>
      </c>
      <c r="F10" s="148">
        <f t="shared" si="4"/>
        <v>0</v>
      </c>
      <c r="G10" s="149" t="str">
        <f t="shared" si="1"/>
        <v/>
      </c>
      <c r="H10" s="149" t="str">
        <f t="shared" si="2"/>
        <v/>
      </c>
    </row>
    <row r="11" s="108" customFormat="1" ht="31" customHeight="1" spans="1:8">
      <c r="A11" s="144" t="s">
        <v>1581</v>
      </c>
      <c r="B11" s="145" t="s">
        <v>1582</v>
      </c>
      <c r="C11" s="146">
        <v>0</v>
      </c>
      <c r="D11" s="146">
        <v>0</v>
      </c>
      <c r="E11" s="146">
        <v>0</v>
      </c>
      <c r="F11" s="146">
        <v>0</v>
      </c>
      <c r="G11" s="147" t="str">
        <f t="shared" si="1"/>
        <v/>
      </c>
      <c r="H11" s="147" t="str">
        <f t="shared" si="2"/>
        <v/>
      </c>
    </row>
    <row r="12" s="108" customFormat="1" ht="31" customHeight="1" spans="1:8">
      <c r="A12" s="140" t="s">
        <v>1583</v>
      </c>
      <c r="B12" s="150" t="s">
        <v>1584</v>
      </c>
      <c r="C12" s="146">
        <v>0</v>
      </c>
      <c r="D12" s="146">
        <v>0</v>
      </c>
      <c r="E12" s="146">
        <v>0</v>
      </c>
      <c r="F12" s="146">
        <v>0</v>
      </c>
      <c r="G12" s="143" t="str">
        <f t="shared" si="1"/>
        <v/>
      </c>
      <c r="H12" s="143" t="str">
        <f t="shared" si="2"/>
        <v/>
      </c>
    </row>
    <row r="13" s="108" customFormat="1" ht="31" customHeight="1" spans="1:8">
      <c r="A13" s="140"/>
      <c r="B13" s="115" t="s">
        <v>1585</v>
      </c>
      <c r="C13" s="148">
        <f t="shared" ref="C13:F13" si="5">C5+C7+C10+C12</f>
        <v>21</v>
      </c>
      <c r="D13" s="148">
        <f t="shared" si="5"/>
        <v>17</v>
      </c>
      <c r="E13" s="148">
        <f t="shared" si="5"/>
        <v>12.93</v>
      </c>
      <c r="F13" s="148">
        <f t="shared" si="5"/>
        <v>13</v>
      </c>
      <c r="G13" s="149">
        <f t="shared" si="1"/>
        <v>1.005</v>
      </c>
      <c r="H13" s="149">
        <f t="shared" si="2"/>
        <v>0.619</v>
      </c>
    </row>
    <row r="14" s="108" customFormat="1" ht="31" customHeight="1" spans="1:8">
      <c r="A14" s="140"/>
      <c r="B14" s="115"/>
      <c r="C14" s="142"/>
      <c r="D14" s="142"/>
      <c r="E14" s="142"/>
      <c r="F14" s="142"/>
      <c r="G14" s="143" t="str">
        <f t="shared" si="1"/>
        <v/>
      </c>
      <c r="H14" s="143" t="str">
        <f t="shared" si="2"/>
        <v/>
      </c>
    </row>
    <row r="15" s="108" customFormat="1" ht="31" customHeight="1" spans="1:8">
      <c r="A15" s="140" t="s">
        <v>1586</v>
      </c>
      <c r="B15" s="141" t="s">
        <v>1587</v>
      </c>
      <c r="C15" s="148">
        <f t="shared" ref="C15:F15" si="6">C16</f>
        <v>26</v>
      </c>
      <c r="D15" s="148">
        <f t="shared" si="6"/>
        <v>21</v>
      </c>
      <c r="E15" s="148">
        <f t="shared" si="6"/>
        <v>21</v>
      </c>
      <c r="F15" s="148">
        <f t="shared" si="6"/>
        <v>20.75</v>
      </c>
      <c r="G15" s="149">
        <f t="shared" si="1"/>
        <v>0.988</v>
      </c>
      <c r="H15" s="149">
        <f t="shared" si="2"/>
        <v>0.798</v>
      </c>
    </row>
    <row r="16" s="108" customFormat="1" ht="31" customHeight="1" spans="1:8">
      <c r="A16" s="144" t="s">
        <v>1588</v>
      </c>
      <c r="B16" s="151" t="s">
        <v>1589</v>
      </c>
      <c r="C16" s="146">
        <v>26</v>
      </c>
      <c r="D16" s="146">
        <v>21</v>
      </c>
      <c r="E16" s="146">
        <v>21</v>
      </c>
      <c r="F16" s="146">
        <v>20.75</v>
      </c>
      <c r="G16" s="147">
        <f t="shared" si="1"/>
        <v>0.988</v>
      </c>
      <c r="H16" s="147">
        <f t="shared" si="2"/>
        <v>0.798</v>
      </c>
    </row>
    <row r="17" s="108" customFormat="1" ht="31" customHeight="1" spans="1:8">
      <c r="A17" s="140" t="s">
        <v>1590</v>
      </c>
      <c r="B17" s="141" t="s">
        <v>1591</v>
      </c>
      <c r="C17" s="148">
        <v>11</v>
      </c>
      <c r="D17" s="148">
        <v>5</v>
      </c>
      <c r="E17" s="148">
        <v>5</v>
      </c>
      <c r="F17" s="148">
        <v>5.08</v>
      </c>
      <c r="G17" s="149">
        <f t="shared" si="1"/>
        <v>1.016</v>
      </c>
      <c r="H17" s="149">
        <f t="shared" si="2"/>
        <v>0.462</v>
      </c>
    </row>
    <row r="18" s="108" customFormat="1" ht="31" customHeight="1" spans="1:8">
      <c r="A18" s="152"/>
      <c r="B18" s="153" t="s">
        <v>1592</v>
      </c>
      <c r="C18" s="148">
        <f t="shared" ref="C18:F18" si="7">C13+C15+C17</f>
        <v>58</v>
      </c>
      <c r="D18" s="148">
        <f t="shared" si="7"/>
        <v>43</v>
      </c>
      <c r="E18" s="148">
        <f t="shared" si="7"/>
        <v>38.93</v>
      </c>
      <c r="F18" s="148">
        <f t="shared" si="7"/>
        <v>38.83</v>
      </c>
      <c r="G18" s="149">
        <f t="shared" si="1"/>
        <v>0.997</v>
      </c>
      <c r="H18" s="149">
        <f t="shared" si="2"/>
        <v>0.669</v>
      </c>
    </row>
    <row r="20" s="108" customFormat="1" hidden="1"/>
    <row r="35" spans="2:2">
      <c r="B35" s="108" t="s">
        <v>1593</v>
      </c>
    </row>
  </sheetData>
  <mergeCells count="2">
    <mergeCell ref="B2:H2"/>
    <mergeCell ref="G3:H3"/>
  </mergeCells>
  <conditionalFormatting sqref="I4">
    <cfRule type="cellIs" dxfId="2" priority="1" stopIfTrue="1" operator="lessThanOrEqual">
      <formula>-1</formula>
    </cfRule>
  </conditionalFormatting>
  <printOptions horizontalCentered="1"/>
  <pageMargins left="0.998611111111111" right="0.998611111111111" top="0.998611111111111" bottom="0.998611111111111" header="0.310416666666667" footer="0.310416666666667"/>
  <pageSetup paperSize="9" scale="74" fitToHeight="0" orientation="portrait" blackAndWhite="1"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showGridLines="0" showZeros="0" zoomScaleSheetLayoutView="60" workbookViewId="0">
      <selection activeCell="B1" sqref="B1"/>
    </sheetView>
  </sheetViews>
  <sheetFormatPr defaultColWidth="9" defaultRowHeight="12" outlineLevelCol="7"/>
  <cols>
    <col min="1" max="1" width="8" style="108" customWidth="1"/>
    <col min="2" max="2" width="24" style="108" customWidth="1"/>
    <col min="3" max="8" width="11" style="108" customWidth="1"/>
    <col min="9" max="16384" width="9" style="108"/>
  </cols>
  <sheetData>
    <row r="1" s="108" customFormat="1" ht="28" customHeight="1" spans="2:2">
      <c r="B1" s="110" t="s">
        <v>1594</v>
      </c>
    </row>
    <row r="2" s="108" customFormat="1" ht="27" spans="1:8">
      <c r="A2" s="111"/>
      <c r="B2" s="35" t="s">
        <v>1595</v>
      </c>
      <c r="C2" s="35"/>
      <c r="D2" s="35"/>
      <c r="E2" s="35"/>
      <c r="F2" s="35"/>
      <c r="G2" s="35"/>
      <c r="H2" s="35"/>
    </row>
    <row r="3" s="108" customFormat="1" ht="14.25" customHeight="1" spans="1:8">
      <c r="A3" s="112"/>
      <c r="B3" s="112"/>
      <c r="C3" s="112"/>
      <c r="D3" s="112"/>
      <c r="E3" s="112"/>
      <c r="F3" s="112"/>
      <c r="G3" s="112"/>
      <c r="H3" s="113" t="s">
        <v>1301</v>
      </c>
    </row>
    <row r="4" s="108" customFormat="1" ht="51" customHeight="1" spans="1:8">
      <c r="A4" s="114" t="s">
        <v>73</v>
      </c>
      <c r="B4" s="115" t="s">
        <v>10</v>
      </c>
      <c r="C4" s="15" t="s">
        <v>11</v>
      </c>
      <c r="D4" s="15" t="s">
        <v>12</v>
      </c>
      <c r="E4" s="15" t="s">
        <v>13</v>
      </c>
      <c r="F4" s="15" t="s">
        <v>14</v>
      </c>
      <c r="G4" s="15" t="s">
        <v>15</v>
      </c>
      <c r="H4" s="15" t="s">
        <v>16</v>
      </c>
    </row>
    <row r="5" s="108" customFormat="1" ht="31.5" customHeight="1" spans="1:8">
      <c r="A5" s="116">
        <v>223</v>
      </c>
      <c r="B5" s="116" t="s">
        <v>1596</v>
      </c>
      <c r="C5" s="117">
        <f t="shared" ref="C5:F5" si="0">C6+C9</f>
        <v>34</v>
      </c>
      <c r="D5" s="117">
        <f t="shared" si="0"/>
        <v>35</v>
      </c>
      <c r="E5" s="117">
        <f t="shared" si="0"/>
        <v>29</v>
      </c>
      <c r="F5" s="117">
        <f t="shared" si="0"/>
        <v>28.75</v>
      </c>
      <c r="G5" s="118">
        <f t="shared" ref="G5:G18" si="1">IF(E5&lt;&gt;0,ROUND(F5/E5,3),"")</f>
        <v>0.991</v>
      </c>
      <c r="H5" s="118">
        <f t="shared" ref="H5:H18" si="2">IF(C5&lt;&gt;0,ROUND(F5/C5,3),"")</f>
        <v>0.846</v>
      </c>
    </row>
    <row r="6" s="108" customFormat="1" ht="31.5" customHeight="1" spans="1:8">
      <c r="A6" s="116">
        <v>22301</v>
      </c>
      <c r="B6" s="116" t="s">
        <v>1597</v>
      </c>
      <c r="C6" s="117">
        <f t="shared" ref="C6:F6" si="3">SUM(C7:C8)</f>
        <v>25</v>
      </c>
      <c r="D6" s="117">
        <f t="shared" si="3"/>
        <v>29</v>
      </c>
      <c r="E6" s="117">
        <f t="shared" si="3"/>
        <v>23</v>
      </c>
      <c r="F6" s="117">
        <f t="shared" si="3"/>
        <v>22.75</v>
      </c>
      <c r="G6" s="118">
        <f t="shared" si="1"/>
        <v>0.989</v>
      </c>
      <c r="H6" s="118">
        <f t="shared" si="2"/>
        <v>0.91</v>
      </c>
    </row>
    <row r="7" s="108" customFormat="1" ht="31.5" customHeight="1" spans="1:8">
      <c r="A7" s="119">
        <v>2230105</v>
      </c>
      <c r="B7" s="119" t="s">
        <v>1598</v>
      </c>
      <c r="C7" s="120">
        <v>21</v>
      </c>
      <c r="D7" s="120">
        <v>26</v>
      </c>
      <c r="E7" s="120">
        <v>21</v>
      </c>
      <c r="F7" s="120">
        <v>20.75</v>
      </c>
      <c r="G7" s="121">
        <f t="shared" si="1"/>
        <v>0.988</v>
      </c>
      <c r="H7" s="121">
        <f t="shared" si="2"/>
        <v>0.988</v>
      </c>
    </row>
    <row r="8" s="108" customFormat="1" ht="31.5" customHeight="1" spans="1:8">
      <c r="A8" s="119">
        <v>2230199</v>
      </c>
      <c r="B8" s="119" t="s">
        <v>1599</v>
      </c>
      <c r="C8" s="120">
        <v>4</v>
      </c>
      <c r="D8" s="120">
        <v>3</v>
      </c>
      <c r="E8" s="120">
        <v>2</v>
      </c>
      <c r="F8" s="120">
        <v>2</v>
      </c>
      <c r="G8" s="121">
        <f t="shared" si="1"/>
        <v>1</v>
      </c>
      <c r="H8" s="121">
        <f t="shared" si="2"/>
        <v>0.5</v>
      </c>
    </row>
    <row r="9" s="108" customFormat="1" ht="31.5" customHeight="1" spans="1:8">
      <c r="A9" s="116">
        <v>22399</v>
      </c>
      <c r="B9" s="116" t="s">
        <v>1600</v>
      </c>
      <c r="C9" s="117">
        <f t="shared" ref="C9:F9" si="4">SUM(C10)</f>
        <v>9</v>
      </c>
      <c r="D9" s="117">
        <f t="shared" si="4"/>
        <v>6</v>
      </c>
      <c r="E9" s="117">
        <f t="shared" si="4"/>
        <v>6</v>
      </c>
      <c r="F9" s="117">
        <f t="shared" si="4"/>
        <v>6</v>
      </c>
      <c r="G9" s="118">
        <f t="shared" si="1"/>
        <v>1</v>
      </c>
      <c r="H9" s="118">
        <f t="shared" si="2"/>
        <v>0.667</v>
      </c>
    </row>
    <row r="10" s="108" customFormat="1" ht="31.5" customHeight="1" spans="1:8">
      <c r="A10" s="119">
        <v>2239901</v>
      </c>
      <c r="B10" s="119" t="s">
        <v>1601</v>
      </c>
      <c r="C10" s="120">
        <v>9</v>
      </c>
      <c r="D10" s="120">
        <v>6</v>
      </c>
      <c r="E10" s="120">
        <v>6</v>
      </c>
      <c r="F10" s="120">
        <v>6</v>
      </c>
      <c r="G10" s="121">
        <f t="shared" si="1"/>
        <v>1</v>
      </c>
      <c r="H10" s="121">
        <f t="shared" si="2"/>
        <v>0.667</v>
      </c>
    </row>
    <row r="11" s="108" customFormat="1" ht="31.5" customHeight="1" spans="1:8">
      <c r="A11" s="122"/>
      <c r="B11" s="115" t="s">
        <v>1602</v>
      </c>
      <c r="C11" s="123">
        <f t="shared" ref="C11:F11" si="5">C5</f>
        <v>34</v>
      </c>
      <c r="D11" s="123">
        <f t="shared" si="5"/>
        <v>35</v>
      </c>
      <c r="E11" s="123">
        <f t="shared" si="5"/>
        <v>29</v>
      </c>
      <c r="F11" s="123">
        <f t="shared" si="5"/>
        <v>28.75</v>
      </c>
      <c r="G11" s="124">
        <f t="shared" si="1"/>
        <v>0.991</v>
      </c>
      <c r="H11" s="124">
        <f t="shared" si="2"/>
        <v>0.846</v>
      </c>
    </row>
    <row r="12" s="108" customFormat="1" ht="31.5" customHeight="1" spans="1:8">
      <c r="A12" s="125"/>
      <c r="B12" s="115"/>
      <c r="C12" s="126"/>
      <c r="D12" s="126"/>
      <c r="E12" s="126"/>
      <c r="F12" s="126"/>
      <c r="G12" s="127"/>
      <c r="H12" s="127"/>
    </row>
    <row r="13" s="108" customFormat="1" ht="31.5" customHeight="1" spans="1:8">
      <c r="A13" s="128" t="s">
        <v>1131</v>
      </c>
      <c r="B13" s="129" t="s">
        <v>1603</v>
      </c>
      <c r="C13" s="123">
        <f t="shared" ref="C13:F13" si="6">C14</f>
        <v>19</v>
      </c>
      <c r="D13" s="123">
        <f t="shared" si="6"/>
        <v>8</v>
      </c>
      <c r="E13" s="123">
        <f t="shared" si="6"/>
        <v>10</v>
      </c>
      <c r="F13" s="123">
        <f t="shared" si="6"/>
        <v>10</v>
      </c>
      <c r="G13" s="124">
        <f t="shared" ref="G13:G18" si="7">IF(E13&lt;&gt;0,ROUND(F13/E13,3),"")</f>
        <v>1</v>
      </c>
      <c r="H13" s="124">
        <f t="shared" ref="H13:H18" si="8">IF(C13&lt;&gt;0,ROUND(F13/C13,3),"")</f>
        <v>0.526</v>
      </c>
    </row>
    <row r="14" s="108" customFormat="1" ht="31.5" customHeight="1" spans="1:8">
      <c r="A14" s="130" t="s">
        <v>1604</v>
      </c>
      <c r="B14" s="131" t="s">
        <v>1605</v>
      </c>
      <c r="C14" s="120">
        <v>19</v>
      </c>
      <c r="D14" s="120">
        <v>8</v>
      </c>
      <c r="E14" s="120">
        <v>10</v>
      </c>
      <c r="F14" s="120">
        <v>10</v>
      </c>
      <c r="G14" s="132">
        <f t="shared" si="7"/>
        <v>1</v>
      </c>
      <c r="H14" s="132">
        <f t="shared" si="8"/>
        <v>0.526</v>
      </c>
    </row>
    <row r="15" s="108" customFormat="1" ht="31.5" customHeight="1" spans="1:8">
      <c r="A15" s="133"/>
      <c r="B15" s="134" t="s">
        <v>1316</v>
      </c>
      <c r="C15" s="123">
        <f>SUM(C11:C13)</f>
        <v>53</v>
      </c>
      <c r="D15" s="123">
        <f>SUM(D11:D13)</f>
        <v>43</v>
      </c>
      <c r="E15" s="123">
        <f>SUM(E11:E13)</f>
        <v>39</v>
      </c>
      <c r="F15" s="123">
        <f>SUM(F11:F13)</f>
        <v>38.75</v>
      </c>
      <c r="G15" s="124">
        <f t="shared" si="7"/>
        <v>0.994</v>
      </c>
      <c r="H15" s="124">
        <f t="shared" si="8"/>
        <v>0.731</v>
      </c>
    </row>
    <row r="16" s="109" customFormat="1" ht="31.5" customHeight="1" spans="1:8">
      <c r="A16" s="135">
        <v>23009</v>
      </c>
      <c r="B16" s="135" t="s">
        <v>1317</v>
      </c>
      <c r="C16" s="123">
        <f t="shared" ref="C16:F16" si="9">C17</f>
        <v>5</v>
      </c>
      <c r="D16" s="123">
        <f t="shared" si="9"/>
        <v>0</v>
      </c>
      <c r="E16" s="123">
        <f t="shared" si="9"/>
        <v>0</v>
      </c>
      <c r="F16" s="123">
        <f>'9.2024年国有资本经营收入'!F18-F15</f>
        <v>0.0799999999999983</v>
      </c>
      <c r="G16" s="124" t="str">
        <f t="shared" si="7"/>
        <v/>
      </c>
      <c r="H16" s="124">
        <f t="shared" si="8"/>
        <v>0.016</v>
      </c>
    </row>
    <row r="17" s="108" customFormat="1" ht="31.5" customHeight="1" spans="1:8">
      <c r="A17" s="133"/>
      <c r="B17" s="136" t="s">
        <v>1148</v>
      </c>
      <c r="C17" s="120">
        <v>5</v>
      </c>
      <c r="D17" s="120">
        <v>0</v>
      </c>
      <c r="E17" s="120">
        <v>0</v>
      </c>
      <c r="F17" s="120">
        <v>0.0799999999999983</v>
      </c>
      <c r="G17" s="132" t="str">
        <f t="shared" si="7"/>
        <v/>
      </c>
      <c r="H17" s="132">
        <f t="shared" si="8"/>
        <v>0.016</v>
      </c>
    </row>
    <row r="18" s="109" customFormat="1" ht="31.5" customHeight="1" spans="1:8">
      <c r="A18" s="133"/>
      <c r="B18" s="135" t="s">
        <v>1318</v>
      </c>
      <c r="C18" s="126"/>
      <c r="D18" s="126"/>
      <c r="E18" s="126"/>
      <c r="F18" s="126"/>
      <c r="G18" s="124" t="str">
        <f t="shared" si="7"/>
        <v/>
      </c>
      <c r="H18" s="124" t="str">
        <f t="shared" si="8"/>
        <v/>
      </c>
    </row>
    <row r="36" spans="2:2">
      <c r="B36" s="108" t="s">
        <v>1593</v>
      </c>
    </row>
  </sheetData>
  <mergeCells count="1">
    <mergeCell ref="B2:H2"/>
  </mergeCells>
  <printOptions horizontalCentered="1"/>
  <pageMargins left="0.998611111111111" right="0.998611111111111" top="0.998611111111111" bottom="0.998611111111111" header="0.310416666666667" footer="0.310416666666667"/>
  <pageSetup paperSize="9" scale="83" fitToHeight="0" orientation="portrait" blackAndWhite="1"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0"/>
  <sheetViews>
    <sheetView showZeros="0" workbookViewId="0">
      <selection activeCell="A1" sqref="A1"/>
    </sheetView>
  </sheetViews>
  <sheetFormatPr defaultColWidth="9" defaultRowHeight="14.25" outlineLevelCol="3"/>
  <cols>
    <col min="1" max="1" width="41" style="82" customWidth="1"/>
    <col min="2" max="3" width="18.25" style="82" customWidth="1"/>
    <col min="4" max="4" width="12.5" style="82" customWidth="1"/>
    <col min="5" max="6" width="12.3" style="82" customWidth="1"/>
    <col min="7" max="16384" width="9" style="82"/>
  </cols>
  <sheetData>
    <row r="1" s="82" customFormat="1" ht="28" customHeight="1" spans="1:1">
      <c r="A1" s="6" t="s">
        <v>1606</v>
      </c>
    </row>
    <row r="2" s="83" customFormat="1" ht="36" customHeight="1" spans="1:3">
      <c r="A2" s="89" t="s">
        <v>1607</v>
      </c>
      <c r="B2" s="89"/>
      <c r="C2" s="89"/>
    </row>
    <row r="3" s="84" customFormat="1" ht="15" customHeight="1" spans="1:3">
      <c r="A3" s="90" t="s">
        <v>72</v>
      </c>
      <c r="B3" s="90"/>
      <c r="C3" s="90"/>
    </row>
    <row r="4" s="85" customFormat="1" ht="27" customHeight="1" spans="1:3">
      <c r="A4" s="91" t="s">
        <v>74</v>
      </c>
      <c r="B4" s="92" t="s">
        <v>11</v>
      </c>
      <c r="C4" s="93" t="s">
        <v>14</v>
      </c>
    </row>
    <row r="5" s="86" customFormat="1" ht="27" customHeight="1" spans="1:3">
      <c r="A5" s="14" t="s">
        <v>1608</v>
      </c>
      <c r="B5" s="14"/>
      <c r="C5" s="94"/>
    </row>
    <row r="6" s="87" customFormat="1" ht="27" customHeight="1" spans="1:4">
      <c r="A6" s="64" t="s">
        <v>1609</v>
      </c>
      <c r="B6" s="95">
        <v>163000</v>
      </c>
      <c r="C6" s="96">
        <v>163000</v>
      </c>
      <c r="D6" s="97"/>
    </row>
    <row r="7" s="87" customFormat="1" ht="27" customHeight="1" spans="1:3">
      <c r="A7" s="64" t="s">
        <v>1610</v>
      </c>
      <c r="B7" s="95">
        <f>SUM(B8:B9)</f>
        <v>49400</v>
      </c>
      <c r="C7" s="96">
        <f>SUM(C8:C9)</f>
        <v>6810</v>
      </c>
    </row>
    <row r="8" s="87" customFormat="1" ht="27" customHeight="1" spans="1:3">
      <c r="A8" s="66" t="s">
        <v>1611</v>
      </c>
      <c r="B8" s="98"/>
      <c r="C8" s="99"/>
    </row>
    <row r="9" s="87" customFormat="1" ht="27" customHeight="1" spans="1:3">
      <c r="A9" s="66" t="s">
        <v>1612</v>
      </c>
      <c r="B9" s="98">
        <v>49400</v>
      </c>
      <c r="C9" s="99">
        <v>6810</v>
      </c>
    </row>
    <row r="10" s="85" customFormat="1" ht="27" customHeight="1" spans="1:3">
      <c r="A10" s="64" t="s">
        <v>1613</v>
      </c>
      <c r="B10" s="95">
        <f>SUM(B11:B12)</f>
        <v>54952</v>
      </c>
      <c r="C10" s="96">
        <f>SUM(C11:C12)</f>
        <v>7600</v>
      </c>
    </row>
    <row r="11" s="87" customFormat="1" ht="27" customHeight="1" spans="1:4">
      <c r="A11" s="66" t="s">
        <v>1614</v>
      </c>
      <c r="B11" s="98">
        <v>49400</v>
      </c>
      <c r="C11" s="99">
        <v>6810</v>
      </c>
      <c r="D11" s="88"/>
    </row>
    <row r="12" s="87" customFormat="1" ht="27" customHeight="1" spans="1:4">
      <c r="A12" s="66" t="s">
        <v>1615</v>
      </c>
      <c r="B12" s="98">
        <v>5552</v>
      </c>
      <c r="C12" s="99">
        <v>790</v>
      </c>
      <c r="D12" s="88"/>
    </row>
    <row r="13" s="87" customFormat="1" ht="27" customHeight="1" spans="1:4">
      <c r="A13" s="64" t="s">
        <v>1616</v>
      </c>
      <c r="B13" s="95">
        <v>232</v>
      </c>
      <c r="C13" s="96">
        <v>0</v>
      </c>
      <c r="D13" s="88"/>
    </row>
    <row r="14" s="87" customFormat="1" ht="27" customHeight="1" spans="1:4">
      <c r="A14" s="64" t="s">
        <v>1617</v>
      </c>
      <c r="B14" s="95">
        <f>SUM(B15:B19)</f>
        <v>157768</v>
      </c>
      <c r="C14" s="96">
        <f>SUM(C15:C19)</f>
        <v>156978</v>
      </c>
      <c r="D14" s="100"/>
    </row>
    <row r="15" s="88" customFormat="1" ht="27" customHeight="1" spans="1:3">
      <c r="A15" s="66" t="s">
        <v>1618</v>
      </c>
      <c r="B15" s="80"/>
      <c r="C15" s="101"/>
    </row>
    <row r="16" s="88" customFormat="1" ht="27" customHeight="1" spans="1:3">
      <c r="A16" s="78" t="s">
        <v>1619</v>
      </c>
      <c r="B16" s="80"/>
      <c r="C16" s="101"/>
    </row>
    <row r="17" s="88" customFormat="1" ht="27" customHeight="1" spans="1:3">
      <c r="A17" s="78" t="s">
        <v>1620</v>
      </c>
      <c r="B17" s="80">
        <v>47800</v>
      </c>
      <c r="C17" s="101">
        <v>47740</v>
      </c>
    </row>
    <row r="18" s="88" customFormat="1" ht="27" customHeight="1" spans="1:3">
      <c r="A18" s="78" t="s">
        <v>1621</v>
      </c>
      <c r="B18" s="80">
        <v>73832</v>
      </c>
      <c r="C18" s="101">
        <v>68102</v>
      </c>
    </row>
    <row r="19" s="88" customFormat="1" ht="27" customHeight="1" spans="1:3">
      <c r="A19" s="78" t="s">
        <v>1622</v>
      </c>
      <c r="B19" s="80">
        <v>36136</v>
      </c>
      <c r="C19" s="101">
        <v>41136</v>
      </c>
    </row>
    <row r="20" s="88" customFormat="1" ht="27" customHeight="1" spans="1:3">
      <c r="A20" s="14" t="s">
        <v>1623</v>
      </c>
      <c r="B20" s="14"/>
      <c r="C20" s="94"/>
    </row>
    <row r="21" s="88" customFormat="1" ht="27" customHeight="1" spans="1:3">
      <c r="A21" s="64" t="s">
        <v>1624</v>
      </c>
      <c r="B21" s="95">
        <v>310000</v>
      </c>
      <c r="C21" s="96">
        <v>363600</v>
      </c>
    </row>
    <row r="22" s="88" customFormat="1" ht="27" customHeight="1" spans="1:3">
      <c r="A22" s="64" t="s">
        <v>1625</v>
      </c>
      <c r="B22" s="95">
        <v>800</v>
      </c>
      <c r="C22" s="96">
        <v>60600</v>
      </c>
    </row>
    <row r="23" s="88" customFormat="1" ht="27" customHeight="1" spans="1:3">
      <c r="A23" s="77" t="s">
        <v>1626</v>
      </c>
      <c r="B23" s="81">
        <f>SUM(B24:B25)</f>
        <v>2100</v>
      </c>
      <c r="C23" s="102">
        <f>SUM(C24:C25)</f>
        <v>24600</v>
      </c>
    </row>
    <row r="24" s="88" customFormat="1" ht="27" customHeight="1" spans="1:3">
      <c r="A24" s="78" t="s">
        <v>1627</v>
      </c>
      <c r="B24" s="98">
        <v>800</v>
      </c>
      <c r="C24" s="99">
        <v>21600</v>
      </c>
    </row>
    <row r="25" s="88" customFormat="1" ht="27" customHeight="1" spans="1:3">
      <c r="A25" s="78" t="s">
        <v>1628</v>
      </c>
      <c r="B25" s="98">
        <v>1300</v>
      </c>
      <c r="C25" s="99">
        <v>3000</v>
      </c>
    </row>
    <row r="26" s="88" customFormat="1" ht="27" customHeight="1" spans="1:3">
      <c r="A26" s="77" t="s">
        <v>1629</v>
      </c>
      <c r="B26" s="98"/>
      <c r="C26" s="96">
        <v>-14600</v>
      </c>
    </row>
    <row r="27" s="88" customFormat="1" ht="27" customHeight="1" spans="1:3">
      <c r="A27" s="64" t="s">
        <v>1630</v>
      </c>
      <c r="B27" s="95">
        <f>SUM(B28:B32)</f>
        <v>306900</v>
      </c>
      <c r="C27" s="96">
        <f>SUM(C28:C32)</f>
        <v>357500</v>
      </c>
    </row>
    <row r="28" s="88" customFormat="1" ht="27" customHeight="1" spans="1:3">
      <c r="A28" s="78" t="s">
        <v>1631</v>
      </c>
      <c r="B28" s="80">
        <v>27500</v>
      </c>
      <c r="C28" s="101">
        <v>24500</v>
      </c>
    </row>
    <row r="29" s="88" customFormat="1" ht="27" customHeight="1" spans="1:3">
      <c r="A29" s="103" t="s">
        <v>1621</v>
      </c>
      <c r="B29" s="80">
        <v>81800</v>
      </c>
      <c r="C29" s="101">
        <v>120800</v>
      </c>
    </row>
    <row r="30" s="88" customFormat="1" ht="27" customHeight="1" spans="1:3">
      <c r="A30" s="103" t="s">
        <v>1622</v>
      </c>
      <c r="B30" s="80">
        <v>165600</v>
      </c>
      <c r="C30" s="101">
        <v>180200</v>
      </c>
    </row>
    <row r="31" s="88" customFormat="1" ht="27" customHeight="1" spans="1:3">
      <c r="A31" s="103" t="s">
        <v>1632</v>
      </c>
      <c r="B31" s="80">
        <v>8000</v>
      </c>
      <c r="C31" s="101">
        <v>8000</v>
      </c>
    </row>
    <row r="32" s="88" customFormat="1" ht="27" customHeight="1" spans="1:3">
      <c r="A32" s="103" t="s">
        <v>1633</v>
      </c>
      <c r="B32" s="80">
        <v>24000</v>
      </c>
      <c r="C32" s="101">
        <v>24000</v>
      </c>
    </row>
    <row r="33" s="88" customFormat="1" ht="27" customHeight="1" spans="1:3">
      <c r="A33" s="71" t="s">
        <v>1634</v>
      </c>
      <c r="B33" s="71"/>
      <c r="C33" s="104"/>
    </row>
    <row r="34" s="88" customFormat="1" ht="27" customHeight="1" spans="1:3">
      <c r="A34" s="64" t="s">
        <v>1635</v>
      </c>
      <c r="B34" s="81">
        <f>B21+B6</f>
        <v>473000</v>
      </c>
      <c r="C34" s="102">
        <f>C21+C6</f>
        <v>526600</v>
      </c>
    </row>
    <row r="35" s="88" customFormat="1" ht="27" customHeight="1" spans="1:3">
      <c r="A35" s="77" t="s">
        <v>1636</v>
      </c>
      <c r="B35" s="81">
        <f>B22+B7</f>
        <v>50200</v>
      </c>
      <c r="C35" s="102">
        <f>C22+C7</f>
        <v>67410</v>
      </c>
    </row>
    <row r="36" s="88" customFormat="1" ht="27" customHeight="1" spans="1:3">
      <c r="A36" s="77" t="s">
        <v>1637</v>
      </c>
      <c r="B36" s="81">
        <f>SUM(B37:B38)</f>
        <v>57052</v>
      </c>
      <c r="C36" s="102">
        <f>SUM(C37:C38)</f>
        <v>32200</v>
      </c>
    </row>
    <row r="37" s="88" customFormat="1" ht="27" customHeight="1" spans="1:3">
      <c r="A37" s="78" t="s">
        <v>1638</v>
      </c>
      <c r="B37" s="80">
        <f>B11+B24</f>
        <v>50200</v>
      </c>
      <c r="C37" s="101">
        <f>C11+C24</f>
        <v>28410</v>
      </c>
    </row>
    <row r="38" s="88" customFormat="1" ht="27" customHeight="1" spans="1:3">
      <c r="A38" s="78" t="s">
        <v>1639</v>
      </c>
      <c r="B38" s="80">
        <f>B12+B25</f>
        <v>6852</v>
      </c>
      <c r="C38" s="101">
        <f>C12+C25</f>
        <v>3790</v>
      </c>
    </row>
    <row r="39" s="88" customFormat="1" ht="27" customHeight="1" spans="1:3">
      <c r="A39" s="77" t="s">
        <v>1616</v>
      </c>
      <c r="B39" s="81">
        <v>232</v>
      </c>
      <c r="C39" s="101"/>
    </row>
    <row r="40" s="88" customFormat="1" ht="27" customHeight="1" spans="1:3">
      <c r="A40" s="77" t="s">
        <v>1640</v>
      </c>
      <c r="B40" s="80"/>
      <c r="C40" s="102">
        <v>-14600</v>
      </c>
    </row>
    <row r="41" s="88" customFormat="1" ht="27" customHeight="1" spans="1:3">
      <c r="A41" s="77" t="s">
        <v>1641</v>
      </c>
      <c r="B41" s="81">
        <f>SUM(B42:B48)</f>
        <v>464668</v>
      </c>
      <c r="C41" s="102">
        <f>SUM(C42:C48)</f>
        <v>514478</v>
      </c>
    </row>
    <row r="42" s="88" customFormat="1" ht="27" customHeight="1" spans="1:3">
      <c r="A42" s="78" t="s">
        <v>1618</v>
      </c>
      <c r="B42" s="80"/>
      <c r="C42" s="101"/>
    </row>
    <row r="43" s="82" customFormat="1" ht="27" customHeight="1" spans="1:3">
      <c r="A43" s="78" t="s">
        <v>1619</v>
      </c>
      <c r="B43" s="80"/>
      <c r="C43" s="101"/>
    </row>
    <row r="44" s="82" customFormat="1" ht="27" customHeight="1" spans="1:3">
      <c r="A44" s="78" t="s">
        <v>1620</v>
      </c>
      <c r="B44" s="80">
        <f t="shared" ref="B44:B46" si="0">B28+B17</f>
        <v>75300</v>
      </c>
      <c r="C44" s="101">
        <f t="shared" ref="C44:C46" si="1">C28+C17</f>
        <v>72240</v>
      </c>
    </row>
    <row r="45" s="82" customFormat="1" ht="27" customHeight="1" spans="1:3">
      <c r="A45" s="78" t="s">
        <v>1621</v>
      </c>
      <c r="B45" s="80">
        <f t="shared" si="0"/>
        <v>155632</v>
      </c>
      <c r="C45" s="101">
        <f t="shared" si="1"/>
        <v>188902</v>
      </c>
    </row>
    <row r="46" s="82" customFormat="1" ht="27" customHeight="1" spans="1:3">
      <c r="A46" s="78" t="s">
        <v>1622</v>
      </c>
      <c r="B46" s="80">
        <f t="shared" si="0"/>
        <v>201736</v>
      </c>
      <c r="C46" s="101">
        <f t="shared" si="1"/>
        <v>221336</v>
      </c>
    </row>
    <row r="47" s="82" customFormat="1" ht="27" customHeight="1" spans="1:3">
      <c r="A47" s="103" t="s">
        <v>1632</v>
      </c>
      <c r="B47" s="98">
        <f>B31</f>
        <v>8000</v>
      </c>
      <c r="C47" s="99">
        <f>C31</f>
        <v>8000</v>
      </c>
    </row>
    <row r="48" s="82" customFormat="1" ht="27" customHeight="1" spans="1:3">
      <c r="A48" s="105" t="s">
        <v>1633</v>
      </c>
      <c r="B48" s="106">
        <f>B32</f>
        <v>24000</v>
      </c>
      <c r="C48" s="107">
        <v>24000</v>
      </c>
    </row>
    <row r="49" s="82" customFormat="1" ht="22" customHeight="1"/>
    <row r="50" s="82" customFormat="1" ht="22" customHeight="1"/>
    <row r="51" s="82" customFormat="1" ht="22" customHeight="1"/>
    <row r="52" s="82" customFormat="1" ht="22" customHeight="1"/>
    <row r="53" s="82" customFormat="1" ht="22" customHeight="1"/>
    <row r="54" s="82" customFormat="1" ht="22" customHeight="1"/>
    <row r="55" s="82" customFormat="1" ht="22" customHeight="1"/>
    <row r="56" s="82" customFormat="1" ht="22" customHeight="1"/>
    <row r="57" s="82" customFormat="1" ht="22" customHeight="1"/>
    <row r="58" s="82" customFormat="1" ht="22" customHeight="1"/>
    <row r="59" s="82" customFormat="1" ht="22" customHeight="1"/>
    <row r="60" s="82" customFormat="1" ht="22" customHeight="1"/>
  </sheetData>
  <autoFilter xmlns:etc="http://www.wps.cn/officeDocument/2017/etCustomData" ref="A4:C48" etc:filterBottomFollowUsedRange="0">
    <extLst/>
  </autoFilter>
  <mergeCells count="5">
    <mergeCell ref="A2:C2"/>
    <mergeCell ref="A3:C3"/>
    <mergeCell ref="A5:C5"/>
    <mergeCell ref="A20:C20"/>
    <mergeCell ref="A33:C33"/>
  </mergeCells>
  <printOptions horizontalCentered="1"/>
  <pageMargins left="1" right="1" top="1" bottom="1" header="0.5" footer="0.5"/>
  <pageSetup paperSize="9" scale="96" fitToHeight="0" orientation="portrait" blackAndWhite="1"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showGridLines="0" zoomScaleSheetLayoutView="60" workbookViewId="0">
      <selection activeCell="A1" sqref="A1"/>
    </sheetView>
  </sheetViews>
  <sheetFormatPr defaultColWidth="9" defaultRowHeight="14.25" outlineLevelCol="6"/>
  <cols>
    <col min="1" max="1" width="30.375" customWidth="1"/>
    <col min="2" max="2" width="14.25" customWidth="1"/>
    <col min="3" max="3" width="14.5" customWidth="1"/>
    <col min="4" max="4" width="13.125" customWidth="1"/>
    <col min="5" max="5" width="13.5" customWidth="1"/>
    <col min="6" max="6" width="14.5" customWidth="1"/>
    <col min="7" max="7" width="14.75" customWidth="1"/>
  </cols>
  <sheetData>
    <row r="1" s="54" customFormat="1" ht="18.75" spans="1:5">
      <c r="A1" s="56" t="s">
        <v>1642</v>
      </c>
      <c r="B1" s="69"/>
      <c r="E1" s="69"/>
    </row>
    <row r="2" s="67" customFormat="1" ht="37" customHeight="1" spans="1:7">
      <c r="A2" s="70" t="s">
        <v>1643</v>
      </c>
      <c r="B2" s="70"/>
      <c r="C2" s="70"/>
      <c r="D2" s="70"/>
      <c r="E2" s="70"/>
      <c r="F2" s="70"/>
      <c r="G2" s="70"/>
    </row>
    <row r="3" ht="28" customHeight="1" spans="1:7">
      <c r="A3" s="71" t="s">
        <v>74</v>
      </c>
      <c r="B3" s="72" t="s">
        <v>11</v>
      </c>
      <c r="C3" s="73"/>
      <c r="D3" s="73"/>
      <c r="E3" s="72" t="s">
        <v>14</v>
      </c>
      <c r="F3" s="74"/>
      <c r="G3" s="75"/>
    </row>
    <row r="4" ht="28" customHeight="1" spans="1:7">
      <c r="A4" s="71"/>
      <c r="B4" s="71" t="s">
        <v>1644</v>
      </c>
      <c r="C4" s="71" t="s">
        <v>1645</v>
      </c>
      <c r="D4" s="71" t="s">
        <v>1646</v>
      </c>
      <c r="E4" s="71" t="s">
        <v>1644</v>
      </c>
      <c r="F4" s="71" t="s">
        <v>1645</v>
      </c>
      <c r="G4" s="71" t="s">
        <v>1646</v>
      </c>
    </row>
    <row r="5" ht="28" customHeight="1" spans="1:7">
      <c r="A5" s="71" t="s">
        <v>1647</v>
      </c>
      <c r="B5" s="76">
        <f t="shared" ref="B5:B8" si="0">SUM(C5,D5)</f>
        <v>464668</v>
      </c>
      <c r="C5" s="76">
        <f t="shared" ref="C5:G5" si="1">SUM(C6,C15,C16,C20,C21,C22,C25,C26)</f>
        <v>157768</v>
      </c>
      <c r="D5" s="76">
        <f t="shared" si="1"/>
        <v>306900</v>
      </c>
      <c r="E5" s="76">
        <f t="shared" ref="E5:E8" si="2">SUM(F5,G5)</f>
        <v>514478</v>
      </c>
      <c r="F5" s="76">
        <f t="shared" si="1"/>
        <v>156978</v>
      </c>
      <c r="G5" s="76">
        <f t="shared" si="1"/>
        <v>357500</v>
      </c>
    </row>
    <row r="6" ht="28" customHeight="1" spans="1:7">
      <c r="A6" s="77" t="s">
        <v>1648</v>
      </c>
      <c r="B6" s="76">
        <f t="shared" si="0"/>
        <v>259800</v>
      </c>
      <c r="C6" s="76">
        <f t="shared" ref="C6:G6" si="3">SUM(C7:C10,C14)</f>
        <v>75200</v>
      </c>
      <c r="D6" s="76">
        <f t="shared" si="3"/>
        <v>184600</v>
      </c>
      <c r="E6" s="76">
        <f t="shared" si="2"/>
        <v>298800</v>
      </c>
      <c r="F6" s="76">
        <f t="shared" si="3"/>
        <v>75200</v>
      </c>
      <c r="G6" s="76">
        <f t="shared" si="3"/>
        <v>223600</v>
      </c>
    </row>
    <row r="7" s="68" customFormat="1" ht="28" customHeight="1" spans="1:7">
      <c r="A7" s="78" t="s">
        <v>1649</v>
      </c>
      <c r="B7" s="79"/>
      <c r="C7" s="80"/>
      <c r="D7" s="80"/>
      <c r="E7" s="79"/>
      <c r="F7" s="80"/>
      <c r="G7" s="80"/>
    </row>
    <row r="8" s="68" customFormat="1" ht="28" customHeight="1" spans="1:7">
      <c r="A8" s="78" t="s">
        <v>1650</v>
      </c>
      <c r="B8" s="79">
        <f t="shared" si="0"/>
        <v>38000</v>
      </c>
      <c r="C8" s="80">
        <v>38000</v>
      </c>
      <c r="D8" s="80"/>
      <c r="E8" s="79">
        <f t="shared" si="2"/>
        <v>38000</v>
      </c>
      <c r="F8" s="80">
        <v>38000</v>
      </c>
      <c r="G8" s="80"/>
    </row>
    <row r="9" s="68" customFormat="1" ht="28" customHeight="1" spans="1:7">
      <c r="A9" s="78" t="s">
        <v>1651</v>
      </c>
      <c r="B9" s="79"/>
      <c r="C9" s="80"/>
      <c r="D9" s="80"/>
      <c r="E9" s="79"/>
      <c r="F9" s="80"/>
      <c r="G9" s="80"/>
    </row>
    <row r="10" s="55" customFormat="1" ht="28" customHeight="1" spans="1:7">
      <c r="A10" s="78" t="s">
        <v>1652</v>
      </c>
      <c r="B10" s="79">
        <f t="shared" ref="B10:B16" si="4">SUM(C10,D10)</f>
        <v>74200</v>
      </c>
      <c r="C10" s="80">
        <v>37200</v>
      </c>
      <c r="D10" s="80">
        <v>37000</v>
      </c>
      <c r="E10" s="79">
        <f t="shared" ref="E10:E16" si="5">SUM(F10,G10)</f>
        <v>74200</v>
      </c>
      <c r="F10" s="80">
        <v>37200</v>
      </c>
      <c r="G10" s="80">
        <v>37000</v>
      </c>
    </row>
    <row r="11" s="68" customFormat="1" ht="28" customHeight="1" spans="1:7">
      <c r="A11" s="78" t="s">
        <v>1653</v>
      </c>
      <c r="B11" s="79"/>
      <c r="C11" s="80"/>
      <c r="D11" s="80"/>
      <c r="E11" s="79"/>
      <c r="F11" s="80"/>
      <c r="G11" s="80"/>
    </row>
    <row r="12" s="68" customFormat="1" ht="28" customHeight="1" spans="1:7">
      <c r="A12" s="78" t="s">
        <v>1654</v>
      </c>
      <c r="B12" s="79">
        <f t="shared" si="4"/>
        <v>37200</v>
      </c>
      <c r="C12" s="80">
        <v>37200</v>
      </c>
      <c r="D12" s="80"/>
      <c r="E12" s="79">
        <f t="shared" si="5"/>
        <v>37200</v>
      </c>
      <c r="F12" s="80">
        <v>37200</v>
      </c>
      <c r="G12" s="80"/>
    </row>
    <row r="13" s="68" customFormat="1" ht="28" customHeight="1" spans="1:7">
      <c r="A13" s="78" t="s">
        <v>1655</v>
      </c>
      <c r="B13" s="79"/>
      <c r="C13" s="80"/>
      <c r="D13" s="80">
        <v>37000</v>
      </c>
      <c r="E13" s="79">
        <f t="shared" si="5"/>
        <v>37000</v>
      </c>
      <c r="F13" s="80"/>
      <c r="G13" s="80">
        <v>37000</v>
      </c>
    </row>
    <row r="14" ht="28" customHeight="1" spans="1:7">
      <c r="A14" s="78" t="s">
        <v>1656</v>
      </c>
      <c r="B14" s="79">
        <f t="shared" si="4"/>
        <v>147600</v>
      </c>
      <c r="C14" s="80"/>
      <c r="D14" s="80">
        <v>147600</v>
      </c>
      <c r="E14" s="79">
        <f t="shared" si="5"/>
        <v>186600</v>
      </c>
      <c r="F14" s="80"/>
      <c r="G14" s="80">
        <v>186600</v>
      </c>
    </row>
    <row r="15" ht="28" customHeight="1" spans="1:7">
      <c r="A15" s="77" t="s">
        <v>1657</v>
      </c>
      <c r="B15" s="76">
        <f t="shared" si="4"/>
        <v>10000</v>
      </c>
      <c r="C15" s="76"/>
      <c r="D15" s="76">
        <v>10000</v>
      </c>
      <c r="E15" s="76">
        <f t="shared" si="5"/>
        <v>7000</v>
      </c>
      <c r="F15" s="76"/>
      <c r="G15" s="76">
        <v>7000</v>
      </c>
    </row>
    <row r="16" ht="28" customHeight="1" spans="1:7">
      <c r="A16" s="77" t="s">
        <v>1658</v>
      </c>
      <c r="B16" s="76">
        <f t="shared" si="4"/>
        <v>35600</v>
      </c>
      <c r="C16" s="76">
        <v>22600</v>
      </c>
      <c r="D16" s="76">
        <v>13000</v>
      </c>
      <c r="E16" s="76">
        <f t="shared" si="5"/>
        <v>35600</v>
      </c>
      <c r="F16" s="76">
        <v>22600</v>
      </c>
      <c r="G16" s="76">
        <v>13000</v>
      </c>
    </row>
    <row r="17" s="68" customFormat="1" ht="28" customHeight="1" spans="1:7">
      <c r="A17" s="78" t="s">
        <v>1659</v>
      </c>
      <c r="B17" s="79"/>
      <c r="C17" s="80"/>
      <c r="D17" s="80"/>
      <c r="E17" s="79"/>
      <c r="F17" s="80"/>
      <c r="G17" s="80"/>
    </row>
    <row r="18" s="68" customFormat="1" ht="28" customHeight="1" spans="1:7">
      <c r="A18" s="78" t="s">
        <v>1660</v>
      </c>
      <c r="B18" s="79"/>
      <c r="C18" s="80"/>
      <c r="D18" s="80"/>
      <c r="E18" s="79"/>
      <c r="F18" s="80"/>
      <c r="G18" s="80"/>
    </row>
    <row r="19" s="68" customFormat="1" ht="28" customHeight="1" spans="1:7">
      <c r="A19" s="78" t="s">
        <v>1661</v>
      </c>
      <c r="B19" s="79"/>
      <c r="C19" s="80"/>
      <c r="D19" s="80"/>
      <c r="E19" s="79"/>
      <c r="F19" s="80"/>
      <c r="G19" s="80"/>
    </row>
    <row r="20" ht="28" customHeight="1" spans="1:7">
      <c r="A20" s="77" t="s">
        <v>1662</v>
      </c>
      <c r="B20" s="76">
        <f t="shared" ref="B20:B24" si="6">SUM(C20,D20)</f>
        <v>3000</v>
      </c>
      <c r="C20" s="76">
        <v>3000</v>
      </c>
      <c r="D20" s="76"/>
      <c r="E20" s="76">
        <f t="shared" ref="E20:E26" si="7">SUM(F20,G20)</f>
        <v>3000</v>
      </c>
      <c r="F20" s="76">
        <v>3000</v>
      </c>
      <c r="G20" s="76"/>
    </row>
    <row r="21" ht="28" customHeight="1" spans="1:7">
      <c r="A21" s="77" t="s">
        <v>1663</v>
      </c>
      <c r="B21" s="76">
        <f t="shared" si="6"/>
        <v>45000</v>
      </c>
      <c r="C21" s="76">
        <v>16500</v>
      </c>
      <c r="D21" s="76">
        <v>28500</v>
      </c>
      <c r="E21" s="76">
        <f t="shared" si="7"/>
        <v>45000</v>
      </c>
      <c r="F21" s="76">
        <v>16500</v>
      </c>
      <c r="G21" s="76">
        <v>28500</v>
      </c>
    </row>
    <row r="22" ht="28" customHeight="1" spans="1:7">
      <c r="A22" s="77" t="s">
        <v>1664</v>
      </c>
      <c r="B22" s="76">
        <f t="shared" si="6"/>
        <v>27100</v>
      </c>
      <c r="C22" s="76">
        <f t="shared" ref="C22:G22" si="8">C23+C24</f>
        <v>11600</v>
      </c>
      <c r="D22" s="76">
        <f t="shared" si="8"/>
        <v>15500</v>
      </c>
      <c r="E22" s="76">
        <f t="shared" si="8"/>
        <v>41600</v>
      </c>
      <c r="F22" s="76">
        <f t="shared" si="8"/>
        <v>11500</v>
      </c>
      <c r="G22" s="76">
        <f t="shared" si="8"/>
        <v>30100</v>
      </c>
    </row>
    <row r="23" s="68" customFormat="1" ht="28" customHeight="1" spans="1:7">
      <c r="A23" s="78" t="s">
        <v>1665</v>
      </c>
      <c r="B23" s="79">
        <f t="shared" si="6"/>
        <v>11500</v>
      </c>
      <c r="C23" s="80">
        <v>3500</v>
      </c>
      <c r="D23" s="80">
        <v>8000</v>
      </c>
      <c r="E23" s="79">
        <f t="shared" si="7"/>
        <v>23900</v>
      </c>
      <c r="F23" s="80">
        <v>3500</v>
      </c>
      <c r="G23" s="80">
        <v>20400</v>
      </c>
    </row>
    <row r="24" s="68" customFormat="1" ht="28" customHeight="1" spans="1:7">
      <c r="A24" s="78" t="s">
        <v>1666</v>
      </c>
      <c r="B24" s="79">
        <f t="shared" si="6"/>
        <v>15600</v>
      </c>
      <c r="C24" s="80">
        <v>8100</v>
      </c>
      <c r="D24" s="80">
        <v>7500</v>
      </c>
      <c r="E24" s="79">
        <f t="shared" si="7"/>
        <v>17700</v>
      </c>
      <c r="F24" s="80">
        <v>8000</v>
      </c>
      <c r="G24" s="80">
        <v>9700</v>
      </c>
    </row>
    <row r="25" ht="28" customHeight="1" spans="1:7">
      <c r="A25" s="77" t="s">
        <v>1667</v>
      </c>
      <c r="B25" s="76"/>
      <c r="C25" s="80"/>
      <c r="D25" s="81">
        <v>50000</v>
      </c>
      <c r="E25" s="76">
        <f t="shared" si="7"/>
        <v>50000</v>
      </c>
      <c r="F25" s="80"/>
      <c r="G25" s="81">
        <v>50000</v>
      </c>
    </row>
    <row r="26" ht="28" customHeight="1" spans="1:7">
      <c r="A26" s="77" t="s">
        <v>1668</v>
      </c>
      <c r="B26" s="76">
        <f>SUM(C26,D26)</f>
        <v>34168</v>
      </c>
      <c r="C26" s="76">
        <v>28868</v>
      </c>
      <c r="D26" s="81">
        <v>5300</v>
      </c>
      <c r="E26" s="76">
        <f t="shared" si="7"/>
        <v>33478</v>
      </c>
      <c r="F26" s="76">
        <v>28178</v>
      </c>
      <c r="G26" s="81">
        <v>5300</v>
      </c>
    </row>
  </sheetData>
  <mergeCells count="4">
    <mergeCell ref="A2:G2"/>
    <mergeCell ref="B3:D3"/>
    <mergeCell ref="E3:G3"/>
    <mergeCell ref="A3:A4"/>
  </mergeCells>
  <printOptions horizontalCentered="1"/>
  <pageMargins left="1" right="1" top="1" bottom="1" header="0.298611111111111" footer="0.298611111111111"/>
  <pageSetup paperSize="9" scale="65" fitToHeight="0" orientation="portrait" blackAndWhite="1"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A1" sqref="A1"/>
    </sheetView>
  </sheetViews>
  <sheetFormatPr defaultColWidth="8.8" defaultRowHeight="14.25" outlineLevelCol="3"/>
  <cols>
    <col min="1" max="1" width="43" customWidth="1"/>
    <col min="2" max="3" width="18.4" customWidth="1"/>
    <col min="4" max="4" width="12.5" customWidth="1"/>
    <col min="5" max="5" width="14.8" customWidth="1"/>
    <col min="6" max="6" width="12.9" customWidth="1"/>
    <col min="7" max="8" width="12.3" customWidth="1"/>
  </cols>
  <sheetData>
    <row r="1" s="54" customFormat="1" ht="18.75" spans="1:1">
      <c r="A1" s="56" t="s">
        <v>1669</v>
      </c>
    </row>
    <row r="2" ht="37" customHeight="1" spans="1:3">
      <c r="A2" s="57" t="s">
        <v>1670</v>
      </c>
      <c r="B2" s="57"/>
      <c r="C2" s="57"/>
    </row>
    <row r="3" spans="2:3">
      <c r="B3" s="58"/>
      <c r="C3" s="58" t="s">
        <v>72</v>
      </c>
    </row>
    <row r="4" ht="51" customHeight="1" spans="1:4">
      <c r="A4" s="59" t="s">
        <v>74</v>
      </c>
      <c r="B4" s="15" t="s">
        <v>11</v>
      </c>
      <c r="C4" s="15" t="s">
        <v>14</v>
      </c>
      <c r="D4" s="29"/>
    </row>
    <row r="5" ht="27" customHeight="1" spans="1:4">
      <c r="A5" s="60" t="s">
        <v>1671</v>
      </c>
      <c r="B5" s="61">
        <f>B6+B9</f>
        <v>55684</v>
      </c>
      <c r="C5" s="61">
        <f>C6+C9</f>
        <v>32200</v>
      </c>
      <c r="D5" s="29"/>
    </row>
    <row r="6" ht="27" customHeight="1" spans="1:4">
      <c r="A6" s="62" t="s">
        <v>1672</v>
      </c>
      <c r="B6" s="63">
        <v>55184</v>
      </c>
      <c r="C6" s="63">
        <v>7600</v>
      </c>
      <c r="D6" s="29"/>
    </row>
    <row r="7" ht="27" customHeight="1" spans="1:4">
      <c r="A7" s="62" t="s">
        <v>1673</v>
      </c>
      <c r="B7" s="63">
        <v>54952</v>
      </c>
      <c r="C7" s="63">
        <v>7600</v>
      </c>
      <c r="D7" s="29"/>
    </row>
    <row r="8" ht="27" customHeight="1" spans="1:4">
      <c r="A8" s="62" t="s">
        <v>1674</v>
      </c>
      <c r="B8" s="63">
        <v>232</v>
      </c>
      <c r="C8" s="63"/>
      <c r="D8" s="29"/>
    </row>
    <row r="9" ht="27" customHeight="1" spans="1:4">
      <c r="A9" s="62" t="s">
        <v>1675</v>
      </c>
      <c r="B9" s="63">
        <v>500</v>
      </c>
      <c r="C9" s="63">
        <v>24600</v>
      </c>
      <c r="D9" s="29"/>
    </row>
    <row r="10" ht="27" customHeight="1" spans="1:4">
      <c r="A10" s="60" t="s">
        <v>1676</v>
      </c>
      <c r="B10" s="63"/>
      <c r="C10" s="61">
        <v>-14600</v>
      </c>
      <c r="D10" s="29"/>
    </row>
    <row r="11" s="55" customFormat="1" ht="27" customHeight="1" spans="1:3">
      <c r="A11" s="64" t="s">
        <v>1677</v>
      </c>
      <c r="B11" s="61">
        <f>SUM(B12:B13)</f>
        <v>14839</v>
      </c>
      <c r="C11" s="61">
        <f>SUM(C12:C13)</f>
        <v>14594</v>
      </c>
    </row>
    <row r="12" ht="27" customHeight="1" spans="1:3">
      <c r="A12" s="65" t="s">
        <v>1678</v>
      </c>
      <c r="B12" s="63">
        <v>5483</v>
      </c>
      <c r="C12" s="63">
        <v>5227</v>
      </c>
    </row>
    <row r="13" ht="27" customHeight="1" spans="1:3">
      <c r="A13" s="65" t="s">
        <v>1679</v>
      </c>
      <c r="B13" s="63">
        <v>9356</v>
      </c>
      <c r="C13" s="63">
        <v>9367</v>
      </c>
    </row>
    <row r="14" s="55" customFormat="1" ht="27" customHeight="1" spans="1:3">
      <c r="A14" s="64" t="s">
        <v>1680</v>
      </c>
      <c r="B14" s="61">
        <f>SUM(B15:B16)</f>
        <v>72123</v>
      </c>
      <c r="C14" s="61">
        <f>SUM(C15:C16)</f>
        <v>32194</v>
      </c>
    </row>
    <row r="15" ht="27" customHeight="1" spans="1:3">
      <c r="A15" s="65" t="s">
        <v>1672</v>
      </c>
      <c r="B15" s="63">
        <v>60667</v>
      </c>
      <c r="C15" s="63">
        <v>12827</v>
      </c>
    </row>
    <row r="16" ht="27" customHeight="1" spans="1:3">
      <c r="A16" s="66" t="s">
        <v>1675</v>
      </c>
      <c r="B16" s="63">
        <v>11456</v>
      </c>
      <c r="C16" s="63">
        <v>19367</v>
      </c>
    </row>
  </sheetData>
  <mergeCells count="1">
    <mergeCell ref="A2:C2"/>
  </mergeCells>
  <printOptions horizontalCentered="1"/>
  <pageMargins left="0.998611111111111" right="0.998611111111111" top="0.998611111111111" bottom="0.998611111111111" header="0.5" footer="0.5"/>
  <pageSetup paperSize="9" scale="94" fitToHeight="0" orientation="portrait" blackAndWhite="1"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A1" sqref="A1:B1"/>
    </sheetView>
  </sheetViews>
  <sheetFormatPr defaultColWidth="8.8" defaultRowHeight="14.25"/>
  <cols>
    <col min="1" max="1" width="16.3" style="29" customWidth="1"/>
    <col min="2" max="2" width="12" style="29" customWidth="1"/>
    <col min="3" max="3" width="10.7" style="29" customWidth="1"/>
    <col min="4" max="4" width="11.5" style="29" customWidth="1"/>
    <col min="5" max="5" width="9.125" style="29" customWidth="1"/>
    <col min="6" max="6" width="9.8" style="30" customWidth="1"/>
    <col min="7" max="7" width="10.6" style="29" customWidth="1"/>
    <col min="8" max="8" width="9.4" style="29" customWidth="1"/>
    <col min="9" max="9" width="25.6" style="29" customWidth="1"/>
    <col min="10" max="10" width="12.3" style="29" customWidth="1"/>
    <col min="11" max="16384" width="8.8" style="29"/>
  </cols>
  <sheetData>
    <row r="1" s="28" customFormat="1" ht="18.75" spans="1:9">
      <c r="A1" s="31" t="s">
        <v>1681</v>
      </c>
      <c r="B1" s="32"/>
      <c r="C1" s="33"/>
      <c r="D1" s="33"/>
      <c r="E1" s="33"/>
      <c r="F1" s="34"/>
      <c r="G1" s="33"/>
      <c r="H1" s="33"/>
      <c r="I1" s="33"/>
    </row>
    <row r="2" s="29" customFormat="1" ht="29" customHeight="1" spans="1:9">
      <c r="A2" s="35" t="s">
        <v>1682</v>
      </c>
      <c r="B2" s="35"/>
      <c r="C2" s="35"/>
      <c r="D2" s="35"/>
      <c r="E2" s="35"/>
      <c r="F2" s="36"/>
      <c r="G2" s="35"/>
      <c r="H2" s="35"/>
      <c r="I2" s="35"/>
    </row>
    <row r="3" s="29" customFormat="1" ht="25" customHeight="1" spans="6:9">
      <c r="F3" s="30"/>
      <c r="I3" s="49" t="s">
        <v>72</v>
      </c>
    </row>
    <row r="4" s="29" customFormat="1" ht="28" customHeight="1" spans="1:9">
      <c r="A4" s="37" t="s">
        <v>1683</v>
      </c>
      <c r="B4" s="37" t="s">
        <v>74</v>
      </c>
      <c r="C4" s="38" t="s">
        <v>1684</v>
      </c>
      <c r="D4" s="38" t="s">
        <v>1685</v>
      </c>
      <c r="E4" s="38" t="s">
        <v>1686</v>
      </c>
      <c r="F4" s="39" t="s">
        <v>1687</v>
      </c>
      <c r="G4" s="37" t="s">
        <v>1688</v>
      </c>
      <c r="H4" s="37"/>
      <c r="I4" s="50" t="s">
        <v>1689</v>
      </c>
    </row>
    <row r="5" s="29" customFormat="1" ht="24" customHeight="1" spans="1:9">
      <c r="A5" s="40"/>
      <c r="B5" s="40"/>
      <c r="C5" s="15"/>
      <c r="D5" s="15"/>
      <c r="E5" s="15"/>
      <c r="F5" s="41"/>
      <c r="G5" s="40" t="s">
        <v>1690</v>
      </c>
      <c r="H5" s="40" t="s">
        <v>1691</v>
      </c>
      <c r="I5" s="51"/>
    </row>
    <row r="6" s="29" customFormat="1" ht="24" customHeight="1" spans="1:9">
      <c r="A6" s="40" t="s">
        <v>1692</v>
      </c>
      <c r="B6" s="40"/>
      <c r="C6" s="40"/>
      <c r="D6" s="40"/>
      <c r="E6" s="40"/>
      <c r="F6" s="40"/>
      <c r="G6" s="40"/>
      <c r="H6" s="42"/>
      <c r="I6" s="51"/>
    </row>
    <row r="7" s="29" customFormat="1" ht="63" customHeight="1" spans="1:9">
      <c r="A7" s="43" t="s">
        <v>1693</v>
      </c>
      <c r="B7" s="43" t="s">
        <v>1694</v>
      </c>
      <c r="C7" s="43" t="s">
        <v>1695</v>
      </c>
      <c r="D7" s="43" t="s">
        <v>1696</v>
      </c>
      <c r="E7" s="43" t="s">
        <v>1697</v>
      </c>
      <c r="F7" s="44" t="s">
        <v>1698</v>
      </c>
      <c r="G7" s="43" t="s">
        <v>1699</v>
      </c>
      <c r="H7" s="45">
        <v>16000</v>
      </c>
      <c r="I7" s="52" t="s">
        <v>1700</v>
      </c>
    </row>
    <row r="8" s="29" customFormat="1" ht="63" customHeight="1" spans="1:9">
      <c r="A8" s="43" t="s">
        <v>1701</v>
      </c>
      <c r="B8" s="46" t="s">
        <v>1702</v>
      </c>
      <c r="C8" s="43" t="s">
        <v>1695</v>
      </c>
      <c r="D8" s="46" t="s">
        <v>1703</v>
      </c>
      <c r="E8" s="43" t="s">
        <v>1697</v>
      </c>
      <c r="F8" s="47" t="s">
        <v>1698</v>
      </c>
      <c r="G8" s="46" t="s">
        <v>1699</v>
      </c>
      <c r="H8" s="48">
        <v>23000</v>
      </c>
      <c r="I8" s="53" t="s">
        <v>1700</v>
      </c>
    </row>
    <row r="9" s="29" customFormat="1" spans="6:6">
      <c r="F9" s="30"/>
    </row>
    <row r="10" s="29" customFormat="1" spans="6:6">
      <c r="F10" s="30"/>
    </row>
    <row r="11" s="29" customFormat="1" spans="6:6">
      <c r="F11" s="30"/>
    </row>
    <row r="12" s="29" customFormat="1" spans="6:6">
      <c r="F12" s="30"/>
    </row>
    <row r="13" s="29" customFormat="1" spans="6:6">
      <c r="F13" s="30"/>
    </row>
    <row r="14" s="29" customFormat="1" spans="6:6">
      <c r="F14" s="30"/>
    </row>
    <row r="15" s="29" customFormat="1" spans="6:6">
      <c r="F15" s="30"/>
    </row>
    <row r="16" s="29" customFormat="1" spans="6:6">
      <c r="F16" s="30"/>
    </row>
    <row r="17" s="29" customFormat="1" spans="6:6">
      <c r="F17" s="30"/>
    </row>
    <row r="18" s="29" customFormat="1" spans="6:6">
      <c r="F18" s="30"/>
    </row>
    <row r="19" s="29" customFormat="1" spans="6:6">
      <c r="F19" s="30"/>
    </row>
    <row r="20" s="29" customFormat="1" spans="6:6">
      <c r="F20" s="30"/>
    </row>
    <row r="21" s="29" customFormat="1" spans="6:6">
      <c r="F21" s="30"/>
    </row>
    <row r="22" s="29" customFormat="1" spans="6:6">
      <c r="F22" s="30"/>
    </row>
    <row r="23" s="29" customFormat="1" spans="6:6">
      <c r="F23" s="30"/>
    </row>
    <row r="24" s="29" customFormat="1" spans="6:6">
      <c r="F24" s="30"/>
    </row>
    <row r="25" s="29" customFormat="1" spans="6:6">
      <c r="F25" s="30"/>
    </row>
    <row r="26" s="29" customFormat="1" spans="6:6">
      <c r="F26" s="30"/>
    </row>
    <row r="27" s="29" customFormat="1" spans="6:6">
      <c r="F27" s="30"/>
    </row>
  </sheetData>
  <mergeCells count="11">
    <mergeCell ref="A1:B1"/>
    <mergeCell ref="A2:I2"/>
    <mergeCell ref="G4:H4"/>
    <mergeCell ref="A6:G6"/>
    <mergeCell ref="A4:A5"/>
    <mergeCell ref="B4:B5"/>
    <mergeCell ref="C4:C5"/>
    <mergeCell ref="D4:D5"/>
    <mergeCell ref="E4:E5"/>
    <mergeCell ref="F4:F5"/>
    <mergeCell ref="I4:I5"/>
  </mergeCells>
  <conditionalFormatting sqref="B9 B11">
    <cfRule type="duplicateValues" dxfId="3" priority="1" stopIfTrue="1"/>
  </conditionalFormatting>
  <pageMargins left="1" right="1" top="1" bottom="1" header="0.5" footer="0.5"/>
  <pageSetup paperSize="9" scale="65" fitToHeight="0"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52"/>
  <sheetViews>
    <sheetView workbookViewId="0">
      <selection activeCell="L12" sqref="L12"/>
    </sheetView>
  </sheetViews>
  <sheetFormatPr defaultColWidth="8.7" defaultRowHeight="12" outlineLevelCol="5"/>
  <cols>
    <col min="1" max="1" width="43.4" style="2" customWidth="1"/>
    <col min="2" max="2" width="14.5" style="2" customWidth="1"/>
    <col min="3" max="4" width="14.2" style="5" customWidth="1"/>
    <col min="5" max="5" width="14.2" style="2" customWidth="1"/>
    <col min="6" max="6" width="11.1" style="2" customWidth="1"/>
    <col min="7" max="16384" width="8.7" style="2"/>
  </cols>
  <sheetData>
    <row r="1" s="1" customFormat="1" ht="25" customHeight="1" spans="1:4">
      <c r="A1" s="6" t="s">
        <v>1704</v>
      </c>
      <c r="B1" s="7"/>
      <c r="C1" s="8"/>
      <c r="D1" s="8"/>
    </row>
    <row r="2" s="2" customFormat="1" ht="30" customHeight="1" spans="1:6">
      <c r="A2" s="9" t="s">
        <v>1705</v>
      </c>
      <c r="B2" s="9"/>
      <c r="C2" s="9"/>
      <c r="D2" s="9"/>
      <c r="E2" s="9"/>
      <c r="F2" s="9"/>
    </row>
    <row r="3" s="2" customFormat="1" spans="3:6">
      <c r="C3" s="5"/>
      <c r="D3" s="5"/>
      <c r="F3" s="10" t="s">
        <v>1230</v>
      </c>
    </row>
    <row r="4" s="3" customFormat="1" ht="27" customHeight="1" spans="1:6">
      <c r="A4" s="11" t="s">
        <v>74</v>
      </c>
      <c r="B4" s="12" t="s">
        <v>11</v>
      </c>
      <c r="C4" s="13" t="s">
        <v>14</v>
      </c>
      <c r="D4" s="14" t="s">
        <v>1706</v>
      </c>
      <c r="E4" s="14"/>
      <c r="F4" s="15" t="s">
        <v>16</v>
      </c>
    </row>
    <row r="5" s="3" customFormat="1" ht="27" customHeight="1" spans="1:6">
      <c r="A5" s="16"/>
      <c r="B5" s="17"/>
      <c r="C5" s="13"/>
      <c r="D5" s="14" t="s">
        <v>1707</v>
      </c>
      <c r="E5" s="14" t="s">
        <v>1708</v>
      </c>
      <c r="F5" s="15"/>
    </row>
    <row r="6" s="4" customFormat="1" ht="27" customHeight="1" spans="1:6">
      <c r="A6" s="18" t="s">
        <v>1709</v>
      </c>
      <c r="B6" s="19">
        <v>0</v>
      </c>
      <c r="C6" s="19">
        <v>0</v>
      </c>
      <c r="D6" s="20">
        <f>C6-B6</f>
        <v>0</v>
      </c>
      <c r="E6" s="21" t="str">
        <f>IF(B6&lt;&gt;0,C6/B6-1,"-")</f>
        <v>-</v>
      </c>
      <c r="F6" s="21" t="str">
        <f t="shared" ref="F6:F11" si="0">IF(B6&lt;&gt;0,C6/B6,"-")</f>
        <v>-</v>
      </c>
    </row>
    <row r="7" s="2" customFormat="1" ht="27" customHeight="1" spans="1:6">
      <c r="A7" s="18" t="s">
        <v>1710</v>
      </c>
      <c r="B7" s="22">
        <f>B8+B9</f>
        <v>511</v>
      </c>
      <c r="C7" s="22">
        <f>C8+C9</f>
        <v>523.112248</v>
      </c>
      <c r="D7" s="22">
        <f t="shared" ref="D7:D11" si="1">C7-B7</f>
        <v>12.112248</v>
      </c>
      <c r="E7" s="21">
        <f t="shared" ref="E6:E11" si="2">IF(B7&lt;&gt;0,C7/B7-1,"-")</f>
        <v>0.0237030293542075</v>
      </c>
      <c r="F7" s="21">
        <f t="shared" si="0"/>
        <v>1.02370302935421</v>
      </c>
    </row>
    <row r="8" s="2" customFormat="1" ht="27" customHeight="1" spans="1:6">
      <c r="A8" s="23" t="s">
        <v>1711</v>
      </c>
      <c r="B8" s="24">
        <v>9</v>
      </c>
      <c r="C8" s="24">
        <v>42.96</v>
      </c>
      <c r="D8" s="20">
        <f t="shared" si="1"/>
        <v>33.96</v>
      </c>
      <c r="E8" s="21">
        <f t="shared" si="2"/>
        <v>3.77333333333333</v>
      </c>
      <c r="F8" s="21">
        <f t="shared" si="0"/>
        <v>4.77333333333333</v>
      </c>
    </row>
    <row r="9" s="2" customFormat="1" ht="27" customHeight="1" spans="1:6">
      <c r="A9" s="23" t="s">
        <v>1712</v>
      </c>
      <c r="B9" s="24">
        <v>502</v>
      </c>
      <c r="C9" s="24">
        <v>480.152248</v>
      </c>
      <c r="D9" s="20">
        <f t="shared" si="1"/>
        <v>-21.847752</v>
      </c>
      <c r="E9" s="21">
        <f t="shared" si="2"/>
        <v>-0.0435214183266932</v>
      </c>
      <c r="F9" s="21">
        <f t="shared" si="0"/>
        <v>0.956478581673307</v>
      </c>
    </row>
    <row r="10" s="2" customFormat="1" ht="27" customHeight="1" spans="1:6">
      <c r="A10" s="18" t="s">
        <v>1713</v>
      </c>
      <c r="B10" s="25">
        <v>183</v>
      </c>
      <c r="C10" s="25">
        <v>109.635054</v>
      </c>
      <c r="D10" s="22">
        <f t="shared" si="1"/>
        <v>-73.364946</v>
      </c>
      <c r="E10" s="21">
        <f t="shared" si="2"/>
        <v>-0.400901344262295</v>
      </c>
      <c r="F10" s="21">
        <f t="shared" si="0"/>
        <v>0.599098655737705</v>
      </c>
    </row>
    <row r="11" s="2" customFormat="1" ht="27" customHeight="1" spans="1:6">
      <c r="A11" s="26" t="s">
        <v>1714</v>
      </c>
      <c r="B11" s="25">
        <f>B6+B7+B10</f>
        <v>694</v>
      </c>
      <c r="C11" s="25">
        <f>C6+C7+C10</f>
        <v>632.747302</v>
      </c>
      <c r="D11" s="22">
        <f t="shared" si="1"/>
        <v>-61.252698</v>
      </c>
      <c r="E11" s="21">
        <f t="shared" si="2"/>
        <v>-0.0882603717579251</v>
      </c>
      <c r="F11" s="21">
        <f t="shared" si="0"/>
        <v>0.911739628242075</v>
      </c>
    </row>
    <row r="12" s="2" customFormat="1" ht="128" customHeight="1" spans="1:6">
      <c r="A12" s="27" t="s">
        <v>1715</v>
      </c>
      <c r="B12" s="27"/>
      <c r="C12" s="27"/>
      <c r="D12" s="27"/>
      <c r="E12" s="27"/>
      <c r="F12" s="27"/>
    </row>
    <row r="13" s="2" customFormat="1" ht="20.1" customHeight="1" spans="3:4">
      <c r="C13" s="5"/>
      <c r="D13" s="5"/>
    </row>
    <row r="14" s="2" customFormat="1" ht="20.1" customHeight="1" spans="3:4">
      <c r="C14" s="5"/>
      <c r="D14" s="5"/>
    </row>
    <row r="15" s="2" customFormat="1" ht="20.1" customHeight="1" spans="3:4">
      <c r="C15" s="5"/>
      <c r="D15" s="5"/>
    </row>
    <row r="16" s="2" customFormat="1" ht="20.1" customHeight="1" spans="3:4">
      <c r="C16" s="5"/>
      <c r="D16" s="5"/>
    </row>
    <row r="17" s="2" customFormat="1" ht="20.1" customHeight="1" spans="3:4">
      <c r="C17" s="5"/>
      <c r="D17" s="5"/>
    </row>
    <row r="18" s="2" customFormat="1" ht="20.1" customHeight="1" spans="3:4">
      <c r="C18" s="5"/>
      <c r="D18" s="5"/>
    </row>
    <row r="19" s="2" customFormat="1" ht="20.1" customHeight="1" spans="3:4">
      <c r="C19" s="5"/>
      <c r="D19" s="5"/>
    </row>
    <row r="20" s="2" customFormat="1" ht="20.1" customHeight="1" spans="3:4">
      <c r="C20" s="5"/>
      <c r="D20" s="5"/>
    </row>
    <row r="21" s="2" customFormat="1" ht="20.1" customHeight="1" spans="3:4">
      <c r="C21" s="5"/>
      <c r="D21" s="5"/>
    </row>
    <row r="22" s="2" customFormat="1" ht="20.1" customHeight="1" spans="3:4">
      <c r="C22" s="5"/>
      <c r="D22" s="5"/>
    </row>
    <row r="23" s="2" customFormat="1" ht="20.1" customHeight="1" spans="3:4">
      <c r="C23" s="5"/>
      <c r="D23" s="5"/>
    </row>
    <row r="24" s="2" customFormat="1" ht="20.1" customHeight="1" spans="3:4">
      <c r="C24" s="5"/>
      <c r="D24" s="5"/>
    </row>
    <row r="25" s="2" customFormat="1" ht="20.1" customHeight="1" spans="3:4">
      <c r="C25" s="5"/>
      <c r="D25" s="5"/>
    </row>
    <row r="26" s="2" customFormat="1" ht="20.1" customHeight="1" spans="3:4">
      <c r="C26" s="5"/>
      <c r="D26" s="5"/>
    </row>
    <row r="27" s="2" customFormat="1" ht="20.1" customHeight="1" spans="3:4">
      <c r="C27" s="5"/>
      <c r="D27" s="5"/>
    </row>
    <row r="28" s="2" customFormat="1" ht="20.1" customHeight="1" spans="3:4">
      <c r="C28" s="5"/>
      <c r="D28" s="5"/>
    </row>
    <row r="29" s="2" customFormat="1" ht="20.1" customHeight="1" spans="3:4">
      <c r="C29" s="5"/>
      <c r="D29" s="5"/>
    </row>
    <row r="30" s="2" customFormat="1" ht="20.1" customHeight="1" spans="3:4">
      <c r="C30" s="5"/>
      <c r="D30" s="5"/>
    </row>
    <row r="31" s="2" customFormat="1" ht="20.1" customHeight="1" spans="3:4">
      <c r="C31" s="5"/>
      <c r="D31" s="5"/>
    </row>
    <row r="32" s="2" customFormat="1" ht="20.1" customHeight="1" spans="3:4">
      <c r="C32" s="5"/>
      <c r="D32" s="5"/>
    </row>
    <row r="33" s="2" customFormat="1" ht="20.1" customHeight="1" spans="3:4">
      <c r="C33" s="5"/>
      <c r="D33" s="5"/>
    </row>
    <row r="34" s="2" customFormat="1" ht="20.1" customHeight="1" spans="3:4">
      <c r="C34" s="5"/>
      <c r="D34" s="5"/>
    </row>
    <row r="35" s="2" customFormat="1" ht="20.1" customHeight="1" spans="3:4">
      <c r="C35" s="5"/>
      <c r="D35" s="5"/>
    </row>
    <row r="36" s="2" customFormat="1" ht="20.1" customHeight="1" spans="3:4">
      <c r="C36" s="5"/>
      <c r="D36" s="5"/>
    </row>
    <row r="37" s="2" customFormat="1" ht="20.1" customHeight="1" spans="3:4">
      <c r="C37" s="5"/>
      <c r="D37" s="5"/>
    </row>
    <row r="38" s="2" customFormat="1" ht="20.1" customHeight="1" spans="3:4">
      <c r="C38" s="5"/>
      <c r="D38" s="5"/>
    </row>
    <row r="39" s="2" customFormat="1" ht="20.1" customHeight="1" spans="3:4">
      <c r="C39" s="5"/>
      <c r="D39" s="5"/>
    </row>
    <row r="40" s="2" customFormat="1" ht="20.1" customHeight="1" spans="3:4">
      <c r="C40" s="5"/>
      <c r="D40" s="5"/>
    </row>
    <row r="41" s="2" customFormat="1" ht="20.1" customHeight="1" spans="3:4">
      <c r="C41" s="5"/>
      <c r="D41" s="5"/>
    </row>
    <row r="42" s="2" customFormat="1" ht="20.1" customHeight="1" spans="3:4">
      <c r="C42" s="5"/>
      <c r="D42" s="5"/>
    </row>
    <row r="43" s="2" customFormat="1" ht="20.1" customHeight="1" spans="3:4">
      <c r="C43" s="5"/>
      <c r="D43" s="5"/>
    </row>
    <row r="44" s="2" customFormat="1" ht="20.1" customHeight="1" spans="3:4">
      <c r="C44" s="5"/>
      <c r="D44" s="5"/>
    </row>
    <row r="45" s="2" customFormat="1" ht="20.1" customHeight="1" spans="3:4">
      <c r="C45" s="5"/>
      <c r="D45" s="5"/>
    </row>
    <row r="46" s="2" customFormat="1" ht="20.1" customHeight="1" spans="3:4">
      <c r="C46" s="5"/>
      <c r="D46" s="5"/>
    </row>
    <row r="47" s="2" customFormat="1" ht="20.1" customHeight="1" spans="3:4">
      <c r="C47" s="5"/>
      <c r="D47" s="5"/>
    </row>
    <row r="48" s="2" customFormat="1" ht="20.1" customHeight="1" spans="3:4">
      <c r="C48" s="5"/>
      <c r="D48" s="5"/>
    </row>
    <row r="49" s="2" customFormat="1" ht="20.1" customHeight="1" spans="3:4">
      <c r="C49" s="5"/>
      <c r="D49" s="5"/>
    </row>
    <row r="50" s="2" customFormat="1" ht="20.1" customHeight="1" spans="3:4">
      <c r="C50" s="5"/>
      <c r="D50" s="5"/>
    </row>
    <row r="51" s="2" customFormat="1" ht="20.1" customHeight="1" spans="3:4">
      <c r="C51" s="5"/>
      <c r="D51" s="5"/>
    </row>
    <row r="52" s="2" customFormat="1" ht="20.1" customHeight="1" spans="3:4">
      <c r="C52" s="5"/>
      <c r="D52" s="5"/>
    </row>
    <row r="53" s="2" customFormat="1" ht="20.1" customHeight="1" spans="3:4">
      <c r="C53" s="5"/>
      <c r="D53" s="5"/>
    </row>
    <row r="54" s="2" customFormat="1" ht="20.1" customHeight="1" spans="3:4">
      <c r="C54" s="5"/>
      <c r="D54" s="5"/>
    </row>
    <row r="55" s="2" customFormat="1" ht="20.1" customHeight="1" spans="3:4">
      <c r="C55" s="5"/>
      <c r="D55" s="5"/>
    </row>
    <row r="56" s="2" customFormat="1" ht="20.1" customHeight="1" spans="3:4">
      <c r="C56" s="5"/>
      <c r="D56" s="5"/>
    </row>
    <row r="57" s="2" customFormat="1" ht="20.1" customHeight="1" spans="3:4">
      <c r="C57" s="5"/>
      <c r="D57" s="5"/>
    </row>
    <row r="58" s="2" customFormat="1" ht="20.1" customHeight="1" spans="3:4">
      <c r="C58" s="5"/>
      <c r="D58" s="5"/>
    </row>
    <row r="59" s="2" customFormat="1" ht="20.1" customHeight="1" spans="3:4">
      <c r="C59" s="5"/>
      <c r="D59" s="5"/>
    </row>
    <row r="60" s="2" customFormat="1" ht="20.1" customHeight="1" spans="3:4">
      <c r="C60" s="5"/>
      <c r="D60" s="5"/>
    </row>
    <row r="61" s="2" customFormat="1" ht="20.1" customHeight="1" spans="3:4">
      <c r="C61" s="5"/>
      <c r="D61" s="5"/>
    </row>
    <row r="62" s="2" customFormat="1" ht="20.1" customHeight="1" spans="3:4">
      <c r="C62" s="5"/>
      <c r="D62" s="5"/>
    </row>
    <row r="63" s="2" customFormat="1" ht="20.1" customHeight="1" spans="3:4">
      <c r="C63" s="5"/>
      <c r="D63" s="5"/>
    </row>
    <row r="64" s="2" customFormat="1" ht="20.1" customHeight="1" spans="3:4">
      <c r="C64" s="5"/>
      <c r="D64" s="5"/>
    </row>
    <row r="65" s="2" customFormat="1" ht="20.1" customHeight="1" spans="3:4">
      <c r="C65" s="5"/>
      <c r="D65" s="5"/>
    </row>
    <row r="66" s="2" customFormat="1" ht="20.1" customHeight="1" spans="3:4">
      <c r="C66" s="5"/>
      <c r="D66" s="5"/>
    </row>
    <row r="67" s="2" customFormat="1" ht="20.1" customHeight="1" spans="3:4">
      <c r="C67" s="5"/>
      <c r="D67" s="5"/>
    </row>
    <row r="68" s="2" customFormat="1" ht="20.1" customHeight="1" spans="3:4">
      <c r="C68" s="5"/>
      <c r="D68" s="5"/>
    </row>
    <row r="69" s="2" customFormat="1" ht="20.1" customHeight="1" spans="3:4">
      <c r="C69" s="5"/>
      <c r="D69" s="5"/>
    </row>
    <row r="70" s="2" customFormat="1" ht="20.1" customHeight="1" spans="3:4">
      <c r="C70" s="5"/>
      <c r="D70" s="5"/>
    </row>
    <row r="71" s="2" customFormat="1" ht="20.1" customHeight="1" spans="3:4">
      <c r="C71" s="5"/>
      <c r="D71" s="5"/>
    </row>
    <row r="72" s="2" customFormat="1" ht="20.1" customHeight="1" spans="3:4">
      <c r="C72" s="5"/>
      <c r="D72" s="5"/>
    </row>
    <row r="73" s="2" customFormat="1" ht="20.1" customHeight="1" spans="3:4">
      <c r="C73" s="5"/>
      <c r="D73" s="5"/>
    </row>
    <row r="74" s="2" customFormat="1" ht="20.1" customHeight="1" spans="3:4">
      <c r="C74" s="5"/>
      <c r="D74" s="5"/>
    </row>
    <row r="75" s="2" customFormat="1" ht="20.1" customHeight="1" spans="3:4">
      <c r="C75" s="5"/>
      <c r="D75" s="5"/>
    </row>
    <row r="76" s="2" customFormat="1" ht="20.1" customHeight="1" spans="3:4">
      <c r="C76" s="5"/>
      <c r="D76" s="5"/>
    </row>
    <row r="77" s="2" customFormat="1" ht="20.1" customHeight="1" spans="3:4">
      <c r="C77" s="5"/>
      <c r="D77" s="5"/>
    </row>
    <row r="78" s="2" customFormat="1" ht="20.1" customHeight="1" spans="3:4">
      <c r="C78" s="5"/>
      <c r="D78" s="5"/>
    </row>
    <row r="79" s="2" customFormat="1" ht="20.1" customHeight="1" spans="3:4">
      <c r="C79" s="5"/>
      <c r="D79" s="5"/>
    </row>
    <row r="80" s="2" customFormat="1" ht="20.1" customHeight="1" spans="3:4">
      <c r="C80" s="5"/>
      <c r="D80" s="5"/>
    </row>
    <row r="81" s="2" customFormat="1" ht="20.1" customHeight="1" spans="3:4">
      <c r="C81" s="5"/>
      <c r="D81" s="5"/>
    </row>
    <row r="82" s="2" customFormat="1" ht="20.1" customHeight="1" spans="3:4">
      <c r="C82" s="5"/>
      <c r="D82" s="5"/>
    </row>
    <row r="83" s="2" customFormat="1" ht="20.1" customHeight="1" spans="3:4">
      <c r="C83" s="5"/>
      <c r="D83" s="5"/>
    </row>
    <row r="84" s="2" customFormat="1" ht="20.1" customHeight="1" spans="3:4">
      <c r="C84" s="5"/>
      <c r="D84" s="5"/>
    </row>
    <row r="85" s="2" customFormat="1" ht="20.1" customHeight="1" spans="3:4">
      <c r="C85" s="5"/>
      <c r="D85" s="5"/>
    </row>
    <row r="86" s="2" customFormat="1" ht="20.1" customHeight="1" spans="3:4">
      <c r="C86" s="5"/>
      <c r="D86" s="5"/>
    </row>
    <row r="87" s="2" customFormat="1" ht="20.1" customHeight="1" spans="3:4">
      <c r="C87" s="5"/>
      <c r="D87" s="5"/>
    </row>
    <row r="88" s="2" customFormat="1" ht="20.1" customHeight="1" spans="3:4">
      <c r="C88" s="5"/>
      <c r="D88" s="5"/>
    </row>
    <row r="89" s="2" customFormat="1" ht="20.1" customHeight="1" spans="3:4">
      <c r="C89" s="5"/>
      <c r="D89" s="5"/>
    </row>
    <row r="90" s="2" customFormat="1" ht="20.1" customHeight="1" spans="3:4">
      <c r="C90" s="5"/>
      <c r="D90" s="5"/>
    </row>
    <row r="91" s="2" customFormat="1" ht="20.1" customHeight="1" spans="3:4">
      <c r="C91" s="5"/>
      <c r="D91" s="5"/>
    </row>
    <row r="92" s="2" customFormat="1" ht="20.1" customHeight="1" spans="3:4">
      <c r="C92" s="5"/>
      <c r="D92" s="5"/>
    </row>
    <row r="93" s="2" customFormat="1" ht="20.1" customHeight="1" spans="3:4">
      <c r="C93" s="5"/>
      <c r="D93" s="5"/>
    </row>
    <row r="94" s="2" customFormat="1" ht="20.1" customHeight="1" spans="3:4">
      <c r="C94" s="5"/>
      <c r="D94" s="5"/>
    </row>
    <row r="95" s="2" customFormat="1" ht="20.1" customHeight="1" spans="3:4">
      <c r="C95" s="5"/>
      <c r="D95" s="5"/>
    </row>
    <row r="96" s="2" customFormat="1" ht="20.1" customHeight="1" spans="3:4">
      <c r="C96" s="5"/>
      <c r="D96" s="5"/>
    </row>
    <row r="97" s="2" customFormat="1" ht="20.1" customHeight="1" spans="3:4">
      <c r="C97" s="5"/>
      <c r="D97" s="5"/>
    </row>
    <row r="98" s="2" customFormat="1" ht="20.1" customHeight="1" spans="3:4">
      <c r="C98" s="5"/>
      <c r="D98" s="5"/>
    </row>
    <row r="99" s="2" customFormat="1" ht="20.1" customHeight="1" spans="3:4">
      <c r="C99" s="5"/>
      <c r="D99" s="5"/>
    </row>
    <row r="100" s="2" customFormat="1" ht="20.1" customHeight="1" spans="3:4">
      <c r="C100" s="5"/>
      <c r="D100" s="5"/>
    </row>
    <row r="101" s="2" customFormat="1" ht="20.1" customHeight="1" spans="3:4">
      <c r="C101" s="5"/>
      <c r="D101" s="5"/>
    </row>
    <row r="102" s="2" customFormat="1" ht="20.1" customHeight="1" spans="3:4">
      <c r="C102" s="5"/>
      <c r="D102" s="5"/>
    </row>
    <row r="103" s="2" customFormat="1" ht="20.1" customHeight="1" spans="3:4">
      <c r="C103" s="5"/>
      <c r="D103" s="5"/>
    </row>
    <row r="104" s="2" customFormat="1" ht="20.1" customHeight="1" spans="3:4">
      <c r="C104" s="5"/>
      <c r="D104" s="5"/>
    </row>
    <row r="105" s="2" customFormat="1" ht="20.1" customHeight="1" spans="3:4">
      <c r="C105" s="5"/>
      <c r="D105" s="5"/>
    </row>
    <row r="106" s="2" customFormat="1" ht="20.1" customHeight="1" spans="3:4">
      <c r="C106" s="5"/>
      <c r="D106" s="5"/>
    </row>
    <row r="107" s="2" customFormat="1" ht="20.1" customHeight="1" spans="3:4">
      <c r="C107" s="5"/>
      <c r="D107" s="5"/>
    </row>
    <row r="108" s="2" customFormat="1" ht="20.1" customHeight="1" spans="3:4">
      <c r="C108" s="5"/>
      <c r="D108" s="5"/>
    </row>
    <row r="109" s="2" customFormat="1" ht="20.1" customHeight="1" spans="3:4">
      <c r="C109" s="5"/>
      <c r="D109" s="5"/>
    </row>
    <row r="110" s="2" customFormat="1" ht="20.1" customHeight="1" spans="3:4">
      <c r="C110" s="5"/>
      <c r="D110" s="5"/>
    </row>
    <row r="111" s="2" customFormat="1" ht="20.1" customHeight="1" spans="3:4">
      <c r="C111" s="5"/>
      <c r="D111" s="5"/>
    </row>
    <row r="112" s="2" customFormat="1" ht="20.1" customHeight="1" spans="3:4">
      <c r="C112" s="5"/>
      <c r="D112" s="5"/>
    </row>
    <row r="113" s="2" customFormat="1" ht="20.1" customHeight="1" spans="3:4">
      <c r="C113" s="5"/>
      <c r="D113" s="5"/>
    </row>
    <row r="114" s="2" customFormat="1" ht="20.1" customHeight="1" spans="3:4">
      <c r="C114" s="5"/>
      <c r="D114" s="5"/>
    </row>
    <row r="115" s="2" customFormat="1" ht="20.1" customHeight="1" spans="3:4">
      <c r="C115" s="5"/>
      <c r="D115" s="5"/>
    </row>
    <row r="116" s="2" customFormat="1" ht="20.1" customHeight="1" spans="3:4">
      <c r="C116" s="5"/>
      <c r="D116" s="5"/>
    </row>
    <row r="117" s="2" customFormat="1" ht="20.1" customHeight="1" spans="3:4">
      <c r="C117" s="5"/>
      <c r="D117" s="5"/>
    </row>
    <row r="118" s="2" customFormat="1" ht="20.1" customHeight="1" spans="3:4">
      <c r="C118" s="5"/>
      <c r="D118" s="5"/>
    </row>
    <row r="119" s="2" customFormat="1" ht="20.1" customHeight="1" spans="3:4">
      <c r="C119" s="5"/>
      <c r="D119" s="5"/>
    </row>
    <row r="120" s="2" customFormat="1" ht="20.1" customHeight="1" spans="3:4">
      <c r="C120" s="5"/>
      <c r="D120" s="5"/>
    </row>
    <row r="121" s="2" customFormat="1" ht="20.1" customHeight="1" spans="3:4">
      <c r="C121" s="5"/>
      <c r="D121" s="5"/>
    </row>
    <row r="122" s="2" customFormat="1" ht="20.1" customHeight="1" spans="3:4">
      <c r="C122" s="5"/>
      <c r="D122" s="5"/>
    </row>
    <row r="123" s="2" customFormat="1" ht="20.1" customHeight="1" spans="3:4">
      <c r="C123" s="5"/>
      <c r="D123" s="5"/>
    </row>
    <row r="124" s="2" customFormat="1" ht="20.1" customHeight="1" spans="3:4">
      <c r="C124" s="5"/>
      <c r="D124" s="5"/>
    </row>
    <row r="125" s="2" customFormat="1" ht="20.1" customHeight="1" spans="3:4">
      <c r="C125" s="5"/>
      <c r="D125" s="5"/>
    </row>
    <row r="126" s="2" customFormat="1" ht="20.1" customHeight="1" spans="3:4">
      <c r="C126" s="5"/>
      <c r="D126" s="5"/>
    </row>
    <row r="127" s="2" customFormat="1" ht="20.1" customHeight="1" spans="3:4">
      <c r="C127" s="5"/>
      <c r="D127" s="5"/>
    </row>
    <row r="128" s="2" customFormat="1" ht="20.1" customHeight="1" spans="3:4">
      <c r="C128" s="5"/>
      <c r="D128" s="5"/>
    </row>
    <row r="129" s="2" customFormat="1" ht="20.1" customHeight="1" spans="3:4">
      <c r="C129" s="5"/>
      <c r="D129" s="5"/>
    </row>
    <row r="130" s="2" customFormat="1" ht="20.1" customHeight="1" spans="3:4">
      <c r="C130" s="5"/>
      <c r="D130" s="5"/>
    </row>
    <row r="131" s="2" customFormat="1" ht="20.1" customHeight="1" spans="3:4">
      <c r="C131" s="5"/>
      <c r="D131" s="5"/>
    </row>
    <row r="132" s="2" customFormat="1" ht="20.1" customHeight="1" spans="3:4">
      <c r="C132" s="5"/>
      <c r="D132" s="5"/>
    </row>
    <row r="133" s="2" customFormat="1" ht="20.1" customHeight="1" spans="3:4">
      <c r="C133" s="5"/>
      <c r="D133" s="5"/>
    </row>
    <row r="134" s="2" customFormat="1" ht="20.1" customHeight="1" spans="3:4">
      <c r="C134" s="5"/>
      <c r="D134" s="5"/>
    </row>
    <row r="135" s="2" customFormat="1" ht="20.1" customHeight="1" spans="3:4">
      <c r="C135" s="5"/>
      <c r="D135" s="5"/>
    </row>
    <row r="136" s="2" customFormat="1" ht="20.1" customHeight="1" spans="3:4">
      <c r="C136" s="5"/>
      <c r="D136" s="5"/>
    </row>
    <row r="137" s="2" customFormat="1" ht="20.1" customHeight="1" spans="3:4">
      <c r="C137" s="5"/>
      <c r="D137" s="5"/>
    </row>
    <row r="138" s="2" customFormat="1" ht="20.1" customHeight="1" spans="3:4">
      <c r="C138" s="5"/>
      <c r="D138" s="5"/>
    </row>
    <row r="139" s="2" customFormat="1" ht="20.1" customHeight="1" spans="3:4">
      <c r="C139" s="5"/>
      <c r="D139" s="5"/>
    </row>
    <row r="140" s="2" customFormat="1" ht="20.1" customHeight="1" spans="3:4">
      <c r="C140" s="5"/>
      <c r="D140" s="5"/>
    </row>
    <row r="141" s="2" customFormat="1" ht="20.1" customHeight="1" spans="3:4">
      <c r="C141" s="5"/>
      <c r="D141" s="5"/>
    </row>
    <row r="142" s="2" customFormat="1" ht="20.1" customHeight="1" spans="3:4">
      <c r="C142" s="5"/>
      <c r="D142" s="5"/>
    </row>
    <row r="143" s="2" customFormat="1" ht="20.1" customHeight="1" spans="3:4">
      <c r="C143" s="5"/>
      <c r="D143" s="5"/>
    </row>
    <row r="144" s="2" customFormat="1" ht="20.1" customHeight="1" spans="3:4">
      <c r="C144" s="5"/>
      <c r="D144" s="5"/>
    </row>
    <row r="145" s="2" customFormat="1" ht="20.1" customHeight="1" spans="3:4">
      <c r="C145" s="5"/>
      <c r="D145" s="5"/>
    </row>
    <row r="146" s="2" customFormat="1" ht="20.1" customHeight="1" spans="3:4">
      <c r="C146" s="5"/>
      <c r="D146" s="5"/>
    </row>
    <row r="147" s="2" customFormat="1" ht="20.1" customHeight="1" spans="3:4">
      <c r="C147" s="5"/>
      <c r="D147" s="5"/>
    </row>
    <row r="148" s="2" customFormat="1" ht="20.1" customHeight="1" spans="3:4">
      <c r="C148" s="5"/>
      <c r="D148" s="5"/>
    </row>
    <row r="149" s="2" customFormat="1" ht="20.1" customHeight="1" spans="3:4">
      <c r="C149" s="5"/>
      <c r="D149" s="5"/>
    </row>
    <row r="150" s="2" customFormat="1" ht="20.1" customHeight="1" spans="3:4">
      <c r="C150" s="5"/>
      <c r="D150" s="5"/>
    </row>
    <row r="151" s="2" customFormat="1" ht="20.1" customHeight="1" spans="3:4">
      <c r="C151" s="5"/>
      <c r="D151" s="5"/>
    </row>
    <row r="152" s="2" customFormat="1" ht="20.1" customHeight="1" spans="3:4">
      <c r="C152" s="5"/>
      <c r="D152" s="5"/>
    </row>
    <row r="153" s="2" customFormat="1" ht="20.1" customHeight="1" spans="3:4">
      <c r="C153" s="5"/>
      <c r="D153" s="5"/>
    </row>
    <row r="154" s="2" customFormat="1" ht="20.1" customHeight="1" spans="3:4">
      <c r="C154" s="5"/>
      <c r="D154" s="5"/>
    </row>
    <row r="155" s="2" customFormat="1" ht="20.1" customHeight="1" spans="3:4">
      <c r="C155" s="5"/>
      <c r="D155" s="5"/>
    </row>
    <row r="156" s="2" customFormat="1" ht="20.1" customHeight="1" spans="3:4">
      <c r="C156" s="5"/>
      <c r="D156" s="5"/>
    </row>
    <row r="157" s="2" customFormat="1" ht="20.1" customHeight="1" spans="3:4">
      <c r="C157" s="5"/>
      <c r="D157" s="5"/>
    </row>
    <row r="158" s="2" customFormat="1" ht="20.1" customHeight="1" spans="3:4">
      <c r="C158" s="5"/>
      <c r="D158" s="5"/>
    </row>
    <row r="159" s="2" customFormat="1" ht="20.1" customHeight="1" spans="3:4">
      <c r="C159" s="5"/>
      <c r="D159" s="5"/>
    </row>
    <row r="160" s="2" customFormat="1" ht="20.1" customHeight="1" spans="3:4">
      <c r="C160" s="5"/>
      <c r="D160" s="5"/>
    </row>
    <row r="161" s="2" customFormat="1" ht="20.1" customHeight="1" spans="3:4">
      <c r="C161" s="5"/>
      <c r="D161" s="5"/>
    </row>
    <row r="162" s="2" customFormat="1" ht="20.1" customHeight="1" spans="3:4">
      <c r="C162" s="5"/>
      <c r="D162" s="5"/>
    </row>
    <row r="163" s="2" customFormat="1" ht="20.1" customHeight="1" spans="3:4">
      <c r="C163" s="5"/>
      <c r="D163" s="5"/>
    </row>
    <row r="164" s="2" customFormat="1" ht="20.1" customHeight="1" spans="3:4">
      <c r="C164" s="5"/>
      <c r="D164" s="5"/>
    </row>
    <row r="165" s="2" customFormat="1" ht="20.1" customHeight="1" spans="3:4">
      <c r="C165" s="5"/>
      <c r="D165" s="5"/>
    </row>
    <row r="166" s="2" customFormat="1" ht="20.1" customHeight="1" spans="3:4">
      <c r="C166" s="5"/>
      <c r="D166" s="5"/>
    </row>
    <row r="167" s="2" customFormat="1" ht="20.1" customHeight="1" spans="3:4">
      <c r="C167" s="5"/>
      <c r="D167" s="5"/>
    </row>
    <row r="168" s="2" customFormat="1" ht="20.1" customHeight="1" spans="3:4">
      <c r="C168" s="5"/>
      <c r="D168" s="5"/>
    </row>
    <row r="169" s="2" customFormat="1" ht="20.1" customHeight="1" spans="3:4">
      <c r="C169" s="5"/>
      <c r="D169" s="5"/>
    </row>
    <row r="170" s="2" customFormat="1" ht="20.1" customHeight="1" spans="3:4">
      <c r="C170" s="5"/>
      <c r="D170" s="5"/>
    </row>
    <row r="171" s="2" customFormat="1" ht="20.1" customHeight="1" spans="3:4">
      <c r="C171" s="5"/>
      <c r="D171" s="5"/>
    </row>
    <row r="172" s="2" customFormat="1" ht="20.1" customHeight="1" spans="3:4">
      <c r="C172" s="5"/>
      <c r="D172" s="5"/>
    </row>
    <row r="173" s="2" customFormat="1" ht="20.1" customHeight="1" spans="3:4">
      <c r="C173" s="5"/>
      <c r="D173" s="5"/>
    </row>
    <row r="174" s="2" customFormat="1" ht="20.1" customHeight="1" spans="3:4">
      <c r="C174" s="5"/>
      <c r="D174" s="5"/>
    </row>
    <row r="175" s="2" customFormat="1" ht="20.1" customHeight="1" spans="3:4">
      <c r="C175" s="5"/>
      <c r="D175" s="5"/>
    </row>
    <row r="176" s="2" customFormat="1" ht="20.1" customHeight="1" spans="3:4">
      <c r="C176" s="5"/>
      <c r="D176" s="5"/>
    </row>
    <row r="177" s="2" customFormat="1" ht="20.1" customHeight="1" spans="3:4">
      <c r="C177" s="5"/>
      <c r="D177" s="5"/>
    </row>
    <row r="178" s="2" customFormat="1" ht="20.1" customHeight="1" spans="3:4">
      <c r="C178" s="5"/>
      <c r="D178" s="5"/>
    </row>
    <row r="179" s="2" customFormat="1" ht="20.1" customHeight="1" spans="3:4">
      <c r="C179" s="5"/>
      <c r="D179" s="5"/>
    </row>
    <row r="180" s="2" customFormat="1" ht="20.1" customHeight="1" spans="3:4">
      <c r="C180" s="5"/>
      <c r="D180" s="5"/>
    </row>
    <row r="181" s="2" customFormat="1" ht="20.1" customHeight="1" spans="3:4">
      <c r="C181" s="5"/>
      <c r="D181" s="5"/>
    </row>
    <row r="182" s="2" customFormat="1" ht="20.1" customHeight="1" spans="3:4">
      <c r="C182" s="5"/>
      <c r="D182" s="5"/>
    </row>
    <row r="183" s="2" customFormat="1" ht="20.1" customHeight="1" spans="3:4">
      <c r="C183" s="5"/>
      <c r="D183" s="5"/>
    </row>
    <row r="184" s="2" customFormat="1" ht="20.1" customHeight="1" spans="3:4">
      <c r="C184" s="5"/>
      <c r="D184" s="5"/>
    </row>
    <row r="185" s="2" customFormat="1" ht="20.1" customHeight="1" spans="3:4">
      <c r="C185" s="5"/>
      <c r="D185" s="5"/>
    </row>
    <row r="186" s="2" customFormat="1" ht="20.1" customHeight="1" spans="3:4">
      <c r="C186" s="5"/>
      <c r="D186" s="5"/>
    </row>
    <row r="187" s="2" customFormat="1" ht="20.1" customHeight="1" spans="3:4">
      <c r="C187" s="5"/>
      <c r="D187" s="5"/>
    </row>
    <row r="188" s="2" customFormat="1" ht="20.1" customHeight="1" spans="3:4">
      <c r="C188" s="5"/>
      <c r="D188" s="5"/>
    </row>
    <row r="189" s="2" customFormat="1" ht="20.1" customHeight="1" spans="3:4">
      <c r="C189" s="5"/>
      <c r="D189" s="5"/>
    </row>
    <row r="190" s="2" customFormat="1" ht="20.1" customHeight="1" spans="3:4">
      <c r="C190" s="5"/>
      <c r="D190" s="5"/>
    </row>
    <row r="191" s="2" customFormat="1" ht="20.1" customHeight="1" spans="3:4">
      <c r="C191" s="5"/>
      <c r="D191" s="5"/>
    </row>
    <row r="192" s="2" customFormat="1" ht="20.1" customHeight="1" spans="3:4">
      <c r="C192" s="5"/>
      <c r="D192" s="5"/>
    </row>
    <row r="193" s="2" customFormat="1" ht="20.1" customHeight="1" spans="3:4">
      <c r="C193" s="5"/>
      <c r="D193" s="5"/>
    </row>
    <row r="194" s="2" customFormat="1" ht="20.1" customHeight="1" spans="3:4">
      <c r="C194" s="5"/>
      <c r="D194" s="5"/>
    </row>
    <row r="195" s="2" customFormat="1" ht="20.1" customHeight="1" spans="3:4">
      <c r="C195" s="5"/>
      <c r="D195" s="5"/>
    </row>
    <row r="196" s="2" customFormat="1" ht="20.1" customHeight="1" spans="3:4">
      <c r="C196" s="5"/>
      <c r="D196" s="5"/>
    </row>
    <row r="197" s="2" customFormat="1" ht="20.1" customHeight="1" spans="3:4">
      <c r="C197" s="5"/>
      <c r="D197" s="5"/>
    </row>
    <row r="198" s="2" customFormat="1" ht="20.1" customHeight="1" spans="3:4">
      <c r="C198" s="5"/>
      <c r="D198" s="5"/>
    </row>
    <row r="199" s="2" customFormat="1" ht="20.1" customHeight="1" spans="3:4">
      <c r="C199" s="5"/>
      <c r="D199" s="5"/>
    </row>
    <row r="200" s="2" customFormat="1" ht="20.1" customHeight="1" spans="3:4">
      <c r="C200" s="5"/>
      <c r="D200" s="5"/>
    </row>
    <row r="201" s="2" customFormat="1" ht="20.1" customHeight="1" spans="3:4">
      <c r="C201" s="5"/>
      <c r="D201" s="5"/>
    </row>
    <row r="202" s="2" customFormat="1" ht="20.1" customHeight="1" spans="3:4">
      <c r="C202" s="5"/>
      <c r="D202" s="5"/>
    </row>
    <row r="203" s="2" customFormat="1" ht="20.1" customHeight="1" spans="3:4">
      <c r="C203" s="5"/>
      <c r="D203" s="5"/>
    </row>
    <row r="204" s="2" customFormat="1" ht="20.1" customHeight="1" spans="3:4">
      <c r="C204" s="5"/>
      <c r="D204" s="5"/>
    </row>
    <row r="205" s="2" customFormat="1" ht="20.1" customHeight="1" spans="3:4">
      <c r="C205" s="5"/>
      <c r="D205" s="5"/>
    </row>
    <row r="206" s="2" customFormat="1" ht="20.1" customHeight="1" spans="3:4">
      <c r="C206" s="5"/>
      <c r="D206" s="5"/>
    </row>
    <row r="207" s="2" customFormat="1" ht="20.1" customHeight="1" spans="3:4">
      <c r="C207" s="5"/>
      <c r="D207" s="5"/>
    </row>
    <row r="208" s="2" customFormat="1" ht="20.1" customHeight="1" spans="3:4">
      <c r="C208" s="5"/>
      <c r="D208" s="5"/>
    </row>
    <row r="209" s="2" customFormat="1" ht="20.1" customHeight="1" spans="3:4">
      <c r="C209" s="5"/>
      <c r="D209" s="5"/>
    </row>
    <row r="210" s="2" customFormat="1" ht="20.1" customHeight="1" spans="3:4">
      <c r="C210" s="5"/>
      <c r="D210" s="5"/>
    </row>
    <row r="211" s="2" customFormat="1" ht="20.1" customHeight="1" spans="3:4">
      <c r="C211" s="5"/>
      <c r="D211" s="5"/>
    </row>
    <row r="212" s="2" customFormat="1" ht="20.1" customHeight="1" spans="3:4">
      <c r="C212" s="5"/>
      <c r="D212" s="5"/>
    </row>
    <row r="213" s="2" customFormat="1" ht="20.1" customHeight="1" spans="3:4">
      <c r="C213" s="5"/>
      <c r="D213" s="5"/>
    </row>
    <row r="214" s="2" customFormat="1" ht="20.1" customHeight="1" spans="3:4">
      <c r="C214" s="5"/>
      <c r="D214" s="5"/>
    </row>
    <row r="215" s="2" customFormat="1" ht="20.1" customHeight="1" spans="3:4">
      <c r="C215" s="5"/>
      <c r="D215" s="5"/>
    </row>
    <row r="216" s="2" customFormat="1" ht="20.1" customHeight="1" spans="3:4">
      <c r="C216" s="5"/>
      <c r="D216" s="5"/>
    </row>
    <row r="217" s="2" customFormat="1" ht="20.1" customHeight="1" spans="3:4">
      <c r="C217" s="5"/>
      <c r="D217" s="5"/>
    </row>
    <row r="218" s="2" customFormat="1" ht="20.1" customHeight="1" spans="3:4">
      <c r="C218" s="5"/>
      <c r="D218" s="5"/>
    </row>
    <row r="219" s="2" customFormat="1" ht="20.1" customHeight="1" spans="3:4">
      <c r="C219" s="5"/>
      <c r="D219" s="5"/>
    </row>
    <row r="220" s="2" customFormat="1" ht="20.1" customHeight="1" spans="3:4">
      <c r="C220" s="5"/>
      <c r="D220" s="5"/>
    </row>
    <row r="221" s="2" customFormat="1" ht="20.1" customHeight="1" spans="3:4">
      <c r="C221" s="5"/>
      <c r="D221" s="5"/>
    </row>
    <row r="222" s="2" customFormat="1" ht="20.1" customHeight="1" spans="3:4">
      <c r="C222" s="5"/>
      <c r="D222" s="5"/>
    </row>
    <row r="223" s="2" customFormat="1" ht="20.1" customHeight="1" spans="3:4">
      <c r="C223" s="5"/>
      <c r="D223" s="5"/>
    </row>
    <row r="224" s="2" customFormat="1" ht="20.1" customHeight="1" spans="3:4">
      <c r="C224" s="5"/>
      <c r="D224" s="5"/>
    </row>
    <row r="225" s="2" customFormat="1" ht="20.1" customHeight="1" spans="3:4">
      <c r="C225" s="5"/>
      <c r="D225" s="5"/>
    </row>
    <row r="226" s="2" customFormat="1" ht="20.1" customHeight="1" spans="3:4">
      <c r="C226" s="5"/>
      <c r="D226" s="5"/>
    </row>
    <row r="227" s="2" customFormat="1" ht="20.1" customHeight="1" spans="3:4">
      <c r="C227" s="5"/>
      <c r="D227" s="5"/>
    </row>
    <row r="228" s="2" customFormat="1" ht="20.1" customHeight="1" spans="3:4">
      <c r="C228" s="5"/>
      <c r="D228" s="5"/>
    </row>
    <row r="229" s="2" customFormat="1" ht="20.1" customHeight="1" spans="3:4">
      <c r="C229" s="5"/>
      <c r="D229" s="5"/>
    </row>
    <row r="230" s="2" customFormat="1" ht="20.1" customHeight="1" spans="3:4">
      <c r="C230" s="5"/>
      <c r="D230" s="5"/>
    </row>
    <row r="231" s="2" customFormat="1" ht="20.1" customHeight="1" spans="3:4">
      <c r="C231" s="5"/>
      <c r="D231" s="5"/>
    </row>
    <row r="232" s="2" customFormat="1" ht="20.1" customHeight="1" spans="3:4">
      <c r="C232" s="5"/>
      <c r="D232" s="5"/>
    </row>
    <row r="233" s="2" customFormat="1" ht="20.1" customHeight="1" spans="3:4">
      <c r="C233" s="5"/>
      <c r="D233" s="5"/>
    </row>
    <row r="234" s="2" customFormat="1" ht="20.1" customHeight="1" spans="3:4">
      <c r="C234" s="5"/>
      <c r="D234" s="5"/>
    </row>
    <row r="235" s="2" customFormat="1" ht="20.1" customHeight="1" spans="3:4">
      <c r="C235" s="5"/>
      <c r="D235" s="5"/>
    </row>
    <row r="236" s="2" customFormat="1" ht="20.1" customHeight="1" spans="3:4">
      <c r="C236" s="5"/>
      <c r="D236" s="5"/>
    </row>
    <row r="237" s="2" customFormat="1" ht="20.1" customHeight="1" spans="3:4">
      <c r="C237" s="5"/>
      <c r="D237" s="5"/>
    </row>
    <row r="238" s="2" customFormat="1" ht="20.1" customHeight="1" spans="3:4">
      <c r="C238" s="5"/>
      <c r="D238" s="5"/>
    </row>
    <row r="239" s="2" customFormat="1" ht="20.1" customHeight="1" spans="3:4">
      <c r="C239" s="5"/>
      <c r="D239" s="5"/>
    </row>
    <row r="240" s="2" customFormat="1" ht="20.1" customHeight="1" spans="3:4">
      <c r="C240" s="5"/>
      <c r="D240" s="5"/>
    </row>
    <row r="241" s="2" customFormat="1" ht="20.1" customHeight="1" spans="3:4">
      <c r="C241" s="5"/>
      <c r="D241" s="5"/>
    </row>
    <row r="242" s="2" customFormat="1" ht="20.1" customHeight="1" spans="3:4">
      <c r="C242" s="5"/>
      <c r="D242" s="5"/>
    </row>
    <row r="243" s="2" customFormat="1" ht="20.1" customHeight="1" spans="3:4">
      <c r="C243" s="5"/>
      <c r="D243" s="5"/>
    </row>
    <row r="244" s="2" customFormat="1" ht="20.1" customHeight="1" spans="3:4">
      <c r="C244" s="5"/>
      <c r="D244" s="5"/>
    </row>
    <row r="245" s="2" customFormat="1" ht="20.1" customHeight="1" spans="3:4">
      <c r="C245" s="5"/>
      <c r="D245" s="5"/>
    </row>
    <row r="246" s="2" customFormat="1" ht="20.1" customHeight="1" spans="3:4">
      <c r="C246" s="5"/>
      <c r="D246" s="5"/>
    </row>
    <row r="247" s="2" customFormat="1" ht="20.1" customHeight="1" spans="3:4">
      <c r="C247" s="5"/>
      <c r="D247" s="5"/>
    </row>
    <row r="248" s="2" customFormat="1" ht="20.1" customHeight="1" spans="3:4">
      <c r="C248" s="5"/>
      <c r="D248" s="5"/>
    </row>
    <row r="249" s="2" customFormat="1" ht="20.1" customHeight="1" spans="3:4">
      <c r="C249" s="5"/>
      <c r="D249" s="5"/>
    </row>
    <row r="250" s="2" customFormat="1" ht="20.1" customHeight="1" spans="3:4">
      <c r="C250" s="5"/>
      <c r="D250" s="5"/>
    </row>
    <row r="251" s="2" customFormat="1" ht="20.1" customHeight="1" spans="3:4">
      <c r="C251" s="5"/>
      <c r="D251" s="5"/>
    </row>
    <row r="252" s="2" customFormat="1" ht="20.1" customHeight="1" spans="3:4">
      <c r="C252" s="5"/>
      <c r="D252" s="5"/>
    </row>
    <row r="253" s="2" customFormat="1" ht="20.1" customHeight="1" spans="3:4">
      <c r="C253" s="5"/>
      <c r="D253" s="5"/>
    </row>
    <row r="254" s="2" customFormat="1" ht="20.1" customHeight="1" spans="3:4">
      <c r="C254" s="5"/>
      <c r="D254" s="5"/>
    </row>
    <row r="255" s="2" customFormat="1" ht="20.1" customHeight="1" spans="3:4">
      <c r="C255" s="5"/>
      <c r="D255" s="5"/>
    </row>
    <row r="256" s="2" customFormat="1" ht="20.1" customHeight="1" spans="3:4">
      <c r="C256" s="5"/>
      <c r="D256" s="5"/>
    </row>
    <row r="257" s="2" customFormat="1" ht="20.1" customHeight="1" spans="3:4">
      <c r="C257" s="5"/>
      <c r="D257" s="5"/>
    </row>
    <row r="258" s="2" customFormat="1" ht="20.1" customHeight="1" spans="3:4">
      <c r="C258" s="5"/>
      <c r="D258" s="5"/>
    </row>
    <row r="259" s="2" customFormat="1" ht="20.1" customHeight="1" spans="3:4">
      <c r="C259" s="5"/>
      <c r="D259" s="5"/>
    </row>
    <row r="260" s="2" customFormat="1" ht="20.1" customHeight="1" spans="3:4">
      <c r="C260" s="5"/>
      <c r="D260" s="5"/>
    </row>
    <row r="261" s="2" customFormat="1" ht="20.1" customHeight="1" spans="3:4">
      <c r="C261" s="5"/>
      <c r="D261" s="5"/>
    </row>
    <row r="262" s="2" customFormat="1" ht="20.1" customHeight="1" spans="3:4">
      <c r="C262" s="5"/>
      <c r="D262" s="5"/>
    </row>
    <row r="263" s="2" customFormat="1" ht="20.1" customHeight="1" spans="3:4">
      <c r="C263" s="5"/>
      <c r="D263" s="5"/>
    </row>
    <row r="264" s="2" customFormat="1" ht="20.1" customHeight="1" spans="3:4">
      <c r="C264" s="5"/>
      <c r="D264" s="5"/>
    </row>
    <row r="265" s="2" customFormat="1" ht="20.1" customHeight="1" spans="3:4">
      <c r="C265" s="5"/>
      <c r="D265" s="5"/>
    </row>
    <row r="266" s="2" customFormat="1" ht="20.1" customHeight="1" spans="3:4">
      <c r="C266" s="5"/>
      <c r="D266" s="5"/>
    </row>
    <row r="267" s="2" customFormat="1" ht="20.1" customHeight="1" spans="3:4">
      <c r="C267" s="5"/>
      <c r="D267" s="5"/>
    </row>
    <row r="268" s="2" customFormat="1" ht="20.1" customHeight="1" spans="3:4">
      <c r="C268" s="5"/>
      <c r="D268" s="5"/>
    </row>
    <row r="269" s="2" customFormat="1" ht="20.1" customHeight="1" spans="3:4">
      <c r="C269" s="5"/>
      <c r="D269" s="5"/>
    </row>
    <row r="270" s="2" customFormat="1" ht="20.1" customHeight="1" spans="3:4">
      <c r="C270" s="5"/>
      <c r="D270" s="5"/>
    </row>
    <row r="271" s="2" customFormat="1" ht="20.1" customHeight="1" spans="3:4">
      <c r="C271" s="5"/>
      <c r="D271" s="5"/>
    </row>
    <row r="272" s="2" customFormat="1" ht="20.1" customHeight="1" spans="3:4">
      <c r="C272" s="5"/>
      <c r="D272" s="5"/>
    </row>
    <row r="273" s="2" customFormat="1" ht="20.1" customHeight="1" spans="3:4">
      <c r="C273" s="5"/>
      <c r="D273" s="5"/>
    </row>
    <row r="274" s="2" customFormat="1" ht="20.1" customHeight="1" spans="3:4">
      <c r="C274" s="5"/>
      <c r="D274" s="5"/>
    </row>
    <row r="275" s="2" customFormat="1" ht="20.1" customHeight="1" spans="3:4">
      <c r="C275" s="5"/>
      <c r="D275" s="5"/>
    </row>
    <row r="276" s="2" customFormat="1" ht="20.1" customHeight="1" spans="3:4">
      <c r="C276" s="5"/>
      <c r="D276" s="5"/>
    </row>
    <row r="277" s="2" customFormat="1" ht="20.1" customHeight="1" spans="3:4">
      <c r="C277" s="5"/>
      <c r="D277" s="5"/>
    </row>
    <row r="278" s="2" customFormat="1" ht="20.1" customHeight="1" spans="3:4">
      <c r="C278" s="5"/>
      <c r="D278" s="5"/>
    </row>
    <row r="279" s="2" customFormat="1" ht="20.1" customHeight="1" spans="3:4">
      <c r="C279" s="5"/>
      <c r="D279" s="5"/>
    </row>
    <row r="280" s="2" customFormat="1" ht="20.1" customHeight="1" spans="3:4">
      <c r="C280" s="5"/>
      <c r="D280" s="5"/>
    </row>
    <row r="281" s="2" customFormat="1" ht="20.1" customHeight="1" spans="3:4">
      <c r="C281" s="5"/>
      <c r="D281" s="5"/>
    </row>
    <row r="282" s="2" customFormat="1" ht="20.1" customHeight="1" spans="3:4">
      <c r="C282" s="5"/>
      <c r="D282" s="5"/>
    </row>
    <row r="283" s="2" customFormat="1" ht="20.1" customHeight="1" spans="3:4">
      <c r="C283" s="5"/>
      <c r="D283" s="5"/>
    </row>
    <row r="284" s="2" customFormat="1" ht="20.1" customHeight="1" spans="3:4">
      <c r="C284" s="5"/>
      <c r="D284" s="5"/>
    </row>
    <row r="285" s="2" customFormat="1" ht="20.1" customHeight="1" spans="3:4">
      <c r="C285" s="5"/>
      <c r="D285" s="5"/>
    </row>
    <row r="286" s="2" customFormat="1" ht="20.1" customHeight="1" spans="3:4">
      <c r="C286" s="5"/>
      <c r="D286" s="5"/>
    </row>
    <row r="287" s="2" customFormat="1" ht="20.1" customHeight="1" spans="3:4">
      <c r="C287" s="5"/>
      <c r="D287" s="5"/>
    </row>
    <row r="288" s="2" customFormat="1" ht="20.1" customHeight="1" spans="3:4">
      <c r="C288" s="5"/>
      <c r="D288" s="5"/>
    </row>
    <row r="289" s="2" customFormat="1" ht="20.1" customHeight="1" spans="3:4">
      <c r="C289" s="5"/>
      <c r="D289" s="5"/>
    </row>
    <row r="290" s="2" customFormat="1" ht="20.1" customHeight="1" spans="3:4">
      <c r="C290" s="5"/>
      <c r="D290" s="5"/>
    </row>
    <row r="291" s="2" customFormat="1" ht="20.1" customHeight="1" spans="3:4">
      <c r="C291" s="5"/>
      <c r="D291" s="5"/>
    </row>
    <row r="292" s="2" customFormat="1" ht="20.1" customHeight="1" spans="3:4">
      <c r="C292" s="5"/>
      <c r="D292" s="5"/>
    </row>
    <row r="293" s="2" customFormat="1" ht="20.1" customHeight="1" spans="3:4">
      <c r="C293" s="5"/>
      <c r="D293" s="5"/>
    </row>
    <row r="294" s="2" customFormat="1" ht="20.1" customHeight="1" spans="3:4">
      <c r="C294" s="5"/>
      <c r="D294" s="5"/>
    </row>
    <row r="295" s="2" customFormat="1" ht="20.1" customHeight="1" spans="3:4">
      <c r="C295" s="5"/>
      <c r="D295" s="5"/>
    </row>
    <row r="296" s="2" customFormat="1" ht="20.1" customHeight="1" spans="3:4">
      <c r="C296" s="5"/>
      <c r="D296" s="5"/>
    </row>
    <row r="297" s="2" customFormat="1" ht="20.1" customHeight="1" spans="3:4">
      <c r="C297" s="5"/>
      <c r="D297" s="5"/>
    </row>
    <row r="298" s="2" customFormat="1" ht="20.1" customHeight="1" spans="3:4">
      <c r="C298" s="5"/>
      <c r="D298" s="5"/>
    </row>
    <row r="299" s="2" customFormat="1" ht="20.1" customHeight="1" spans="3:4">
      <c r="C299" s="5"/>
      <c r="D299" s="5"/>
    </row>
    <row r="300" s="2" customFormat="1" ht="20.1" customHeight="1" spans="3:4">
      <c r="C300" s="5"/>
      <c r="D300" s="5"/>
    </row>
    <row r="301" s="2" customFormat="1" ht="20.1" customHeight="1" spans="3:4">
      <c r="C301" s="5"/>
      <c r="D301" s="5"/>
    </row>
    <row r="302" s="2" customFormat="1" ht="20.1" customHeight="1" spans="3:4">
      <c r="C302" s="5"/>
      <c r="D302" s="5"/>
    </row>
    <row r="303" s="2" customFormat="1" ht="20.1" customHeight="1" spans="3:4">
      <c r="C303" s="5"/>
      <c r="D303" s="5"/>
    </row>
    <row r="304" s="2" customFormat="1" ht="20.1" customHeight="1" spans="3:4">
      <c r="C304" s="5"/>
      <c r="D304" s="5"/>
    </row>
    <row r="305" s="2" customFormat="1" ht="20.1" customHeight="1" spans="3:4">
      <c r="C305" s="5"/>
      <c r="D305" s="5"/>
    </row>
    <row r="306" s="2" customFormat="1" ht="20.1" customHeight="1" spans="3:4">
      <c r="C306" s="5"/>
      <c r="D306" s="5"/>
    </row>
    <row r="307" s="2" customFormat="1" ht="20.1" customHeight="1" spans="3:4">
      <c r="C307" s="5"/>
      <c r="D307" s="5"/>
    </row>
    <row r="308" s="2" customFormat="1" ht="20.1" customHeight="1" spans="3:4">
      <c r="C308" s="5"/>
      <c r="D308" s="5"/>
    </row>
    <row r="309" s="2" customFormat="1" ht="20.1" customHeight="1" spans="3:4">
      <c r="C309" s="5"/>
      <c r="D309" s="5"/>
    </row>
    <row r="310" s="2" customFormat="1" ht="20.1" customHeight="1" spans="3:4">
      <c r="C310" s="5"/>
      <c r="D310" s="5"/>
    </row>
    <row r="311" s="2" customFormat="1" ht="20.1" customHeight="1" spans="3:4">
      <c r="C311" s="5"/>
      <c r="D311" s="5"/>
    </row>
    <row r="312" s="2" customFormat="1" ht="20.1" customHeight="1" spans="3:4">
      <c r="C312" s="5"/>
      <c r="D312" s="5"/>
    </row>
    <row r="313" s="2" customFormat="1" ht="20.1" customHeight="1" spans="3:4">
      <c r="C313" s="5"/>
      <c r="D313" s="5"/>
    </row>
    <row r="314" s="2" customFormat="1" ht="20.1" customHeight="1" spans="3:4">
      <c r="C314" s="5"/>
      <c r="D314" s="5"/>
    </row>
    <row r="315" s="2" customFormat="1" ht="20.1" customHeight="1" spans="3:4">
      <c r="C315" s="5"/>
      <c r="D315" s="5"/>
    </row>
    <row r="316" s="2" customFormat="1" ht="20.1" customHeight="1" spans="3:4">
      <c r="C316" s="5"/>
      <c r="D316" s="5"/>
    </row>
    <row r="317" s="2" customFormat="1" ht="20.1" customHeight="1" spans="3:4">
      <c r="C317" s="5"/>
      <c r="D317" s="5"/>
    </row>
    <row r="318" s="2" customFormat="1" ht="20.1" customHeight="1" spans="3:4">
      <c r="C318" s="5"/>
      <c r="D318" s="5"/>
    </row>
    <row r="319" s="2" customFormat="1" ht="20.1" customHeight="1" spans="3:4">
      <c r="C319" s="5"/>
      <c r="D319" s="5"/>
    </row>
    <row r="320" s="2" customFormat="1" ht="20.1" customHeight="1" spans="3:4">
      <c r="C320" s="5"/>
      <c r="D320" s="5"/>
    </row>
    <row r="321" s="2" customFormat="1" ht="20.1" customHeight="1" spans="3:4">
      <c r="C321" s="5"/>
      <c r="D321" s="5"/>
    </row>
    <row r="322" s="2" customFormat="1" ht="20.1" customHeight="1" spans="3:4">
      <c r="C322" s="5"/>
      <c r="D322" s="5"/>
    </row>
    <row r="323" s="2" customFormat="1" ht="20.1" customHeight="1" spans="3:4">
      <c r="C323" s="5"/>
      <c r="D323" s="5"/>
    </row>
    <row r="324" s="2" customFormat="1" ht="20.1" customHeight="1" spans="3:4">
      <c r="C324" s="5"/>
      <c r="D324" s="5"/>
    </row>
    <row r="325" s="2" customFormat="1" ht="20.1" customHeight="1" spans="3:4">
      <c r="C325" s="5"/>
      <c r="D325" s="5"/>
    </row>
    <row r="326" s="2" customFormat="1" ht="20.1" customHeight="1" spans="3:4">
      <c r="C326" s="5"/>
      <c r="D326" s="5"/>
    </row>
    <row r="327" s="2" customFormat="1" ht="20.1" customHeight="1" spans="3:4">
      <c r="C327" s="5"/>
      <c r="D327" s="5"/>
    </row>
    <row r="328" s="2" customFormat="1" ht="20.1" customHeight="1" spans="3:4">
      <c r="C328" s="5"/>
      <c r="D328" s="5"/>
    </row>
    <row r="329" s="2" customFormat="1" ht="20.1" customHeight="1" spans="3:4">
      <c r="C329" s="5"/>
      <c r="D329" s="5"/>
    </row>
    <row r="330" s="2" customFormat="1" ht="20.1" customHeight="1" spans="3:4">
      <c r="C330" s="5"/>
      <c r="D330" s="5"/>
    </row>
    <row r="331" s="2" customFormat="1" ht="20.1" customHeight="1" spans="3:4">
      <c r="C331" s="5"/>
      <c r="D331" s="5"/>
    </row>
    <row r="332" s="2" customFormat="1" ht="20.1" customHeight="1" spans="3:4">
      <c r="C332" s="5"/>
      <c r="D332" s="5"/>
    </row>
    <row r="333" s="2" customFormat="1" ht="20.1" customHeight="1" spans="3:4">
      <c r="C333" s="5"/>
      <c r="D333" s="5"/>
    </row>
    <row r="334" s="2" customFormat="1" ht="20.1" customHeight="1" spans="3:4">
      <c r="C334" s="5"/>
      <c r="D334" s="5"/>
    </row>
    <row r="335" s="2" customFormat="1" ht="20.1" customHeight="1" spans="3:4">
      <c r="C335" s="5"/>
      <c r="D335" s="5"/>
    </row>
    <row r="336" s="2" customFormat="1" ht="20.1" customHeight="1" spans="3:4">
      <c r="C336" s="5"/>
      <c r="D336" s="5"/>
    </row>
    <row r="337" s="2" customFormat="1" ht="20.1" customHeight="1" spans="3:4">
      <c r="C337" s="5"/>
      <c r="D337" s="5"/>
    </row>
    <row r="338" s="2" customFormat="1" ht="20.1" customHeight="1" spans="3:4">
      <c r="C338" s="5"/>
      <c r="D338" s="5"/>
    </row>
    <row r="339" s="2" customFormat="1" ht="20.1" customHeight="1" spans="3:4">
      <c r="C339" s="5"/>
      <c r="D339" s="5"/>
    </row>
    <row r="340" s="2" customFormat="1" ht="20.1" customHeight="1" spans="3:4">
      <c r="C340" s="5"/>
      <c r="D340" s="5"/>
    </row>
    <row r="341" s="2" customFormat="1" ht="20.1" customHeight="1" spans="3:4">
      <c r="C341" s="5"/>
      <c r="D341" s="5"/>
    </row>
    <row r="342" s="2" customFormat="1" ht="20.1" customHeight="1" spans="3:4">
      <c r="C342" s="5"/>
      <c r="D342" s="5"/>
    </row>
    <row r="343" s="2" customFormat="1" ht="20.1" customHeight="1" spans="3:4">
      <c r="C343" s="5"/>
      <c r="D343" s="5"/>
    </row>
    <row r="344" s="2" customFormat="1" ht="20.1" customHeight="1" spans="3:4">
      <c r="C344" s="5"/>
      <c r="D344" s="5"/>
    </row>
    <row r="345" s="2" customFormat="1" ht="20.1" customHeight="1" spans="3:4">
      <c r="C345" s="5"/>
      <c r="D345" s="5"/>
    </row>
    <row r="346" s="2" customFormat="1" ht="20.1" customHeight="1" spans="3:4">
      <c r="C346" s="5"/>
      <c r="D346" s="5"/>
    </row>
    <row r="347" s="2" customFormat="1" ht="20.1" customHeight="1" spans="3:4">
      <c r="C347" s="5"/>
      <c r="D347" s="5"/>
    </row>
    <row r="348" s="2" customFormat="1" ht="20.1" customHeight="1" spans="3:4">
      <c r="C348" s="5"/>
      <c r="D348" s="5"/>
    </row>
    <row r="349" s="2" customFormat="1" ht="20.1" customHeight="1" spans="3:4">
      <c r="C349" s="5"/>
      <c r="D349" s="5"/>
    </row>
    <row r="350" s="2" customFormat="1" ht="20.1" customHeight="1" spans="3:4">
      <c r="C350" s="5"/>
      <c r="D350" s="5"/>
    </row>
    <row r="351" s="2" customFormat="1" ht="20.1" customHeight="1" spans="3:4">
      <c r="C351" s="5"/>
      <c r="D351" s="5"/>
    </row>
    <row r="352" s="2" customFormat="1" ht="20.1" customHeight="1" spans="3:4">
      <c r="C352" s="5"/>
      <c r="D352" s="5"/>
    </row>
    <row r="353" s="2" customFormat="1" ht="20.1" customHeight="1" spans="3:4">
      <c r="C353" s="5"/>
      <c r="D353" s="5"/>
    </row>
    <row r="354" s="2" customFormat="1" ht="20.1" customHeight="1" spans="3:4">
      <c r="C354" s="5"/>
      <c r="D354" s="5"/>
    </row>
    <row r="355" s="2" customFormat="1" ht="20.1" customHeight="1" spans="3:4">
      <c r="C355" s="5"/>
      <c r="D355" s="5"/>
    </row>
    <row r="356" s="2" customFormat="1" ht="20.1" customHeight="1" spans="3:4">
      <c r="C356" s="5"/>
      <c r="D356" s="5"/>
    </row>
    <row r="357" s="2" customFormat="1" ht="20.1" customHeight="1" spans="3:4">
      <c r="C357" s="5"/>
      <c r="D357" s="5"/>
    </row>
    <row r="358" s="2" customFormat="1" ht="20.1" customHeight="1" spans="3:4">
      <c r="C358" s="5"/>
      <c r="D358" s="5"/>
    </row>
    <row r="359" s="2" customFormat="1" ht="20.1" customHeight="1" spans="3:4">
      <c r="C359" s="5"/>
      <c r="D359" s="5"/>
    </row>
    <row r="360" s="2" customFormat="1" ht="20.1" customHeight="1" spans="3:4">
      <c r="C360" s="5"/>
      <c r="D360" s="5"/>
    </row>
    <row r="361" s="2" customFormat="1" ht="20.1" customHeight="1" spans="3:4">
      <c r="C361" s="5"/>
      <c r="D361" s="5"/>
    </row>
    <row r="362" s="2" customFormat="1" ht="20.1" customHeight="1" spans="3:4">
      <c r="C362" s="5"/>
      <c r="D362" s="5"/>
    </row>
    <row r="363" s="2" customFormat="1" ht="20.1" customHeight="1" spans="3:4">
      <c r="C363" s="5"/>
      <c r="D363" s="5"/>
    </row>
    <row r="364" s="2" customFormat="1" ht="20.1" customHeight="1" spans="3:4">
      <c r="C364" s="5"/>
      <c r="D364" s="5"/>
    </row>
    <row r="365" s="2" customFormat="1" ht="20.1" customHeight="1" spans="3:4">
      <c r="C365" s="5"/>
      <c r="D365" s="5"/>
    </row>
    <row r="366" s="2" customFormat="1" ht="20.1" customHeight="1" spans="3:4">
      <c r="C366" s="5"/>
      <c r="D366" s="5"/>
    </row>
    <row r="367" s="2" customFormat="1" ht="20.1" customHeight="1" spans="3:4">
      <c r="C367" s="5"/>
      <c r="D367" s="5"/>
    </row>
    <row r="368" s="2" customFormat="1" ht="20.1" customHeight="1" spans="3:4">
      <c r="C368" s="5"/>
      <c r="D368" s="5"/>
    </row>
    <row r="369" s="2" customFormat="1" ht="20.1" customHeight="1" spans="3:4">
      <c r="C369" s="5"/>
      <c r="D369" s="5"/>
    </row>
    <row r="370" s="2" customFormat="1" ht="20.1" customHeight="1" spans="3:4">
      <c r="C370" s="5"/>
      <c r="D370" s="5"/>
    </row>
    <row r="371" s="2" customFormat="1" ht="20.1" customHeight="1" spans="3:4">
      <c r="C371" s="5"/>
      <c r="D371" s="5"/>
    </row>
    <row r="372" s="2" customFormat="1" ht="20.1" customHeight="1" spans="3:4">
      <c r="C372" s="5"/>
      <c r="D372" s="5"/>
    </row>
    <row r="373" s="2" customFormat="1" ht="20.1" customHeight="1" spans="3:4">
      <c r="C373" s="5"/>
      <c r="D373" s="5"/>
    </row>
    <row r="374" s="2" customFormat="1" ht="20.1" customHeight="1" spans="3:4">
      <c r="C374" s="5"/>
      <c r="D374" s="5"/>
    </row>
    <row r="375" s="2" customFormat="1" ht="20.1" customHeight="1" spans="3:4">
      <c r="C375" s="5"/>
      <c r="D375" s="5"/>
    </row>
    <row r="376" s="2" customFormat="1" ht="20.1" customHeight="1" spans="3:4">
      <c r="C376" s="5"/>
      <c r="D376" s="5"/>
    </row>
    <row r="377" s="2" customFormat="1" ht="20.1" customHeight="1" spans="3:4">
      <c r="C377" s="5"/>
      <c r="D377" s="5"/>
    </row>
    <row r="378" s="2" customFormat="1" ht="20.1" customHeight="1" spans="3:4">
      <c r="C378" s="5"/>
      <c r="D378" s="5"/>
    </row>
    <row r="379" s="2" customFormat="1" ht="20.1" customHeight="1" spans="3:4">
      <c r="C379" s="5"/>
      <c r="D379" s="5"/>
    </row>
    <row r="380" s="2" customFormat="1" ht="20.1" customHeight="1" spans="3:4">
      <c r="C380" s="5"/>
      <c r="D380" s="5"/>
    </row>
    <row r="381" s="2" customFormat="1" ht="20.1" customHeight="1" spans="3:4">
      <c r="C381" s="5"/>
      <c r="D381" s="5"/>
    </row>
    <row r="382" s="2" customFormat="1" ht="20.1" customHeight="1" spans="3:4">
      <c r="C382" s="5"/>
      <c r="D382" s="5"/>
    </row>
    <row r="383" s="2" customFormat="1" ht="20.1" customHeight="1" spans="3:4">
      <c r="C383" s="5"/>
      <c r="D383" s="5"/>
    </row>
    <row r="384" s="2" customFormat="1" ht="20.1" customHeight="1" spans="3:4">
      <c r="C384" s="5"/>
      <c r="D384" s="5"/>
    </row>
    <row r="385" s="2" customFormat="1" ht="20.1" customHeight="1" spans="3:4">
      <c r="C385" s="5"/>
      <c r="D385" s="5"/>
    </row>
    <row r="386" s="2" customFormat="1" ht="20.1" customHeight="1" spans="3:4">
      <c r="C386" s="5"/>
      <c r="D386" s="5"/>
    </row>
    <row r="387" s="2" customFormat="1" ht="20.1" customHeight="1" spans="3:4">
      <c r="C387" s="5"/>
      <c r="D387" s="5"/>
    </row>
    <row r="388" s="2" customFormat="1" ht="20.1" customHeight="1" spans="3:4">
      <c r="C388" s="5"/>
      <c r="D388" s="5"/>
    </row>
    <row r="389" s="2" customFormat="1" ht="20.1" customHeight="1" spans="3:4">
      <c r="C389" s="5"/>
      <c r="D389" s="5"/>
    </row>
    <row r="390" s="2" customFormat="1" ht="20.1" customHeight="1" spans="3:4">
      <c r="C390" s="5"/>
      <c r="D390" s="5"/>
    </row>
    <row r="391" s="2" customFormat="1" ht="20.1" customHeight="1" spans="3:4">
      <c r="C391" s="5"/>
      <c r="D391" s="5"/>
    </row>
    <row r="392" s="2" customFormat="1" ht="20.1" customHeight="1" spans="3:4">
      <c r="C392" s="5"/>
      <c r="D392" s="5"/>
    </row>
    <row r="393" s="2" customFormat="1" ht="20.1" customHeight="1" spans="3:4">
      <c r="C393" s="5"/>
      <c r="D393" s="5"/>
    </row>
    <row r="394" s="2" customFormat="1" ht="20.1" customHeight="1" spans="3:4">
      <c r="C394" s="5"/>
      <c r="D394" s="5"/>
    </row>
    <row r="395" s="2" customFormat="1" ht="20.1" customHeight="1" spans="3:4">
      <c r="C395" s="5"/>
      <c r="D395" s="5"/>
    </row>
    <row r="396" s="2" customFormat="1" ht="20.1" customHeight="1" spans="3:4">
      <c r="C396" s="5"/>
      <c r="D396" s="5"/>
    </row>
    <row r="397" s="2" customFormat="1" ht="20.1" customHeight="1" spans="3:4">
      <c r="C397" s="5"/>
      <c r="D397" s="5"/>
    </row>
    <row r="398" s="2" customFormat="1" ht="20.1" customHeight="1" spans="3:4">
      <c r="C398" s="5"/>
      <c r="D398" s="5"/>
    </row>
    <row r="399" s="2" customFormat="1" ht="20.1" customHeight="1" spans="3:4">
      <c r="C399" s="5"/>
      <c r="D399" s="5"/>
    </row>
    <row r="400" s="2" customFormat="1" ht="20.1" customHeight="1" spans="3:4">
      <c r="C400" s="5"/>
      <c r="D400" s="5"/>
    </row>
    <row r="401" s="2" customFormat="1" ht="20.1" customHeight="1" spans="3:4">
      <c r="C401" s="5"/>
      <c r="D401" s="5"/>
    </row>
    <row r="402" s="2" customFormat="1" ht="20.1" customHeight="1" spans="3:4">
      <c r="C402" s="5"/>
      <c r="D402" s="5"/>
    </row>
    <row r="403" s="2" customFormat="1" ht="20.1" customHeight="1" spans="3:4">
      <c r="C403" s="5"/>
      <c r="D403" s="5"/>
    </row>
    <row r="404" s="2" customFormat="1" ht="20.1" customHeight="1" spans="3:4">
      <c r="C404" s="5"/>
      <c r="D404" s="5"/>
    </row>
    <row r="405" s="2" customFormat="1" ht="20.1" customHeight="1" spans="3:4">
      <c r="C405" s="5"/>
      <c r="D405" s="5"/>
    </row>
    <row r="406" s="2" customFormat="1" ht="20.1" customHeight="1" spans="3:4">
      <c r="C406" s="5"/>
      <c r="D406" s="5"/>
    </row>
    <row r="407" s="2" customFormat="1" ht="20.1" customHeight="1" spans="3:4">
      <c r="C407" s="5"/>
      <c r="D407" s="5"/>
    </row>
    <row r="408" s="2" customFormat="1" ht="20.1" customHeight="1" spans="3:4">
      <c r="C408" s="5"/>
      <c r="D408" s="5"/>
    </row>
    <row r="409" s="2" customFormat="1" ht="20.1" customHeight="1" spans="3:4">
      <c r="C409" s="5"/>
      <c r="D409" s="5"/>
    </row>
    <row r="410" s="2" customFormat="1" ht="20.1" customHeight="1" spans="3:4">
      <c r="C410" s="5"/>
      <c r="D410" s="5"/>
    </row>
    <row r="411" s="2" customFormat="1" ht="20.1" customHeight="1" spans="3:4">
      <c r="C411" s="5"/>
      <c r="D411" s="5"/>
    </row>
    <row r="412" s="2" customFormat="1" ht="20.1" customHeight="1" spans="3:4">
      <c r="C412" s="5"/>
      <c r="D412" s="5"/>
    </row>
    <row r="413" s="2" customFormat="1" ht="20.1" customHeight="1" spans="3:4">
      <c r="C413" s="5"/>
      <c r="D413" s="5"/>
    </row>
    <row r="414" s="2" customFormat="1" ht="20.1" customHeight="1" spans="3:4">
      <c r="C414" s="5"/>
      <c r="D414" s="5"/>
    </row>
    <row r="415" s="2" customFormat="1" ht="20.1" customHeight="1" spans="3:4">
      <c r="C415" s="5"/>
      <c r="D415" s="5"/>
    </row>
    <row r="416" s="2" customFormat="1" ht="20.1" customHeight="1" spans="3:4">
      <c r="C416" s="5"/>
      <c r="D416" s="5"/>
    </row>
    <row r="417" s="2" customFormat="1" ht="20.1" customHeight="1" spans="3:4">
      <c r="C417" s="5"/>
      <c r="D417" s="5"/>
    </row>
    <row r="418" s="2" customFormat="1" ht="20.1" customHeight="1" spans="3:4">
      <c r="C418" s="5"/>
      <c r="D418" s="5"/>
    </row>
    <row r="419" s="2" customFormat="1" ht="20.1" customHeight="1" spans="3:4">
      <c r="C419" s="5"/>
      <c r="D419" s="5"/>
    </row>
    <row r="420" s="2" customFormat="1" ht="20.1" customHeight="1" spans="3:4">
      <c r="C420" s="5"/>
      <c r="D420" s="5"/>
    </row>
    <row r="421" s="2" customFormat="1" ht="20.1" customHeight="1" spans="3:4">
      <c r="C421" s="5"/>
      <c r="D421" s="5"/>
    </row>
    <row r="422" s="2" customFormat="1" ht="20.1" customHeight="1" spans="3:4">
      <c r="C422" s="5"/>
      <c r="D422" s="5"/>
    </row>
    <row r="423" s="2" customFormat="1" ht="20.1" customHeight="1" spans="3:4">
      <c r="C423" s="5"/>
      <c r="D423" s="5"/>
    </row>
    <row r="424" s="2" customFormat="1" ht="20.1" customHeight="1" spans="3:4">
      <c r="C424" s="5"/>
      <c r="D424" s="5"/>
    </row>
    <row r="425" s="2" customFormat="1" ht="20.1" customHeight="1" spans="3:4">
      <c r="C425" s="5"/>
      <c r="D425" s="5"/>
    </row>
    <row r="426" s="2" customFormat="1" ht="20.1" customHeight="1" spans="3:4">
      <c r="C426" s="5"/>
      <c r="D426" s="5"/>
    </row>
    <row r="427" s="2" customFormat="1" ht="20.1" customHeight="1" spans="3:4">
      <c r="C427" s="5"/>
      <c r="D427" s="5"/>
    </row>
    <row r="428" s="2" customFormat="1" ht="20.1" customHeight="1" spans="3:4">
      <c r="C428" s="5"/>
      <c r="D428" s="5"/>
    </row>
    <row r="429" s="2" customFormat="1" ht="20.1" customHeight="1" spans="3:4">
      <c r="C429" s="5"/>
      <c r="D429" s="5"/>
    </row>
    <row r="430" s="2" customFormat="1" ht="20.1" customHeight="1" spans="3:4">
      <c r="C430" s="5"/>
      <c r="D430" s="5"/>
    </row>
    <row r="431" s="2" customFormat="1" ht="20.1" customHeight="1" spans="3:4">
      <c r="C431" s="5"/>
      <c r="D431" s="5"/>
    </row>
    <row r="432" s="2" customFormat="1" ht="20.1" customHeight="1" spans="3:4">
      <c r="C432" s="5"/>
      <c r="D432" s="5"/>
    </row>
    <row r="433" s="2" customFormat="1" ht="20.1" customHeight="1" spans="3:4">
      <c r="C433" s="5"/>
      <c r="D433" s="5"/>
    </row>
    <row r="434" s="2" customFormat="1" ht="20.1" customHeight="1" spans="3:4">
      <c r="C434" s="5"/>
      <c r="D434" s="5"/>
    </row>
    <row r="435" s="2" customFormat="1" ht="20.1" customHeight="1" spans="3:4">
      <c r="C435" s="5"/>
      <c r="D435" s="5"/>
    </row>
    <row r="436" s="2" customFormat="1" ht="20.1" customHeight="1" spans="3:4">
      <c r="C436" s="5"/>
      <c r="D436" s="5"/>
    </row>
    <row r="437" s="2" customFormat="1" ht="20.1" customHeight="1" spans="3:4">
      <c r="C437" s="5"/>
      <c r="D437" s="5"/>
    </row>
    <row r="438" s="2" customFormat="1" ht="20.1" customHeight="1" spans="3:4">
      <c r="C438" s="5"/>
      <c r="D438" s="5"/>
    </row>
    <row r="439" s="2" customFormat="1" ht="20.1" customHeight="1" spans="3:4">
      <c r="C439" s="5"/>
      <c r="D439" s="5"/>
    </row>
    <row r="440" s="2" customFormat="1" ht="20.1" customHeight="1" spans="3:4">
      <c r="C440" s="5"/>
      <c r="D440" s="5"/>
    </row>
    <row r="441" s="2" customFormat="1" ht="20.1" customHeight="1" spans="3:4">
      <c r="C441" s="5"/>
      <c r="D441" s="5"/>
    </row>
    <row r="442" s="2" customFormat="1" ht="20.1" customHeight="1" spans="3:4">
      <c r="C442" s="5"/>
      <c r="D442" s="5"/>
    </row>
    <row r="443" s="2" customFormat="1" ht="20.1" customHeight="1" spans="3:4">
      <c r="C443" s="5"/>
      <c r="D443" s="5"/>
    </row>
    <row r="444" s="2" customFormat="1" ht="20.1" customHeight="1" spans="3:4">
      <c r="C444" s="5"/>
      <c r="D444" s="5"/>
    </row>
    <row r="445" s="2" customFormat="1" ht="20.1" customHeight="1" spans="3:4">
      <c r="C445" s="5"/>
      <c r="D445" s="5"/>
    </row>
    <row r="446" s="2" customFormat="1" ht="20.1" customHeight="1" spans="3:4">
      <c r="C446" s="5"/>
      <c r="D446" s="5"/>
    </row>
    <row r="447" s="2" customFormat="1" ht="20.1" customHeight="1" spans="3:4">
      <c r="C447" s="5"/>
      <c r="D447" s="5"/>
    </row>
    <row r="448" s="2" customFormat="1" ht="20.1" customHeight="1" spans="3:4">
      <c r="C448" s="5"/>
      <c r="D448" s="5"/>
    </row>
    <row r="449" s="2" customFormat="1" ht="20.1" customHeight="1" spans="3:4">
      <c r="C449" s="5"/>
      <c r="D449" s="5"/>
    </row>
    <row r="450" s="2" customFormat="1" ht="20.1" customHeight="1" spans="3:4">
      <c r="C450" s="5"/>
      <c r="D450" s="5"/>
    </row>
    <row r="451" s="2" customFormat="1" ht="20.1" customHeight="1" spans="3:4">
      <c r="C451" s="5"/>
      <c r="D451" s="5"/>
    </row>
    <row r="452" s="2" customFormat="1" ht="20.1" customHeight="1" spans="3:4">
      <c r="C452" s="5"/>
      <c r="D452" s="5"/>
    </row>
    <row r="453" s="2" customFormat="1" ht="20.1" customHeight="1" spans="3:4">
      <c r="C453" s="5"/>
      <c r="D453" s="5"/>
    </row>
    <row r="454" s="2" customFormat="1" ht="20.1" customHeight="1" spans="3:4">
      <c r="C454" s="5"/>
      <c r="D454" s="5"/>
    </row>
    <row r="455" s="2" customFormat="1" ht="20.1" customHeight="1" spans="3:4">
      <c r="C455" s="5"/>
      <c r="D455" s="5"/>
    </row>
    <row r="456" s="2" customFormat="1" ht="20.1" customHeight="1" spans="3:4">
      <c r="C456" s="5"/>
      <c r="D456" s="5"/>
    </row>
    <row r="457" s="2" customFormat="1" ht="20.1" customHeight="1" spans="3:4">
      <c r="C457" s="5"/>
      <c r="D457" s="5"/>
    </row>
    <row r="458" s="2" customFormat="1" ht="20.1" customHeight="1" spans="3:4">
      <c r="C458" s="5"/>
      <c r="D458" s="5"/>
    </row>
    <row r="459" s="2" customFormat="1" ht="20.1" customHeight="1" spans="3:4">
      <c r="C459" s="5"/>
      <c r="D459" s="5"/>
    </row>
    <row r="460" s="2" customFormat="1" ht="20.1" customHeight="1" spans="3:4">
      <c r="C460" s="5"/>
      <c r="D460" s="5"/>
    </row>
    <row r="461" s="2" customFormat="1" ht="20.1" customHeight="1" spans="3:4">
      <c r="C461" s="5"/>
      <c r="D461" s="5"/>
    </row>
    <row r="462" s="2" customFormat="1" ht="20.1" customHeight="1" spans="3:4">
      <c r="C462" s="5"/>
      <c r="D462" s="5"/>
    </row>
    <row r="463" s="2" customFormat="1" ht="20.1" customHeight="1" spans="3:4">
      <c r="C463" s="5"/>
      <c r="D463" s="5"/>
    </row>
    <row r="464" s="2" customFormat="1" ht="20.1" customHeight="1" spans="3:4">
      <c r="C464" s="5"/>
      <c r="D464" s="5"/>
    </row>
    <row r="465" s="2" customFormat="1" ht="20.1" customHeight="1" spans="3:4">
      <c r="C465" s="5"/>
      <c r="D465" s="5"/>
    </row>
    <row r="466" s="2" customFormat="1" ht="20.1" customHeight="1" spans="3:4">
      <c r="C466" s="5"/>
      <c r="D466" s="5"/>
    </row>
    <row r="467" s="2" customFormat="1" ht="20.1" customHeight="1" spans="3:4">
      <c r="C467" s="5"/>
      <c r="D467" s="5"/>
    </row>
    <row r="468" s="2" customFormat="1" ht="20.1" customHeight="1" spans="3:4">
      <c r="C468" s="5"/>
      <c r="D468" s="5"/>
    </row>
    <row r="469" s="2" customFormat="1" ht="20.1" customHeight="1" spans="3:4">
      <c r="C469" s="5"/>
      <c r="D469" s="5"/>
    </row>
    <row r="470" s="2" customFormat="1" ht="20.1" customHeight="1" spans="3:4">
      <c r="C470" s="5"/>
      <c r="D470" s="5"/>
    </row>
    <row r="471" s="2" customFormat="1" ht="20.1" customHeight="1" spans="3:4">
      <c r="C471" s="5"/>
      <c r="D471" s="5"/>
    </row>
    <row r="472" s="2" customFormat="1" ht="20.1" customHeight="1" spans="3:4">
      <c r="C472" s="5"/>
      <c r="D472" s="5"/>
    </row>
    <row r="473" s="2" customFormat="1" ht="20.1" customHeight="1" spans="3:4">
      <c r="C473" s="5"/>
      <c r="D473" s="5"/>
    </row>
    <row r="474" s="2" customFormat="1" ht="20.1" customHeight="1" spans="3:4">
      <c r="C474" s="5"/>
      <c r="D474" s="5"/>
    </row>
    <row r="475" s="2" customFormat="1" ht="20.1" customHeight="1" spans="3:4">
      <c r="C475" s="5"/>
      <c r="D475" s="5"/>
    </row>
    <row r="476" s="2" customFormat="1" ht="20.1" customHeight="1" spans="3:4">
      <c r="C476" s="5"/>
      <c r="D476" s="5"/>
    </row>
    <row r="477" s="2" customFormat="1" ht="20.1" customHeight="1" spans="3:4">
      <c r="C477" s="5"/>
      <c r="D477" s="5"/>
    </row>
    <row r="478" s="2" customFormat="1" ht="20.1" customHeight="1" spans="3:4">
      <c r="C478" s="5"/>
      <c r="D478" s="5"/>
    </row>
    <row r="479" s="2" customFormat="1" ht="20.1" customHeight="1" spans="3:4">
      <c r="C479" s="5"/>
      <c r="D479" s="5"/>
    </row>
    <row r="480" s="2" customFormat="1" ht="20.1" customHeight="1" spans="3:4">
      <c r="C480" s="5"/>
      <c r="D480" s="5"/>
    </row>
    <row r="481" s="2" customFormat="1" ht="20.1" customHeight="1" spans="3:4">
      <c r="C481" s="5"/>
      <c r="D481" s="5"/>
    </row>
    <row r="482" s="2" customFormat="1" ht="20.1" customHeight="1" spans="3:4">
      <c r="C482" s="5"/>
      <c r="D482" s="5"/>
    </row>
    <row r="483" s="2" customFormat="1" ht="20.1" customHeight="1" spans="3:4">
      <c r="C483" s="5"/>
      <c r="D483" s="5"/>
    </row>
    <row r="484" s="2" customFormat="1" ht="20.1" customHeight="1" spans="3:4">
      <c r="C484" s="5"/>
      <c r="D484" s="5"/>
    </row>
    <row r="485" s="2" customFormat="1" ht="20.1" customHeight="1" spans="3:4">
      <c r="C485" s="5"/>
      <c r="D485" s="5"/>
    </row>
    <row r="486" s="2" customFormat="1" ht="20.1" customHeight="1" spans="3:4">
      <c r="C486" s="5"/>
      <c r="D486" s="5"/>
    </row>
    <row r="487" s="2" customFormat="1" ht="20.1" customHeight="1" spans="3:4">
      <c r="C487" s="5"/>
      <c r="D487" s="5"/>
    </row>
    <row r="488" s="2" customFormat="1" ht="20.1" customHeight="1" spans="3:4">
      <c r="C488" s="5"/>
      <c r="D488" s="5"/>
    </row>
    <row r="489" s="2" customFormat="1" ht="20.1" customHeight="1" spans="3:4">
      <c r="C489" s="5"/>
      <c r="D489" s="5"/>
    </row>
    <row r="490" s="2" customFormat="1" ht="20.1" customHeight="1" spans="3:4">
      <c r="C490" s="5"/>
      <c r="D490" s="5"/>
    </row>
    <row r="491" s="2" customFormat="1" ht="20.1" customHeight="1" spans="3:4">
      <c r="C491" s="5"/>
      <c r="D491" s="5"/>
    </row>
    <row r="492" s="2" customFormat="1" ht="20.1" customHeight="1" spans="3:4">
      <c r="C492" s="5"/>
      <c r="D492" s="5"/>
    </row>
    <row r="493" s="2" customFormat="1" ht="20.1" customHeight="1" spans="3:4">
      <c r="C493" s="5"/>
      <c r="D493" s="5"/>
    </row>
    <row r="494" s="2" customFormat="1" ht="20.1" customHeight="1" spans="3:4">
      <c r="C494" s="5"/>
      <c r="D494" s="5"/>
    </row>
    <row r="495" s="2" customFormat="1" ht="20.1" customHeight="1" spans="3:4">
      <c r="C495" s="5"/>
      <c r="D495" s="5"/>
    </row>
    <row r="496" s="2" customFormat="1" ht="20.1" customHeight="1" spans="3:4">
      <c r="C496" s="5"/>
      <c r="D496" s="5"/>
    </row>
    <row r="497" s="2" customFormat="1" ht="20.1" customHeight="1" spans="3:4">
      <c r="C497" s="5"/>
      <c r="D497" s="5"/>
    </row>
    <row r="498" s="2" customFormat="1" ht="20.1" customHeight="1" spans="3:4">
      <c r="C498" s="5"/>
      <c r="D498" s="5"/>
    </row>
    <row r="499" s="2" customFormat="1" ht="20.1" customHeight="1" spans="3:4">
      <c r="C499" s="5"/>
      <c r="D499" s="5"/>
    </row>
    <row r="500" s="2" customFormat="1" ht="20.1" customHeight="1" spans="3:4">
      <c r="C500" s="5"/>
      <c r="D500" s="5"/>
    </row>
    <row r="501" s="2" customFormat="1" ht="20.1" customHeight="1" spans="3:4">
      <c r="C501" s="5"/>
      <c r="D501" s="5"/>
    </row>
    <row r="502" s="2" customFormat="1" ht="20.1" customHeight="1" spans="3:4">
      <c r="C502" s="5"/>
      <c r="D502" s="5"/>
    </row>
    <row r="503" s="2" customFormat="1" ht="20.1" customHeight="1" spans="3:4">
      <c r="C503" s="5"/>
      <c r="D503" s="5"/>
    </row>
    <row r="504" s="2" customFormat="1" ht="20.1" customHeight="1" spans="3:4">
      <c r="C504" s="5"/>
      <c r="D504" s="5"/>
    </row>
    <row r="505" s="2" customFormat="1" ht="20.1" customHeight="1" spans="3:4">
      <c r="C505" s="5"/>
      <c r="D505" s="5"/>
    </row>
    <row r="506" s="2" customFormat="1" ht="20.1" customHeight="1" spans="3:4">
      <c r="C506" s="5"/>
      <c r="D506" s="5"/>
    </row>
    <row r="507" s="2" customFormat="1" ht="20.1" customHeight="1" spans="3:4">
      <c r="C507" s="5"/>
      <c r="D507" s="5"/>
    </row>
    <row r="508" s="2" customFormat="1" ht="20.1" customHeight="1" spans="3:4">
      <c r="C508" s="5"/>
      <c r="D508" s="5"/>
    </row>
    <row r="509" s="2" customFormat="1" ht="20.1" customHeight="1" spans="3:4">
      <c r="C509" s="5"/>
      <c r="D509" s="5"/>
    </row>
    <row r="510" s="2" customFormat="1" ht="20.1" customHeight="1" spans="3:4">
      <c r="C510" s="5"/>
      <c r="D510" s="5"/>
    </row>
    <row r="511" s="2" customFormat="1" ht="20.1" customHeight="1" spans="3:4">
      <c r="C511" s="5"/>
      <c r="D511" s="5"/>
    </row>
    <row r="512" s="2" customFormat="1" ht="20.1" customHeight="1" spans="3:4">
      <c r="C512" s="5"/>
      <c r="D512" s="5"/>
    </row>
    <row r="513" s="2" customFormat="1" ht="20.1" customHeight="1" spans="3:4">
      <c r="C513" s="5"/>
      <c r="D513" s="5"/>
    </row>
    <row r="514" s="2" customFormat="1" ht="20.1" customHeight="1" spans="3:4">
      <c r="C514" s="5"/>
      <c r="D514" s="5"/>
    </row>
    <row r="515" s="2" customFormat="1" ht="20.1" customHeight="1" spans="3:4">
      <c r="C515" s="5"/>
      <c r="D515" s="5"/>
    </row>
    <row r="516" s="2" customFormat="1" ht="20.1" customHeight="1" spans="3:4">
      <c r="C516" s="5"/>
      <c r="D516" s="5"/>
    </row>
    <row r="517" s="2" customFormat="1" ht="20.1" customHeight="1" spans="3:4">
      <c r="C517" s="5"/>
      <c r="D517" s="5"/>
    </row>
    <row r="518" s="2" customFormat="1" ht="20.1" customHeight="1" spans="3:4">
      <c r="C518" s="5"/>
      <c r="D518" s="5"/>
    </row>
    <row r="519" s="2" customFormat="1" ht="20.1" customHeight="1" spans="3:4">
      <c r="C519" s="5"/>
      <c r="D519" s="5"/>
    </row>
    <row r="520" s="2" customFormat="1" ht="20.1" customHeight="1" spans="3:4">
      <c r="C520" s="5"/>
      <c r="D520" s="5"/>
    </row>
    <row r="521" s="2" customFormat="1" ht="20.1" customHeight="1" spans="3:4">
      <c r="C521" s="5"/>
      <c r="D521" s="5"/>
    </row>
    <row r="522" s="2" customFormat="1" ht="20.1" customHeight="1" spans="3:4">
      <c r="C522" s="5"/>
      <c r="D522" s="5"/>
    </row>
    <row r="523" s="2" customFormat="1" ht="20.1" customHeight="1" spans="3:4">
      <c r="C523" s="5"/>
      <c r="D523" s="5"/>
    </row>
    <row r="524" s="2" customFormat="1" ht="20.1" customHeight="1" spans="3:4">
      <c r="C524" s="5"/>
      <c r="D524" s="5"/>
    </row>
    <row r="525" s="2" customFormat="1" ht="20.1" customHeight="1" spans="3:4">
      <c r="C525" s="5"/>
      <c r="D525" s="5"/>
    </row>
    <row r="526" s="2" customFormat="1" ht="20.1" customHeight="1" spans="3:4">
      <c r="C526" s="5"/>
      <c r="D526" s="5"/>
    </row>
    <row r="527" s="2" customFormat="1" ht="20.1" customHeight="1" spans="3:4">
      <c r="C527" s="5"/>
      <c r="D527" s="5"/>
    </row>
    <row r="528" s="2" customFormat="1" ht="20.1" customHeight="1" spans="3:4">
      <c r="C528" s="5"/>
      <c r="D528" s="5"/>
    </row>
    <row r="529" s="2" customFormat="1" ht="20.1" customHeight="1" spans="3:4">
      <c r="C529" s="5"/>
      <c r="D529" s="5"/>
    </row>
    <row r="530" s="2" customFormat="1" ht="20.1" customHeight="1" spans="3:4">
      <c r="C530" s="5"/>
      <c r="D530" s="5"/>
    </row>
    <row r="531" s="2" customFormat="1" ht="20.1" customHeight="1" spans="3:4">
      <c r="C531" s="5"/>
      <c r="D531" s="5"/>
    </row>
    <row r="532" s="2" customFormat="1" ht="20.1" customHeight="1" spans="3:4">
      <c r="C532" s="5"/>
      <c r="D532" s="5"/>
    </row>
    <row r="533" s="2" customFormat="1" ht="20.1" customHeight="1" spans="3:4">
      <c r="C533" s="5"/>
      <c r="D533" s="5"/>
    </row>
    <row r="534" s="2" customFormat="1" ht="20.1" customHeight="1" spans="3:4">
      <c r="C534" s="5"/>
      <c r="D534" s="5"/>
    </row>
    <row r="535" s="2" customFormat="1" ht="20.1" customHeight="1" spans="3:4">
      <c r="C535" s="5"/>
      <c r="D535" s="5"/>
    </row>
    <row r="536" s="2" customFormat="1" ht="20.1" customHeight="1" spans="3:4">
      <c r="C536" s="5"/>
      <c r="D536" s="5"/>
    </row>
    <row r="537" s="2" customFormat="1" ht="20.1" customHeight="1" spans="3:4">
      <c r="C537" s="5"/>
      <c r="D537" s="5"/>
    </row>
    <row r="538" s="2" customFormat="1" ht="20.1" customHeight="1" spans="3:4">
      <c r="C538" s="5"/>
      <c r="D538" s="5"/>
    </row>
    <row r="539" s="2" customFormat="1" ht="20.1" customHeight="1" spans="3:4">
      <c r="C539" s="5"/>
      <c r="D539" s="5"/>
    </row>
    <row r="540" s="2" customFormat="1" ht="20.1" customHeight="1" spans="3:4">
      <c r="C540" s="5"/>
      <c r="D540" s="5"/>
    </row>
    <row r="541" s="2" customFormat="1" ht="20.1" customHeight="1" spans="3:4">
      <c r="C541" s="5"/>
      <c r="D541" s="5"/>
    </row>
    <row r="542" s="2" customFormat="1" ht="20.1" customHeight="1" spans="3:4">
      <c r="C542" s="5"/>
      <c r="D542" s="5"/>
    </row>
    <row r="543" s="2" customFormat="1" ht="20.1" customHeight="1" spans="3:4">
      <c r="C543" s="5"/>
      <c r="D543" s="5"/>
    </row>
    <row r="544" s="2" customFormat="1" ht="20.1" customHeight="1" spans="3:4">
      <c r="C544" s="5"/>
      <c r="D544" s="5"/>
    </row>
    <row r="545" s="2" customFormat="1" ht="20.1" customHeight="1" spans="3:4">
      <c r="C545" s="5"/>
      <c r="D545" s="5"/>
    </row>
    <row r="546" s="2" customFormat="1" ht="20.1" customHeight="1" spans="3:4">
      <c r="C546" s="5"/>
      <c r="D546" s="5"/>
    </row>
    <row r="547" s="2" customFormat="1" ht="20.1" customHeight="1" spans="3:4">
      <c r="C547" s="5"/>
      <c r="D547" s="5"/>
    </row>
    <row r="548" s="2" customFormat="1" ht="20.1" customHeight="1" spans="3:4">
      <c r="C548" s="5"/>
      <c r="D548" s="5"/>
    </row>
    <row r="549" s="2" customFormat="1" ht="20.1" customHeight="1" spans="3:4">
      <c r="C549" s="5"/>
      <c r="D549" s="5"/>
    </row>
    <row r="550" s="2" customFormat="1" ht="20.1" customHeight="1" spans="3:4">
      <c r="C550" s="5"/>
      <c r="D550" s="5"/>
    </row>
    <row r="551" s="2" customFormat="1" ht="20.1" customHeight="1" spans="3:4">
      <c r="C551" s="5"/>
      <c r="D551" s="5"/>
    </row>
    <row r="552" s="2" customFormat="1" ht="20.1" customHeight="1" spans="3:4">
      <c r="C552" s="5"/>
      <c r="D552" s="5"/>
    </row>
    <row r="553" s="2" customFormat="1" ht="20.1" customHeight="1" spans="3:4">
      <c r="C553" s="5"/>
      <c r="D553" s="5"/>
    </row>
    <row r="554" s="2" customFormat="1" ht="20.1" customHeight="1" spans="3:4">
      <c r="C554" s="5"/>
      <c r="D554" s="5"/>
    </row>
    <row r="555" s="2" customFormat="1" ht="20.1" customHeight="1" spans="3:4">
      <c r="C555" s="5"/>
      <c r="D555" s="5"/>
    </row>
    <row r="556" s="2" customFormat="1" ht="20.1" customHeight="1" spans="3:4">
      <c r="C556" s="5"/>
      <c r="D556" s="5"/>
    </row>
    <row r="557" s="2" customFormat="1" ht="20.1" customHeight="1" spans="3:4">
      <c r="C557" s="5"/>
      <c r="D557" s="5"/>
    </row>
    <row r="558" s="2" customFormat="1" ht="20.1" customHeight="1" spans="3:4">
      <c r="C558" s="5"/>
      <c r="D558" s="5"/>
    </row>
    <row r="559" s="2" customFormat="1" ht="20.1" customHeight="1" spans="3:4">
      <c r="C559" s="5"/>
      <c r="D559" s="5"/>
    </row>
    <row r="560" s="2" customFormat="1" ht="20.1" customHeight="1" spans="3:4">
      <c r="C560" s="5"/>
      <c r="D560" s="5"/>
    </row>
    <row r="561" s="2" customFormat="1" ht="20.1" customHeight="1" spans="3:4">
      <c r="C561" s="5"/>
      <c r="D561" s="5"/>
    </row>
    <row r="562" s="2" customFormat="1" ht="20.1" customHeight="1" spans="3:4">
      <c r="C562" s="5"/>
      <c r="D562" s="5"/>
    </row>
    <row r="563" s="2" customFormat="1" ht="20.1" customHeight="1" spans="3:4">
      <c r="C563" s="5"/>
      <c r="D563" s="5"/>
    </row>
    <row r="564" s="2" customFormat="1" ht="20.1" customHeight="1" spans="3:4">
      <c r="C564" s="5"/>
      <c r="D564" s="5"/>
    </row>
    <row r="565" s="2" customFormat="1" ht="20.1" customHeight="1" spans="3:4">
      <c r="C565" s="5"/>
      <c r="D565" s="5"/>
    </row>
    <row r="566" s="2" customFormat="1" ht="20.1" customHeight="1" spans="3:4">
      <c r="C566" s="5"/>
      <c r="D566" s="5"/>
    </row>
    <row r="567" s="2" customFormat="1" ht="20.1" customHeight="1" spans="3:4">
      <c r="C567" s="5"/>
      <c r="D567" s="5"/>
    </row>
    <row r="568" s="2" customFormat="1" ht="20.1" customHeight="1" spans="3:4">
      <c r="C568" s="5"/>
      <c r="D568" s="5"/>
    </row>
    <row r="569" s="2" customFormat="1" ht="20.1" customHeight="1" spans="3:4">
      <c r="C569" s="5"/>
      <c r="D569" s="5"/>
    </row>
    <row r="570" s="2" customFormat="1" ht="20.1" customHeight="1" spans="3:4">
      <c r="C570" s="5"/>
      <c r="D570" s="5"/>
    </row>
    <row r="571" s="2" customFormat="1" ht="20.1" customHeight="1" spans="3:4">
      <c r="C571" s="5"/>
      <c r="D571" s="5"/>
    </row>
    <row r="572" s="2" customFormat="1" ht="20.1" customHeight="1" spans="3:4">
      <c r="C572" s="5"/>
      <c r="D572" s="5"/>
    </row>
    <row r="573" s="2" customFormat="1" ht="20.1" customHeight="1" spans="3:4">
      <c r="C573" s="5"/>
      <c r="D573" s="5"/>
    </row>
    <row r="574" s="2" customFormat="1" ht="20.1" customHeight="1" spans="3:4">
      <c r="C574" s="5"/>
      <c r="D574" s="5"/>
    </row>
    <row r="575" s="2" customFormat="1" ht="20.1" customHeight="1" spans="3:4">
      <c r="C575" s="5"/>
      <c r="D575" s="5"/>
    </row>
    <row r="576" s="2" customFormat="1" ht="20.1" customHeight="1" spans="3:4">
      <c r="C576" s="5"/>
      <c r="D576" s="5"/>
    </row>
    <row r="577" s="2" customFormat="1" ht="20.1" customHeight="1" spans="3:4">
      <c r="C577" s="5"/>
      <c r="D577" s="5"/>
    </row>
    <row r="578" s="2" customFormat="1" ht="20.1" customHeight="1" spans="3:4">
      <c r="C578" s="5"/>
      <c r="D578" s="5"/>
    </row>
    <row r="579" s="2" customFormat="1" ht="20.1" customHeight="1" spans="3:4">
      <c r="C579" s="5"/>
      <c r="D579" s="5"/>
    </row>
    <row r="580" s="2" customFormat="1" ht="20.1" customHeight="1" spans="3:4">
      <c r="C580" s="5"/>
      <c r="D580" s="5"/>
    </row>
    <row r="581" s="2" customFormat="1" ht="20.1" customHeight="1" spans="3:4">
      <c r="C581" s="5"/>
      <c r="D581" s="5"/>
    </row>
    <row r="582" s="2" customFormat="1" ht="20.1" customHeight="1" spans="3:4">
      <c r="C582" s="5"/>
      <c r="D582" s="5"/>
    </row>
    <row r="583" s="2" customFormat="1" ht="20.1" customHeight="1" spans="3:4">
      <c r="C583" s="5"/>
      <c r="D583" s="5"/>
    </row>
    <row r="584" s="2" customFormat="1" ht="20.1" customHeight="1" spans="3:4">
      <c r="C584" s="5"/>
      <c r="D584" s="5"/>
    </row>
    <row r="585" s="2" customFormat="1" ht="20.1" customHeight="1" spans="3:4">
      <c r="C585" s="5"/>
      <c r="D585" s="5"/>
    </row>
    <row r="586" s="2" customFormat="1" ht="20.1" customHeight="1" spans="3:4">
      <c r="C586" s="5"/>
      <c r="D586" s="5"/>
    </row>
    <row r="587" s="2" customFormat="1" ht="20.1" customHeight="1" spans="3:4">
      <c r="C587" s="5"/>
      <c r="D587" s="5"/>
    </row>
    <row r="588" s="2" customFormat="1" ht="20.1" customHeight="1" spans="3:4">
      <c r="C588" s="5"/>
      <c r="D588" s="5"/>
    </row>
    <row r="589" s="2" customFormat="1" ht="20.1" customHeight="1" spans="3:4">
      <c r="C589" s="5"/>
      <c r="D589" s="5"/>
    </row>
    <row r="590" s="2" customFormat="1" ht="20.1" customHeight="1" spans="3:4">
      <c r="C590" s="5"/>
      <c r="D590" s="5"/>
    </row>
    <row r="591" s="2" customFormat="1" ht="20.1" customHeight="1" spans="3:4">
      <c r="C591" s="5"/>
      <c r="D591" s="5"/>
    </row>
    <row r="592" s="2" customFormat="1" ht="20.1" customHeight="1" spans="3:4">
      <c r="C592" s="5"/>
      <c r="D592" s="5"/>
    </row>
    <row r="593" s="2" customFormat="1" ht="20.1" customHeight="1" spans="3:4">
      <c r="C593" s="5"/>
      <c r="D593" s="5"/>
    </row>
    <row r="594" s="2" customFormat="1" ht="20.1" customHeight="1" spans="3:4">
      <c r="C594" s="5"/>
      <c r="D594" s="5"/>
    </row>
    <row r="595" s="2" customFormat="1" ht="20.1" customHeight="1" spans="3:4">
      <c r="C595" s="5"/>
      <c r="D595" s="5"/>
    </row>
    <row r="596" s="2" customFormat="1" ht="20.1" customHeight="1" spans="3:4">
      <c r="C596" s="5"/>
      <c r="D596" s="5"/>
    </row>
    <row r="597" s="2" customFormat="1" ht="20.1" customHeight="1" spans="3:4">
      <c r="C597" s="5"/>
      <c r="D597" s="5"/>
    </row>
    <row r="598" s="2" customFormat="1" ht="20.1" customHeight="1" spans="3:4">
      <c r="C598" s="5"/>
      <c r="D598" s="5"/>
    </row>
    <row r="599" s="2" customFormat="1" ht="20.1" customHeight="1" spans="3:4">
      <c r="C599" s="5"/>
      <c r="D599" s="5"/>
    </row>
    <row r="600" s="2" customFormat="1" ht="20.1" customHeight="1" spans="3:4">
      <c r="C600" s="5"/>
      <c r="D600" s="5"/>
    </row>
    <row r="601" s="2" customFormat="1" ht="20.1" customHeight="1" spans="3:4">
      <c r="C601" s="5"/>
      <c r="D601" s="5"/>
    </row>
    <row r="602" s="2" customFormat="1" ht="20.1" customHeight="1" spans="3:4">
      <c r="C602" s="5"/>
      <c r="D602" s="5"/>
    </row>
    <row r="603" s="2" customFormat="1" ht="20.1" customHeight="1" spans="3:4">
      <c r="C603" s="5"/>
      <c r="D603" s="5"/>
    </row>
    <row r="604" s="2" customFormat="1" ht="20.1" customHeight="1" spans="3:4">
      <c r="C604" s="5"/>
      <c r="D604" s="5"/>
    </row>
    <row r="605" s="2" customFormat="1" ht="20.1" customHeight="1" spans="3:4">
      <c r="C605" s="5"/>
      <c r="D605" s="5"/>
    </row>
    <row r="606" s="2" customFormat="1" ht="20.1" customHeight="1" spans="3:4">
      <c r="C606" s="5"/>
      <c r="D606" s="5"/>
    </row>
    <row r="607" s="2" customFormat="1" ht="20.1" customHeight="1" spans="3:4">
      <c r="C607" s="5"/>
      <c r="D607" s="5"/>
    </row>
    <row r="608" s="2" customFormat="1" ht="20.1" customHeight="1" spans="3:4">
      <c r="C608" s="5"/>
      <c r="D608" s="5"/>
    </row>
    <row r="609" s="2" customFormat="1" ht="20.1" customHeight="1" spans="3:4">
      <c r="C609" s="5"/>
      <c r="D609" s="5"/>
    </row>
    <row r="610" s="2" customFormat="1" ht="20.1" customHeight="1" spans="3:4">
      <c r="C610" s="5"/>
      <c r="D610" s="5"/>
    </row>
    <row r="611" s="2" customFormat="1" ht="20.1" customHeight="1" spans="3:4">
      <c r="C611" s="5"/>
      <c r="D611" s="5"/>
    </row>
    <row r="612" s="2" customFormat="1" ht="20.1" customHeight="1" spans="3:4">
      <c r="C612" s="5"/>
      <c r="D612" s="5"/>
    </row>
    <row r="613" s="2" customFormat="1" ht="20.1" customHeight="1" spans="3:4">
      <c r="C613" s="5"/>
      <c r="D613" s="5"/>
    </row>
    <row r="614" s="2" customFormat="1" ht="20.1" customHeight="1" spans="3:4">
      <c r="C614" s="5"/>
      <c r="D614" s="5"/>
    </row>
    <row r="615" s="2" customFormat="1" ht="20.1" customHeight="1" spans="3:4">
      <c r="C615" s="5"/>
      <c r="D615" s="5"/>
    </row>
    <row r="616" s="2" customFormat="1" ht="20.1" customHeight="1" spans="3:4">
      <c r="C616" s="5"/>
      <c r="D616" s="5"/>
    </row>
    <row r="617" s="2" customFormat="1" ht="20.1" customHeight="1" spans="3:4">
      <c r="C617" s="5"/>
      <c r="D617" s="5"/>
    </row>
    <row r="618" s="2" customFormat="1" ht="20.1" customHeight="1" spans="3:4">
      <c r="C618" s="5"/>
      <c r="D618" s="5"/>
    </row>
    <row r="619" s="2" customFormat="1" ht="20.1" customHeight="1" spans="3:4">
      <c r="C619" s="5"/>
      <c r="D619" s="5"/>
    </row>
    <row r="620" s="2" customFormat="1" ht="20.1" customHeight="1" spans="3:4">
      <c r="C620" s="5"/>
      <c r="D620" s="5"/>
    </row>
    <row r="621" s="2" customFormat="1" ht="20.1" customHeight="1" spans="3:4">
      <c r="C621" s="5"/>
      <c r="D621" s="5"/>
    </row>
    <row r="622" s="2" customFormat="1" ht="20.1" customHeight="1" spans="3:4">
      <c r="C622" s="5"/>
      <c r="D622" s="5"/>
    </row>
    <row r="623" s="2" customFormat="1" ht="20.1" customHeight="1" spans="3:4">
      <c r="C623" s="5"/>
      <c r="D623" s="5"/>
    </row>
    <row r="624" s="2" customFormat="1" ht="20.1" customHeight="1" spans="3:4">
      <c r="C624" s="5"/>
      <c r="D624" s="5"/>
    </row>
    <row r="625" s="2" customFormat="1" ht="20.1" customHeight="1" spans="3:4">
      <c r="C625" s="5"/>
      <c r="D625" s="5"/>
    </row>
    <row r="626" s="2" customFormat="1" ht="20.1" customHeight="1" spans="3:4">
      <c r="C626" s="5"/>
      <c r="D626" s="5"/>
    </row>
    <row r="627" s="2" customFormat="1" ht="20.1" customHeight="1" spans="3:4">
      <c r="C627" s="5"/>
      <c r="D627" s="5"/>
    </row>
    <row r="628" s="2" customFormat="1" ht="20.1" customHeight="1" spans="3:4">
      <c r="C628" s="5"/>
      <c r="D628" s="5"/>
    </row>
    <row r="629" s="2" customFormat="1" ht="20.1" customHeight="1" spans="3:4">
      <c r="C629" s="5"/>
      <c r="D629" s="5"/>
    </row>
    <row r="630" s="2" customFormat="1" ht="20.1" customHeight="1" spans="3:4">
      <c r="C630" s="5"/>
      <c r="D630" s="5"/>
    </row>
    <row r="631" s="2" customFormat="1" ht="20.1" customHeight="1" spans="3:4">
      <c r="C631" s="5"/>
      <c r="D631" s="5"/>
    </row>
    <row r="632" s="2" customFormat="1" ht="20.1" customHeight="1" spans="3:4">
      <c r="C632" s="5"/>
      <c r="D632" s="5"/>
    </row>
    <row r="633" s="2" customFormat="1" ht="20.1" customHeight="1" spans="3:4">
      <c r="C633" s="5"/>
      <c r="D633" s="5"/>
    </row>
    <row r="634" s="2" customFormat="1" ht="20.1" customHeight="1" spans="3:4">
      <c r="C634" s="5"/>
      <c r="D634" s="5"/>
    </row>
    <row r="635" s="2" customFormat="1" ht="20.1" customHeight="1" spans="3:4">
      <c r="C635" s="5"/>
      <c r="D635" s="5"/>
    </row>
    <row r="636" s="2" customFormat="1" ht="20.1" customHeight="1" spans="3:4">
      <c r="C636" s="5"/>
      <c r="D636" s="5"/>
    </row>
    <row r="637" s="2" customFormat="1" ht="20.1" customHeight="1" spans="3:4">
      <c r="C637" s="5"/>
      <c r="D637" s="5"/>
    </row>
    <row r="638" s="2" customFormat="1" ht="20.1" customHeight="1" spans="3:4">
      <c r="C638" s="5"/>
      <c r="D638" s="5"/>
    </row>
    <row r="639" s="2" customFormat="1" ht="20.1" customHeight="1" spans="3:4">
      <c r="C639" s="5"/>
      <c r="D639" s="5"/>
    </row>
    <row r="640" s="2" customFormat="1" ht="20.1" customHeight="1" spans="3:4">
      <c r="C640" s="5"/>
      <c r="D640" s="5"/>
    </row>
    <row r="641" s="2" customFormat="1" ht="20.1" customHeight="1" spans="3:4">
      <c r="C641" s="5"/>
      <c r="D641" s="5"/>
    </row>
    <row r="642" s="2" customFormat="1" ht="20.1" customHeight="1" spans="3:4">
      <c r="C642" s="5"/>
      <c r="D642" s="5"/>
    </row>
    <row r="643" s="2" customFormat="1" ht="20.1" customHeight="1" spans="3:4">
      <c r="C643" s="5"/>
      <c r="D643" s="5"/>
    </row>
    <row r="644" s="2" customFormat="1" ht="20.1" customHeight="1" spans="3:4">
      <c r="C644" s="5"/>
      <c r="D644" s="5"/>
    </row>
    <row r="645" s="2" customFormat="1" ht="20.1" customHeight="1" spans="3:4">
      <c r="C645" s="5"/>
      <c r="D645" s="5"/>
    </row>
    <row r="646" s="2" customFormat="1" ht="20.1" customHeight="1" spans="3:4">
      <c r="C646" s="5"/>
      <c r="D646" s="5"/>
    </row>
    <row r="647" s="2" customFormat="1" ht="20.1" customHeight="1" spans="3:4">
      <c r="C647" s="5"/>
      <c r="D647" s="5"/>
    </row>
    <row r="648" s="2" customFormat="1" ht="20.1" customHeight="1" spans="3:4">
      <c r="C648" s="5"/>
      <c r="D648" s="5"/>
    </row>
    <row r="649" s="2" customFormat="1" ht="20.1" customHeight="1" spans="3:4">
      <c r="C649" s="5"/>
      <c r="D649" s="5"/>
    </row>
    <row r="650" s="2" customFormat="1" ht="20.1" customHeight="1" spans="3:4">
      <c r="C650" s="5"/>
      <c r="D650" s="5"/>
    </row>
    <row r="651" s="2" customFormat="1" ht="20.1" customHeight="1" spans="3:4">
      <c r="C651" s="5"/>
      <c r="D651" s="5"/>
    </row>
    <row r="652" s="2" customFormat="1" ht="20.1" customHeight="1" spans="3:4">
      <c r="C652" s="5"/>
      <c r="D652" s="5"/>
    </row>
    <row r="653" s="2" customFormat="1" ht="20.1" customHeight="1" spans="3:4">
      <c r="C653" s="5"/>
      <c r="D653" s="5"/>
    </row>
    <row r="654" s="2" customFormat="1" ht="20.1" customHeight="1" spans="3:4">
      <c r="C654" s="5"/>
      <c r="D654" s="5"/>
    </row>
    <row r="655" s="2" customFormat="1" ht="20.1" customHeight="1" spans="3:4">
      <c r="C655" s="5"/>
      <c r="D655" s="5"/>
    </row>
    <row r="656" s="2" customFormat="1" ht="20.1" customHeight="1" spans="3:4">
      <c r="C656" s="5"/>
      <c r="D656" s="5"/>
    </row>
    <row r="657" s="2" customFormat="1" ht="20.1" customHeight="1" spans="3:4">
      <c r="C657" s="5"/>
      <c r="D657" s="5"/>
    </row>
    <row r="658" s="2" customFormat="1" ht="20.1" customHeight="1" spans="3:4">
      <c r="C658" s="5"/>
      <c r="D658" s="5"/>
    </row>
    <row r="659" s="2" customFormat="1" ht="20.1" customHeight="1" spans="3:4">
      <c r="C659" s="5"/>
      <c r="D659" s="5"/>
    </row>
    <row r="660" s="2" customFormat="1" ht="20.1" customHeight="1" spans="3:4">
      <c r="C660" s="5"/>
      <c r="D660" s="5"/>
    </row>
    <row r="661" s="2" customFormat="1" ht="20.1" customHeight="1" spans="3:4">
      <c r="C661" s="5"/>
      <c r="D661" s="5"/>
    </row>
    <row r="662" s="2" customFormat="1" ht="20.1" customHeight="1" spans="3:4">
      <c r="C662" s="5"/>
      <c r="D662" s="5"/>
    </row>
    <row r="663" s="2" customFormat="1" ht="20.1" customHeight="1" spans="3:4">
      <c r="C663" s="5"/>
      <c r="D663" s="5"/>
    </row>
    <row r="664" s="2" customFormat="1" ht="20.1" customHeight="1" spans="3:4">
      <c r="C664" s="5"/>
      <c r="D664" s="5"/>
    </row>
    <row r="665" s="2" customFormat="1" ht="20.1" customHeight="1" spans="3:4">
      <c r="C665" s="5"/>
      <c r="D665" s="5"/>
    </row>
    <row r="666" s="2" customFormat="1" ht="20.1" customHeight="1" spans="3:4">
      <c r="C666" s="5"/>
      <c r="D666" s="5"/>
    </row>
    <row r="667" s="2" customFormat="1" ht="20.1" customHeight="1" spans="3:4">
      <c r="C667" s="5"/>
      <c r="D667" s="5"/>
    </row>
    <row r="668" s="2" customFormat="1" ht="20.1" customHeight="1" spans="3:4">
      <c r="C668" s="5"/>
      <c r="D668" s="5"/>
    </row>
    <row r="669" s="2" customFormat="1" ht="20.1" customHeight="1" spans="3:4">
      <c r="C669" s="5"/>
      <c r="D669" s="5"/>
    </row>
    <row r="670" s="2" customFormat="1" ht="20.1" customHeight="1" spans="3:4">
      <c r="C670" s="5"/>
      <c r="D670" s="5"/>
    </row>
    <row r="671" s="2" customFormat="1" ht="20.1" customHeight="1" spans="3:4">
      <c r="C671" s="5"/>
      <c r="D671" s="5"/>
    </row>
    <row r="672" s="2" customFormat="1" ht="20.1" customHeight="1" spans="3:4">
      <c r="C672" s="5"/>
      <c r="D672" s="5"/>
    </row>
    <row r="673" s="2" customFormat="1" ht="20.1" customHeight="1" spans="3:4">
      <c r="C673" s="5"/>
      <c r="D673" s="5"/>
    </row>
    <row r="674" s="2" customFormat="1" ht="20.1" customHeight="1" spans="3:4">
      <c r="C674" s="5"/>
      <c r="D674" s="5"/>
    </row>
    <row r="675" s="2" customFormat="1" ht="20.1" customHeight="1" spans="3:4">
      <c r="C675" s="5"/>
      <c r="D675" s="5"/>
    </row>
    <row r="676" s="2" customFormat="1" ht="20.1" customHeight="1" spans="3:4">
      <c r="C676" s="5"/>
      <c r="D676" s="5"/>
    </row>
    <row r="677" s="2" customFormat="1" ht="20.1" customHeight="1" spans="3:4">
      <c r="C677" s="5"/>
      <c r="D677" s="5"/>
    </row>
    <row r="678" s="2" customFormat="1" ht="20.1" customHeight="1" spans="3:4">
      <c r="C678" s="5"/>
      <c r="D678" s="5"/>
    </row>
    <row r="679" s="2" customFormat="1" ht="20.1" customHeight="1" spans="3:4">
      <c r="C679" s="5"/>
      <c r="D679" s="5"/>
    </row>
    <row r="680" s="2" customFormat="1" ht="20.1" customHeight="1" spans="3:4">
      <c r="C680" s="5"/>
      <c r="D680" s="5"/>
    </row>
    <row r="681" s="2" customFormat="1" ht="20.1" customHeight="1" spans="3:4">
      <c r="C681" s="5"/>
      <c r="D681" s="5"/>
    </row>
    <row r="682" s="2" customFormat="1" ht="20.1" customHeight="1" spans="3:4">
      <c r="C682" s="5"/>
      <c r="D682" s="5"/>
    </row>
    <row r="683" s="2" customFormat="1" ht="20.1" customHeight="1" spans="3:4">
      <c r="C683" s="5"/>
      <c r="D683" s="5"/>
    </row>
    <row r="684" s="2" customFormat="1" ht="20.1" customHeight="1" spans="3:4">
      <c r="C684" s="5"/>
      <c r="D684" s="5"/>
    </row>
    <row r="685" s="2" customFormat="1" ht="20.1" customHeight="1" spans="3:4">
      <c r="C685" s="5"/>
      <c r="D685" s="5"/>
    </row>
    <row r="686" s="2" customFormat="1" ht="20.1" customHeight="1" spans="3:4">
      <c r="C686" s="5"/>
      <c r="D686" s="5"/>
    </row>
    <row r="687" s="2" customFormat="1" ht="20.1" customHeight="1" spans="3:4">
      <c r="C687" s="5"/>
      <c r="D687" s="5"/>
    </row>
    <row r="688" s="2" customFormat="1" ht="20.1" customHeight="1" spans="3:4">
      <c r="C688" s="5"/>
      <c r="D688" s="5"/>
    </row>
    <row r="689" s="2" customFormat="1" ht="20.1" customHeight="1" spans="3:4">
      <c r="C689" s="5"/>
      <c r="D689" s="5"/>
    </row>
    <row r="690" s="2" customFormat="1" ht="20.1" customHeight="1" spans="3:4">
      <c r="C690" s="5"/>
      <c r="D690" s="5"/>
    </row>
    <row r="691" s="2" customFormat="1" ht="20.1" customHeight="1" spans="3:4">
      <c r="C691" s="5"/>
      <c r="D691" s="5"/>
    </row>
    <row r="692" s="2" customFormat="1" ht="20.1" customHeight="1" spans="3:4">
      <c r="C692" s="5"/>
      <c r="D692" s="5"/>
    </row>
    <row r="693" s="2" customFormat="1" ht="20.1" customHeight="1" spans="3:4">
      <c r="C693" s="5"/>
      <c r="D693" s="5"/>
    </row>
    <row r="694" s="2" customFormat="1" ht="20.1" customHeight="1" spans="3:4">
      <c r="C694" s="5"/>
      <c r="D694" s="5"/>
    </row>
    <row r="695" s="2" customFormat="1" ht="20.1" customHeight="1" spans="3:4">
      <c r="C695" s="5"/>
      <c r="D695" s="5"/>
    </row>
    <row r="696" s="2" customFormat="1" ht="20.1" customHeight="1" spans="3:4">
      <c r="C696" s="5"/>
      <c r="D696" s="5"/>
    </row>
    <row r="697" s="2" customFormat="1" ht="20.1" customHeight="1" spans="3:4">
      <c r="C697" s="5"/>
      <c r="D697" s="5"/>
    </row>
    <row r="698" s="2" customFormat="1" ht="20.1" customHeight="1" spans="3:4">
      <c r="C698" s="5"/>
      <c r="D698" s="5"/>
    </row>
    <row r="699" s="2" customFormat="1" ht="20.1" customHeight="1" spans="3:4">
      <c r="C699" s="5"/>
      <c r="D699" s="5"/>
    </row>
    <row r="700" s="2" customFormat="1" ht="20.1" customHeight="1" spans="3:4">
      <c r="C700" s="5"/>
      <c r="D700" s="5"/>
    </row>
    <row r="701" s="2" customFormat="1" ht="20.1" customHeight="1" spans="3:4">
      <c r="C701" s="5"/>
      <c r="D701" s="5"/>
    </row>
    <row r="702" s="2" customFormat="1" ht="20.1" customHeight="1" spans="3:4">
      <c r="C702" s="5"/>
      <c r="D702" s="5"/>
    </row>
    <row r="703" s="2" customFormat="1" ht="20.1" customHeight="1" spans="3:4">
      <c r="C703" s="5"/>
      <c r="D703" s="5"/>
    </row>
    <row r="704" s="2" customFormat="1" ht="20.1" customHeight="1" spans="3:4">
      <c r="C704" s="5"/>
      <c r="D704" s="5"/>
    </row>
    <row r="705" s="2" customFormat="1" ht="20.1" customHeight="1" spans="3:4">
      <c r="C705" s="5"/>
      <c r="D705" s="5"/>
    </row>
    <row r="706" s="2" customFormat="1" ht="20.1" customHeight="1" spans="3:4">
      <c r="C706" s="5"/>
      <c r="D706" s="5"/>
    </row>
    <row r="707" s="2" customFormat="1" ht="20.1" customHeight="1" spans="3:4">
      <c r="C707" s="5"/>
      <c r="D707" s="5"/>
    </row>
    <row r="708" s="2" customFormat="1" ht="20.1" customHeight="1" spans="3:4">
      <c r="C708" s="5"/>
      <c r="D708" s="5"/>
    </row>
    <row r="709" s="2" customFormat="1" ht="20.1" customHeight="1" spans="3:4">
      <c r="C709" s="5"/>
      <c r="D709" s="5"/>
    </row>
    <row r="710" s="2" customFormat="1" ht="20.1" customHeight="1" spans="3:4">
      <c r="C710" s="5"/>
      <c r="D710" s="5"/>
    </row>
    <row r="711" s="2" customFormat="1" ht="20.1" customHeight="1" spans="3:4">
      <c r="C711" s="5"/>
      <c r="D711" s="5"/>
    </row>
    <row r="712" s="2" customFormat="1" ht="20.1" customHeight="1" spans="3:4">
      <c r="C712" s="5"/>
      <c r="D712" s="5"/>
    </row>
    <row r="713" s="2" customFormat="1" ht="20.1" customHeight="1" spans="3:4">
      <c r="C713" s="5"/>
      <c r="D713" s="5"/>
    </row>
    <row r="714" s="2" customFormat="1" ht="20.1" customHeight="1" spans="3:4">
      <c r="C714" s="5"/>
      <c r="D714" s="5"/>
    </row>
    <row r="715" s="2" customFormat="1" ht="20.1" customHeight="1" spans="3:4">
      <c r="C715" s="5"/>
      <c r="D715" s="5"/>
    </row>
    <row r="716" s="2" customFormat="1" ht="20.1" customHeight="1" spans="3:4">
      <c r="C716" s="5"/>
      <c r="D716" s="5"/>
    </row>
    <row r="717" s="2" customFormat="1" ht="20.1" customHeight="1" spans="3:4">
      <c r="C717" s="5"/>
      <c r="D717" s="5"/>
    </row>
    <row r="718" s="2" customFormat="1" ht="20.1" customHeight="1" spans="3:4">
      <c r="C718" s="5"/>
      <c r="D718" s="5"/>
    </row>
    <row r="719" s="2" customFormat="1" ht="20.1" customHeight="1" spans="3:4">
      <c r="C719" s="5"/>
      <c r="D719" s="5"/>
    </row>
    <row r="720" s="2" customFormat="1" ht="20.1" customHeight="1" spans="3:4">
      <c r="C720" s="5"/>
      <c r="D720" s="5"/>
    </row>
    <row r="721" s="2" customFormat="1" ht="20.1" customHeight="1" spans="3:4">
      <c r="C721" s="5"/>
      <c r="D721" s="5"/>
    </row>
    <row r="722" s="2" customFormat="1" ht="20.1" customHeight="1" spans="3:4">
      <c r="C722" s="5"/>
      <c r="D722" s="5"/>
    </row>
    <row r="723" s="2" customFormat="1" ht="20.1" customHeight="1" spans="3:4">
      <c r="C723" s="5"/>
      <c r="D723" s="5"/>
    </row>
    <row r="724" s="2" customFormat="1" ht="20.1" customHeight="1" spans="3:4">
      <c r="C724" s="5"/>
      <c r="D724" s="5"/>
    </row>
    <row r="725" s="2" customFormat="1" ht="20.1" customHeight="1" spans="3:4">
      <c r="C725" s="5"/>
      <c r="D725" s="5"/>
    </row>
    <row r="726" s="2" customFormat="1" ht="20.1" customHeight="1" spans="3:4">
      <c r="C726" s="5"/>
      <c r="D726" s="5"/>
    </row>
    <row r="727" s="2" customFormat="1" ht="20.1" customHeight="1" spans="3:4">
      <c r="C727" s="5"/>
      <c r="D727" s="5"/>
    </row>
    <row r="728" s="2" customFormat="1" ht="20.1" customHeight="1" spans="3:4">
      <c r="C728" s="5"/>
      <c r="D728" s="5"/>
    </row>
    <row r="729" s="2" customFormat="1" ht="20.1" customHeight="1" spans="3:4">
      <c r="C729" s="5"/>
      <c r="D729" s="5"/>
    </row>
    <row r="730" s="2" customFormat="1" ht="20.1" customHeight="1" spans="3:4">
      <c r="C730" s="5"/>
      <c r="D730" s="5"/>
    </row>
    <row r="731" s="2" customFormat="1" ht="20.1" customHeight="1" spans="3:4">
      <c r="C731" s="5"/>
      <c r="D731" s="5"/>
    </row>
    <row r="732" s="2" customFormat="1" ht="20.1" customHeight="1" spans="3:4">
      <c r="C732" s="5"/>
      <c r="D732" s="5"/>
    </row>
    <row r="733" s="2" customFormat="1" ht="20.1" customHeight="1" spans="3:4">
      <c r="C733" s="5"/>
      <c r="D733" s="5"/>
    </row>
    <row r="734" s="2" customFormat="1" ht="20.1" customHeight="1" spans="3:4">
      <c r="C734" s="5"/>
      <c r="D734" s="5"/>
    </row>
    <row r="735" s="2" customFormat="1" ht="20.1" customHeight="1" spans="3:4">
      <c r="C735" s="5"/>
      <c r="D735" s="5"/>
    </row>
    <row r="736" s="2" customFormat="1" ht="20.1" customHeight="1" spans="3:4">
      <c r="C736" s="5"/>
      <c r="D736" s="5"/>
    </row>
    <row r="737" s="2" customFormat="1" ht="20.1" customHeight="1" spans="3:4">
      <c r="C737" s="5"/>
      <c r="D737" s="5"/>
    </row>
    <row r="738" s="2" customFormat="1" ht="20.1" customHeight="1" spans="3:4">
      <c r="C738" s="5"/>
      <c r="D738" s="5"/>
    </row>
    <row r="739" s="2" customFormat="1" ht="20.1" customHeight="1" spans="3:4">
      <c r="C739" s="5"/>
      <c r="D739" s="5"/>
    </row>
    <row r="740" s="2" customFormat="1" ht="20.1" customHeight="1" spans="3:4">
      <c r="C740" s="5"/>
      <c r="D740" s="5"/>
    </row>
    <row r="741" s="2" customFormat="1" ht="20.1" customHeight="1" spans="3:4">
      <c r="C741" s="5"/>
      <c r="D741" s="5"/>
    </row>
    <row r="742" s="2" customFormat="1" ht="20.1" customHeight="1" spans="3:4">
      <c r="C742" s="5"/>
      <c r="D742" s="5"/>
    </row>
    <row r="743" s="2" customFormat="1" ht="20.1" customHeight="1" spans="3:4">
      <c r="C743" s="5"/>
      <c r="D743" s="5"/>
    </row>
    <row r="744" s="2" customFormat="1" ht="20.1" customHeight="1" spans="3:4">
      <c r="C744" s="5"/>
      <c r="D744" s="5"/>
    </row>
    <row r="745" s="2" customFormat="1" ht="20.1" customHeight="1" spans="3:4">
      <c r="C745" s="5"/>
      <c r="D745" s="5"/>
    </row>
    <row r="746" s="2" customFormat="1" ht="20.1" customHeight="1" spans="3:4">
      <c r="C746" s="5"/>
      <c r="D746" s="5"/>
    </row>
    <row r="747" s="2" customFormat="1" ht="20.1" customHeight="1" spans="3:4">
      <c r="C747" s="5"/>
      <c r="D747" s="5"/>
    </row>
    <row r="748" s="2" customFormat="1" ht="20.1" customHeight="1" spans="3:4">
      <c r="C748" s="5"/>
      <c r="D748" s="5"/>
    </row>
    <row r="749" s="2" customFormat="1" ht="20.1" customHeight="1" spans="3:4">
      <c r="C749" s="5"/>
      <c r="D749" s="5"/>
    </row>
    <row r="750" s="2" customFormat="1" ht="20.1" customHeight="1" spans="3:4">
      <c r="C750" s="5"/>
      <c r="D750" s="5"/>
    </row>
    <row r="751" s="2" customFormat="1" ht="20.1" customHeight="1" spans="3:4">
      <c r="C751" s="5"/>
      <c r="D751" s="5"/>
    </row>
    <row r="752" s="2" customFormat="1" ht="20.1" customHeight="1" spans="3:4">
      <c r="C752" s="5"/>
      <c r="D752" s="5"/>
    </row>
    <row r="753" s="2" customFormat="1" ht="20.1" customHeight="1" spans="3:4">
      <c r="C753" s="5"/>
      <c r="D753" s="5"/>
    </row>
    <row r="754" s="2" customFormat="1" ht="20.1" customHeight="1" spans="3:4">
      <c r="C754" s="5"/>
      <c r="D754" s="5"/>
    </row>
    <row r="755" s="2" customFormat="1" ht="20.1" customHeight="1" spans="3:4">
      <c r="C755" s="5"/>
      <c r="D755" s="5"/>
    </row>
    <row r="756" s="2" customFormat="1" ht="20.1" customHeight="1" spans="3:4">
      <c r="C756" s="5"/>
      <c r="D756" s="5"/>
    </row>
    <row r="757" s="2" customFormat="1" ht="20.1" customHeight="1" spans="3:4">
      <c r="C757" s="5"/>
      <c r="D757" s="5"/>
    </row>
    <row r="758" s="2" customFormat="1" ht="20.1" customHeight="1" spans="3:4">
      <c r="C758" s="5"/>
      <c r="D758" s="5"/>
    </row>
    <row r="759" s="2" customFormat="1" ht="20.1" customHeight="1" spans="3:4">
      <c r="C759" s="5"/>
      <c r="D759" s="5"/>
    </row>
    <row r="760" s="2" customFormat="1" ht="20.1" customHeight="1" spans="3:4">
      <c r="C760" s="5"/>
      <c r="D760" s="5"/>
    </row>
    <row r="761" s="2" customFormat="1" ht="20.1" customHeight="1" spans="3:4">
      <c r="C761" s="5"/>
      <c r="D761" s="5"/>
    </row>
    <row r="762" s="2" customFormat="1" ht="20.1" customHeight="1" spans="3:4">
      <c r="C762" s="5"/>
      <c r="D762" s="5"/>
    </row>
    <row r="763" s="2" customFormat="1" ht="20.1" customHeight="1" spans="3:4">
      <c r="C763" s="5"/>
      <c r="D763" s="5"/>
    </row>
    <row r="764" s="2" customFormat="1" ht="20.1" customHeight="1" spans="3:4">
      <c r="C764" s="5"/>
      <c r="D764" s="5"/>
    </row>
    <row r="765" s="2" customFormat="1" ht="20.1" customHeight="1" spans="3:4">
      <c r="C765" s="5"/>
      <c r="D765" s="5"/>
    </row>
    <row r="766" s="2" customFormat="1" ht="20.1" customHeight="1" spans="3:4">
      <c r="C766" s="5"/>
      <c r="D766" s="5"/>
    </row>
    <row r="767" s="2" customFormat="1" ht="20.1" customHeight="1" spans="3:4">
      <c r="C767" s="5"/>
      <c r="D767" s="5"/>
    </row>
    <row r="768" s="2" customFormat="1" ht="20.1" customHeight="1" spans="3:4">
      <c r="C768" s="5"/>
      <c r="D768" s="5"/>
    </row>
    <row r="769" s="2" customFormat="1" ht="20.1" customHeight="1" spans="3:4">
      <c r="C769" s="5"/>
      <c r="D769" s="5"/>
    </row>
    <row r="770" s="2" customFormat="1" ht="20.1" customHeight="1" spans="3:4">
      <c r="C770" s="5"/>
      <c r="D770" s="5"/>
    </row>
    <row r="771" s="2" customFormat="1" ht="20.1" customHeight="1" spans="3:4">
      <c r="C771" s="5"/>
      <c r="D771" s="5"/>
    </row>
    <row r="772" s="2" customFormat="1" ht="20.1" customHeight="1" spans="3:4">
      <c r="C772" s="5"/>
      <c r="D772" s="5"/>
    </row>
    <row r="773" s="2" customFormat="1" ht="20.1" customHeight="1" spans="3:4">
      <c r="C773" s="5"/>
      <c r="D773" s="5"/>
    </row>
    <row r="774" s="2" customFormat="1" ht="20.1" customHeight="1" spans="3:4">
      <c r="C774" s="5"/>
      <c r="D774" s="5"/>
    </row>
    <row r="775" s="2" customFormat="1" ht="20.1" customHeight="1" spans="3:4">
      <c r="C775" s="5"/>
      <c r="D775" s="5"/>
    </row>
    <row r="776" s="2" customFormat="1" ht="20.1" customHeight="1" spans="3:4">
      <c r="C776" s="5"/>
      <c r="D776" s="5"/>
    </row>
    <row r="777" s="2" customFormat="1" ht="20.1" customHeight="1" spans="3:4">
      <c r="C777" s="5"/>
      <c r="D777" s="5"/>
    </row>
    <row r="778" s="2" customFormat="1" ht="20.1" customHeight="1" spans="3:4">
      <c r="C778" s="5"/>
      <c r="D778" s="5"/>
    </row>
    <row r="779" s="2" customFormat="1" ht="20.1" customHeight="1" spans="3:4">
      <c r="C779" s="5"/>
      <c r="D779" s="5"/>
    </row>
    <row r="780" s="2" customFormat="1" ht="20.1" customHeight="1" spans="3:4">
      <c r="C780" s="5"/>
      <c r="D780" s="5"/>
    </row>
    <row r="781" s="2" customFormat="1" ht="20.1" customHeight="1" spans="3:4">
      <c r="C781" s="5"/>
      <c r="D781" s="5"/>
    </row>
    <row r="782" s="2" customFormat="1" ht="20.1" customHeight="1" spans="3:4">
      <c r="C782" s="5"/>
      <c r="D782" s="5"/>
    </row>
    <row r="783" s="2" customFormat="1" ht="20.1" customHeight="1" spans="3:4">
      <c r="C783" s="5"/>
      <c r="D783" s="5"/>
    </row>
    <row r="784" s="2" customFormat="1" ht="20.1" customHeight="1" spans="3:4">
      <c r="C784" s="5"/>
      <c r="D784" s="5"/>
    </row>
    <row r="785" s="2" customFormat="1" ht="20.1" customHeight="1" spans="3:4">
      <c r="C785" s="5"/>
      <c r="D785" s="5"/>
    </row>
    <row r="786" s="2" customFormat="1" ht="20.1" customHeight="1" spans="3:4">
      <c r="C786" s="5"/>
      <c r="D786" s="5"/>
    </row>
    <row r="787" s="2" customFormat="1" ht="20.1" customHeight="1" spans="3:4">
      <c r="C787" s="5"/>
      <c r="D787" s="5"/>
    </row>
    <row r="788" s="2" customFormat="1" ht="20.1" customHeight="1" spans="3:4">
      <c r="C788" s="5"/>
      <c r="D788" s="5"/>
    </row>
    <row r="789" s="2" customFormat="1" ht="20.1" customHeight="1" spans="3:4">
      <c r="C789" s="5"/>
      <c r="D789" s="5"/>
    </row>
    <row r="790" s="2" customFormat="1" ht="20.1" customHeight="1" spans="3:4">
      <c r="C790" s="5"/>
      <c r="D790" s="5"/>
    </row>
    <row r="791" s="2" customFormat="1" ht="20.1" customHeight="1" spans="3:4">
      <c r="C791" s="5"/>
      <c r="D791" s="5"/>
    </row>
    <row r="792" s="2" customFormat="1" ht="20.1" customHeight="1" spans="3:4">
      <c r="C792" s="5"/>
      <c r="D792" s="5"/>
    </row>
    <row r="793" s="2" customFormat="1" ht="20.1" customHeight="1" spans="3:4">
      <c r="C793" s="5"/>
      <c r="D793" s="5"/>
    </row>
    <row r="794" s="2" customFormat="1" ht="20.1" customHeight="1" spans="3:4">
      <c r="C794" s="5"/>
      <c r="D794" s="5"/>
    </row>
    <row r="795" s="2" customFormat="1" ht="20.1" customHeight="1" spans="3:4">
      <c r="C795" s="5"/>
      <c r="D795" s="5"/>
    </row>
    <row r="796" s="2" customFormat="1" ht="20.1" customHeight="1" spans="3:4">
      <c r="C796" s="5"/>
      <c r="D796" s="5"/>
    </row>
    <row r="797" s="2" customFormat="1" ht="20.1" customHeight="1" spans="3:4">
      <c r="C797" s="5"/>
      <c r="D797" s="5"/>
    </row>
    <row r="798" s="2" customFormat="1" ht="20.1" customHeight="1" spans="3:4">
      <c r="C798" s="5"/>
      <c r="D798" s="5"/>
    </row>
    <row r="799" s="2" customFormat="1" ht="20.1" customHeight="1" spans="3:4">
      <c r="C799" s="5"/>
      <c r="D799" s="5"/>
    </row>
    <row r="800" s="2" customFormat="1" ht="20.1" customHeight="1" spans="3:4">
      <c r="C800" s="5"/>
      <c r="D800" s="5"/>
    </row>
    <row r="801" s="2" customFormat="1" ht="20.1" customHeight="1" spans="3:4">
      <c r="C801" s="5"/>
      <c r="D801" s="5"/>
    </row>
    <row r="802" s="2" customFormat="1" ht="20.1" customHeight="1" spans="3:4">
      <c r="C802" s="5"/>
      <c r="D802" s="5"/>
    </row>
    <row r="803" s="2" customFormat="1" ht="20.1" customHeight="1" spans="3:4">
      <c r="C803" s="5"/>
      <c r="D803" s="5"/>
    </row>
    <row r="804" s="2" customFormat="1" ht="20.1" customHeight="1" spans="3:4">
      <c r="C804" s="5"/>
      <c r="D804" s="5"/>
    </row>
    <row r="805" s="2" customFormat="1" ht="20.1" customHeight="1" spans="3:4">
      <c r="C805" s="5"/>
      <c r="D805" s="5"/>
    </row>
    <row r="806" s="2" customFormat="1" ht="20.1" customHeight="1" spans="3:4">
      <c r="C806" s="5"/>
      <c r="D806" s="5"/>
    </row>
    <row r="807" s="2" customFormat="1" ht="20.1" customHeight="1" spans="3:4">
      <c r="C807" s="5"/>
      <c r="D807" s="5"/>
    </row>
    <row r="808" s="2" customFormat="1" ht="20.1" customHeight="1" spans="3:4">
      <c r="C808" s="5"/>
      <c r="D808" s="5"/>
    </row>
    <row r="809" s="2" customFormat="1" ht="20.1" customHeight="1" spans="3:4">
      <c r="C809" s="5"/>
      <c r="D809" s="5"/>
    </row>
    <row r="810" s="2" customFormat="1" ht="20.1" customHeight="1" spans="3:4">
      <c r="C810" s="5"/>
      <c r="D810" s="5"/>
    </row>
    <row r="811" s="2" customFormat="1" ht="20.1" customHeight="1" spans="3:4">
      <c r="C811" s="5"/>
      <c r="D811" s="5"/>
    </row>
    <row r="812" s="2" customFormat="1" ht="20.1" customHeight="1" spans="3:4">
      <c r="C812" s="5"/>
      <c r="D812" s="5"/>
    </row>
    <row r="813" s="2" customFormat="1" ht="20.1" customHeight="1" spans="3:4">
      <c r="C813" s="5"/>
      <c r="D813" s="5"/>
    </row>
    <row r="814" s="2" customFormat="1" ht="20.1" customHeight="1" spans="3:4">
      <c r="C814" s="5"/>
      <c r="D814" s="5"/>
    </row>
    <row r="815" s="2" customFormat="1" ht="20.1" customHeight="1" spans="3:4">
      <c r="C815" s="5"/>
      <c r="D815" s="5"/>
    </row>
    <row r="816" s="2" customFormat="1" ht="20.1" customHeight="1" spans="3:4">
      <c r="C816" s="5"/>
      <c r="D816" s="5"/>
    </row>
    <row r="817" s="2" customFormat="1" ht="20.1" customHeight="1" spans="3:4">
      <c r="C817" s="5"/>
      <c r="D817" s="5"/>
    </row>
    <row r="818" s="2" customFormat="1" ht="20.1" customHeight="1" spans="3:4">
      <c r="C818" s="5"/>
      <c r="D818" s="5"/>
    </row>
    <row r="819" s="2" customFormat="1" ht="20.1" customHeight="1" spans="3:4">
      <c r="C819" s="5"/>
      <c r="D819" s="5"/>
    </row>
    <row r="820" s="2" customFormat="1" ht="20.1" customHeight="1" spans="3:4">
      <c r="C820" s="5"/>
      <c r="D820" s="5"/>
    </row>
    <row r="821" s="2" customFormat="1" ht="20.1" customHeight="1" spans="3:4">
      <c r="C821" s="5"/>
      <c r="D821" s="5"/>
    </row>
    <row r="822" s="2" customFormat="1" ht="20.1" customHeight="1" spans="3:4">
      <c r="C822" s="5"/>
      <c r="D822" s="5"/>
    </row>
    <row r="823" s="2" customFormat="1" ht="20.1" customHeight="1" spans="3:4">
      <c r="C823" s="5"/>
      <c r="D823" s="5"/>
    </row>
    <row r="824" s="2" customFormat="1" ht="20.1" customHeight="1" spans="3:4">
      <c r="C824" s="5"/>
      <c r="D824" s="5"/>
    </row>
    <row r="825" s="2" customFormat="1" ht="20.1" customHeight="1" spans="3:4">
      <c r="C825" s="5"/>
      <c r="D825" s="5"/>
    </row>
    <row r="826" s="2" customFormat="1" ht="20.1" customHeight="1" spans="3:4">
      <c r="C826" s="5"/>
      <c r="D826" s="5"/>
    </row>
    <row r="827" s="2" customFormat="1" ht="20.1" customHeight="1" spans="3:4">
      <c r="C827" s="5"/>
      <c r="D827" s="5"/>
    </row>
    <row r="828" s="2" customFormat="1" ht="20.1" customHeight="1" spans="3:4">
      <c r="C828" s="5"/>
      <c r="D828" s="5"/>
    </row>
    <row r="829" s="2" customFormat="1" ht="20.1" customHeight="1" spans="3:4">
      <c r="C829" s="5"/>
      <c r="D829" s="5"/>
    </row>
    <row r="830" s="2" customFormat="1" ht="20.1" customHeight="1" spans="3:4">
      <c r="C830" s="5"/>
      <c r="D830" s="5"/>
    </row>
    <row r="831" s="2" customFormat="1" ht="20.1" customHeight="1" spans="3:4">
      <c r="C831" s="5"/>
      <c r="D831" s="5"/>
    </row>
    <row r="832" s="2" customFormat="1" ht="20.1" customHeight="1" spans="3:4">
      <c r="C832" s="5"/>
      <c r="D832" s="5"/>
    </row>
    <row r="833" s="2" customFormat="1" ht="20.1" customHeight="1" spans="3:4">
      <c r="C833" s="5"/>
      <c r="D833" s="5"/>
    </row>
    <row r="834" s="2" customFormat="1" ht="20.1" customHeight="1" spans="3:4">
      <c r="C834" s="5"/>
      <c r="D834" s="5"/>
    </row>
    <row r="835" s="2" customFormat="1" ht="20.1" customHeight="1" spans="3:4">
      <c r="C835" s="5"/>
      <c r="D835" s="5"/>
    </row>
    <row r="836" s="2" customFormat="1" ht="20.1" customHeight="1" spans="3:4">
      <c r="C836" s="5"/>
      <c r="D836" s="5"/>
    </row>
    <row r="837" s="2" customFormat="1" ht="20.1" customHeight="1" spans="3:4">
      <c r="C837" s="5"/>
      <c r="D837" s="5"/>
    </row>
    <row r="838" s="2" customFormat="1" ht="20.1" customHeight="1" spans="3:4">
      <c r="C838" s="5"/>
      <c r="D838" s="5"/>
    </row>
    <row r="839" s="2" customFormat="1" ht="20.1" customHeight="1" spans="3:4">
      <c r="C839" s="5"/>
      <c r="D839" s="5"/>
    </row>
    <row r="840" s="2" customFormat="1" ht="20.1" customHeight="1" spans="3:4">
      <c r="C840" s="5"/>
      <c r="D840" s="5"/>
    </row>
    <row r="841" s="2" customFormat="1" ht="20.1" customHeight="1" spans="3:4">
      <c r="C841" s="5"/>
      <c r="D841" s="5"/>
    </row>
    <row r="842" s="2" customFormat="1" ht="20.1" customHeight="1" spans="3:4">
      <c r="C842" s="5"/>
      <c r="D842" s="5"/>
    </row>
    <row r="843" s="2" customFormat="1" ht="20.1" customHeight="1" spans="3:4">
      <c r="C843" s="5"/>
      <c r="D843" s="5"/>
    </row>
    <row r="844" s="2" customFormat="1" ht="20.1" customHeight="1" spans="3:4">
      <c r="C844" s="5"/>
      <c r="D844" s="5"/>
    </row>
    <row r="845" s="2" customFormat="1" ht="20.1" customHeight="1" spans="3:4">
      <c r="C845" s="5"/>
      <c r="D845" s="5"/>
    </row>
    <row r="846" s="2" customFormat="1" ht="20.1" customHeight="1" spans="3:4">
      <c r="C846" s="5"/>
      <c r="D846" s="5"/>
    </row>
    <row r="847" s="2" customFormat="1" ht="20.1" customHeight="1" spans="3:4">
      <c r="C847" s="5"/>
      <c r="D847" s="5"/>
    </row>
    <row r="848" s="2" customFormat="1" ht="20.1" customHeight="1" spans="3:4">
      <c r="C848" s="5"/>
      <c r="D848" s="5"/>
    </row>
    <row r="849" s="2" customFormat="1" ht="20.1" customHeight="1" spans="3:4">
      <c r="C849" s="5"/>
      <c r="D849" s="5"/>
    </row>
    <row r="850" s="2" customFormat="1" ht="20.1" customHeight="1" spans="3:4">
      <c r="C850" s="5"/>
      <c r="D850" s="5"/>
    </row>
    <row r="851" s="2" customFormat="1" ht="20.1" customHeight="1" spans="3:4">
      <c r="C851" s="5"/>
      <c r="D851" s="5"/>
    </row>
    <row r="852" s="2" customFormat="1" ht="20.1" customHeight="1" spans="3:4">
      <c r="C852" s="5"/>
      <c r="D852" s="5"/>
    </row>
    <row r="853" s="2" customFormat="1" ht="20.1" customHeight="1" spans="3:4">
      <c r="C853" s="5"/>
      <c r="D853" s="5"/>
    </row>
    <row r="854" s="2" customFormat="1" ht="20.1" customHeight="1" spans="3:4">
      <c r="C854" s="5"/>
      <c r="D854" s="5"/>
    </row>
    <row r="855" s="2" customFormat="1" ht="20.1" customHeight="1" spans="3:4">
      <c r="C855" s="5"/>
      <c r="D855" s="5"/>
    </row>
    <row r="856" s="2" customFormat="1" ht="20.1" customHeight="1" spans="3:4">
      <c r="C856" s="5"/>
      <c r="D856" s="5"/>
    </row>
    <row r="857" s="2" customFormat="1" ht="20.1" customHeight="1" spans="3:4">
      <c r="C857" s="5"/>
      <c r="D857" s="5"/>
    </row>
    <row r="858" s="2" customFormat="1" ht="20.1" customHeight="1" spans="3:4">
      <c r="C858" s="5"/>
      <c r="D858" s="5"/>
    </row>
    <row r="859" s="2" customFormat="1" ht="20.1" customHeight="1" spans="3:4">
      <c r="C859" s="5"/>
      <c r="D859" s="5"/>
    </row>
    <row r="860" s="2" customFormat="1" ht="20.1" customHeight="1" spans="3:4">
      <c r="C860" s="5"/>
      <c r="D860" s="5"/>
    </row>
    <row r="861" s="2" customFormat="1" ht="20.1" customHeight="1" spans="3:4">
      <c r="C861" s="5"/>
      <c r="D861" s="5"/>
    </row>
    <row r="862" s="2" customFormat="1" ht="20.1" customHeight="1" spans="3:4">
      <c r="C862" s="5"/>
      <c r="D862" s="5"/>
    </row>
    <row r="863" s="2" customFormat="1" ht="20.1" customHeight="1" spans="3:4">
      <c r="C863" s="5"/>
      <c r="D863" s="5"/>
    </row>
    <row r="864" s="2" customFormat="1" ht="20.1" customHeight="1" spans="3:4">
      <c r="C864" s="5"/>
      <c r="D864" s="5"/>
    </row>
    <row r="865" s="2" customFormat="1" ht="20.1" customHeight="1" spans="3:4">
      <c r="C865" s="5"/>
      <c r="D865" s="5"/>
    </row>
    <row r="866" s="2" customFormat="1" ht="20.1" customHeight="1" spans="3:4">
      <c r="C866" s="5"/>
      <c r="D866" s="5"/>
    </row>
    <row r="867" s="2" customFormat="1" ht="20.1" customHeight="1" spans="3:4">
      <c r="C867" s="5"/>
      <c r="D867" s="5"/>
    </row>
    <row r="868" s="2" customFormat="1" ht="20.1" customHeight="1" spans="3:4">
      <c r="C868" s="5"/>
      <c r="D868" s="5"/>
    </row>
    <row r="869" s="2" customFormat="1" ht="20.1" customHeight="1" spans="3:4">
      <c r="C869" s="5"/>
      <c r="D869" s="5"/>
    </row>
    <row r="870" s="2" customFormat="1" ht="20.1" customHeight="1" spans="3:4">
      <c r="C870" s="5"/>
      <c r="D870" s="5"/>
    </row>
    <row r="871" s="2" customFormat="1" ht="20.1" customHeight="1" spans="3:4">
      <c r="C871" s="5"/>
      <c r="D871" s="5"/>
    </row>
    <row r="872" s="2" customFormat="1" ht="20.1" customHeight="1" spans="3:4">
      <c r="C872" s="5"/>
      <c r="D872" s="5"/>
    </row>
    <row r="873" s="2" customFormat="1" ht="20.1" customHeight="1" spans="3:4">
      <c r="C873" s="5"/>
      <c r="D873" s="5"/>
    </row>
    <row r="874" s="2" customFormat="1" ht="20.1" customHeight="1" spans="3:4">
      <c r="C874" s="5"/>
      <c r="D874" s="5"/>
    </row>
    <row r="875" s="2" customFormat="1" ht="20.1" customHeight="1" spans="3:4">
      <c r="C875" s="5"/>
      <c r="D875" s="5"/>
    </row>
    <row r="876" s="2" customFormat="1" ht="20.1" customHeight="1" spans="3:4">
      <c r="C876" s="5"/>
      <c r="D876" s="5"/>
    </row>
    <row r="877" s="2" customFormat="1" ht="20.1" customHeight="1" spans="3:4">
      <c r="C877" s="5"/>
      <c r="D877" s="5"/>
    </row>
    <row r="878" s="2" customFormat="1" ht="20.1" customHeight="1" spans="3:4">
      <c r="C878" s="5"/>
      <c r="D878" s="5"/>
    </row>
    <row r="879" s="2" customFormat="1" ht="20.1" customHeight="1" spans="3:4">
      <c r="C879" s="5"/>
      <c r="D879" s="5"/>
    </row>
    <row r="880" s="2" customFormat="1" ht="20.1" customHeight="1" spans="3:4">
      <c r="C880" s="5"/>
      <c r="D880" s="5"/>
    </row>
    <row r="881" s="2" customFormat="1" ht="20.1" customHeight="1" spans="3:4">
      <c r="C881" s="5"/>
      <c r="D881" s="5"/>
    </row>
    <row r="882" s="2" customFormat="1" ht="20.1" customHeight="1" spans="3:4">
      <c r="C882" s="5"/>
      <c r="D882" s="5"/>
    </row>
    <row r="883" s="2" customFormat="1" ht="20.1" customHeight="1" spans="3:4">
      <c r="C883" s="5"/>
      <c r="D883" s="5"/>
    </row>
    <row r="884" s="2" customFormat="1" ht="20.1" customHeight="1" spans="3:4">
      <c r="C884" s="5"/>
      <c r="D884" s="5"/>
    </row>
    <row r="885" s="2" customFormat="1" ht="20.1" customHeight="1" spans="3:4">
      <c r="C885" s="5"/>
      <c r="D885" s="5"/>
    </row>
    <row r="886" s="2" customFormat="1" ht="20.1" customHeight="1" spans="3:4">
      <c r="C886" s="5"/>
      <c r="D886" s="5"/>
    </row>
    <row r="887" s="2" customFormat="1" ht="20.1" customHeight="1" spans="3:4">
      <c r="C887" s="5"/>
      <c r="D887" s="5"/>
    </row>
    <row r="888" s="2" customFormat="1" ht="20.1" customHeight="1" spans="3:4">
      <c r="C888" s="5"/>
      <c r="D888" s="5"/>
    </row>
    <row r="889" s="2" customFormat="1" ht="20.1" customHeight="1" spans="3:4">
      <c r="C889" s="5"/>
      <c r="D889" s="5"/>
    </row>
    <row r="890" s="2" customFormat="1" ht="20.1" customHeight="1" spans="3:4">
      <c r="C890" s="5"/>
      <c r="D890" s="5"/>
    </row>
    <row r="891" s="2" customFormat="1" ht="20.1" customHeight="1" spans="3:4">
      <c r="C891" s="5"/>
      <c r="D891" s="5"/>
    </row>
    <row r="892" s="2" customFormat="1" ht="20.1" customHeight="1" spans="3:4">
      <c r="C892" s="5"/>
      <c r="D892" s="5"/>
    </row>
    <row r="893" s="2" customFormat="1" ht="20.1" customHeight="1" spans="3:4">
      <c r="C893" s="5"/>
      <c r="D893" s="5"/>
    </row>
    <row r="894" s="2" customFormat="1" ht="20.1" customHeight="1" spans="3:4">
      <c r="C894" s="5"/>
      <c r="D894" s="5"/>
    </row>
    <row r="895" s="2" customFormat="1" ht="20.1" customHeight="1" spans="3:4">
      <c r="C895" s="5"/>
      <c r="D895" s="5"/>
    </row>
    <row r="896" s="2" customFormat="1" ht="20.1" customHeight="1" spans="3:4">
      <c r="C896" s="5"/>
      <c r="D896" s="5"/>
    </row>
    <row r="897" s="2" customFormat="1" ht="20.1" customHeight="1" spans="3:4">
      <c r="C897" s="5"/>
      <c r="D897" s="5"/>
    </row>
    <row r="898" s="2" customFormat="1" ht="20.1" customHeight="1" spans="3:4">
      <c r="C898" s="5"/>
      <c r="D898" s="5"/>
    </row>
    <row r="899" s="2" customFormat="1" ht="20.1" customHeight="1" spans="3:4">
      <c r="C899" s="5"/>
      <c r="D899" s="5"/>
    </row>
    <row r="900" s="2" customFormat="1" ht="20.1" customHeight="1" spans="3:4">
      <c r="C900" s="5"/>
      <c r="D900" s="5"/>
    </row>
    <row r="901" s="2" customFormat="1" ht="20.1" customHeight="1" spans="3:4">
      <c r="C901" s="5"/>
      <c r="D901" s="5"/>
    </row>
    <row r="902" s="2" customFormat="1" ht="20.1" customHeight="1" spans="3:4">
      <c r="C902" s="5"/>
      <c r="D902" s="5"/>
    </row>
    <row r="903" s="2" customFormat="1" ht="20.1" customHeight="1" spans="3:4">
      <c r="C903" s="5"/>
      <c r="D903" s="5"/>
    </row>
    <row r="904" s="2" customFormat="1" ht="20.1" customHeight="1" spans="3:4">
      <c r="C904" s="5"/>
      <c r="D904" s="5"/>
    </row>
    <row r="905" s="2" customFormat="1" ht="20.1" customHeight="1" spans="3:4">
      <c r="C905" s="5"/>
      <c r="D905" s="5"/>
    </row>
    <row r="906" s="2" customFormat="1" ht="20.1" customHeight="1" spans="3:4">
      <c r="C906" s="5"/>
      <c r="D906" s="5"/>
    </row>
    <row r="907" s="2" customFormat="1" ht="20.1" customHeight="1" spans="3:4">
      <c r="C907" s="5"/>
      <c r="D907" s="5"/>
    </row>
    <row r="908" s="2" customFormat="1" ht="20.1" customHeight="1" spans="3:4">
      <c r="C908" s="5"/>
      <c r="D908" s="5"/>
    </row>
    <row r="909" s="2" customFormat="1" ht="20.1" customHeight="1" spans="3:4">
      <c r="C909" s="5"/>
      <c r="D909" s="5"/>
    </row>
    <row r="910" s="2" customFormat="1" ht="20.1" customHeight="1" spans="3:4">
      <c r="C910" s="5"/>
      <c r="D910" s="5"/>
    </row>
    <row r="911" s="2" customFormat="1" ht="20.1" customHeight="1" spans="3:4">
      <c r="C911" s="5"/>
      <c r="D911" s="5"/>
    </row>
    <row r="912" s="2" customFormat="1" ht="20.1" customHeight="1" spans="3:4">
      <c r="C912" s="5"/>
      <c r="D912" s="5"/>
    </row>
    <row r="913" s="2" customFormat="1" ht="20.1" customHeight="1" spans="3:4">
      <c r="C913" s="5"/>
      <c r="D913" s="5"/>
    </row>
    <row r="914" s="2" customFormat="1" ht="20.1" customHeight="1" spans="3:4">
      <c r="C914" s="5"/>
      <c r="D914" s="5"/>
    </row>
    <row r="915" s="2" customFormat="1" ht="20.1" customHeight="1" spans="3:4">
      <c r="C915" s="5"/>
      <c r="D915" s="5"/>
    </row>
    <row r="916" s="2" customFormat="1" ht="20.1" customHeight="1" spans="3:4">
      <c r="C916" s="5"/>
      <c r="D916" s="5"/>
    </row>
    <row r="917" s="2" customFormat="1" ht="20.1" customHeight="1" spans="3:4">
      <c r="C917" s="5"/>
      <c r="D917" s="5"/>
    </row>
    <row r="918" s="2" customFormat="1" ht="20.1" customHeight="1" spans="3:4">
      <c r="C918" s="5"/>
      <c r="D918" s="5"/>
    </row>
    <row r="919" s="2" customFormat="1" ht="20.1" customHeight="1" spans="3:4">
      <c r="C919" s="5"/>
      <c r="D919" s="5"/>
    </row>
    <row r="920" s="2" customFormat="1" ht="20.1" customHeight="1" spans="3:4">
      <c r="C920" s="5"/>
      <c r="D920" s="5"/>
    </row>
    <row r="921" s="2" customFormat="1" ht="20.1" customHeight="1" spans="3:4">
      <c r="C921" s="5"/>
      <c r="D921" s="5"/>
    </row>
    <row r="922" s="2" customFormat="1" ht="20.1" customHeight="1" spans="3:4">
      <c r="C922" s="5"/>
      <c r="D922" s="5"/>
    </row>
    <row r="923" s="2" customFormat="1" ht="20.1" customHeight="1" spans="3:4">
      <c r="C923" s="5"/>
      <c r="D923" s="5"/>
    </row>
    <row r="924" s="2" customFormat="1" ht="20.1" customHeight="1" spans="3:4">
      <c r="C924" s="5"/>
      <c r="D924" s="5"/>
    </row>
    <row r="925" s="2" customFormat="1" ht="20.1" customHeight="1" spans="3:4">
      <c r="C925" s="5"/>
      <c r="D925" s="5"/>
    </row>
    <row r="926" s="2" customFormat="1" ht="20.1" customHeight="1" spans="3:4">
      <c r="C926" s="5"/>
      <c r="D926" s="5"/>
    </row>
    <row r="927" s="2" customFormat="1" ht="20.1" customHeight="1" spans="3:4">
      <c r="C927" s="5"/>
      <c r="D927" s="5"/>
    </row>
    <row r="928" s="2" customFormat="1" ht="20.1" customHeight="1" spans="3:4">
      <c r="C928" s="5"/>
      <c r="D928" s="5"/>
    </row>
    <row r="929" s="2" customFormat="1" ht="20.1" customHeight="1" spans="3:4">
      <c r="C929" s="5"/>
      <c r="D929" s="5"/>
    </row>
    <row r="930" s="2" customFormat="1" ht="20.1" customHeight="1" spans="3:4">
      <c r="C930" s="5"/>
      <c r="D930" s="5"/>
    </row>
    <row r="931" s="2" customFormat="1" ht="20.1" customHeight="1" spans="3:4">
      <c r="C931" s="5"/>
      <c r="D931" s="5"/>
    </row>
    <row r="932" s="2" customFormat="1" ht="20.1" customHeight="1" spans="3:4">
      <c r="C932" s="5"/>
      <c r="D932" s="5"/>
    </row>
    <row r="933" s="2" customFormat="1" ht="20.1" customHeight="1" spans="3:4">
      <c r="C933" s="5"/>
      <c r="D933" s="5"/>
    </row>
    <row r="934" s="2" customFormat="1" ht="20.1" customHeight="1" spans="3:4">
      <c r="C934" s="5"/>
      <c r="D934" s="5"/>
    </row>
    <row r="935" s="2" customFormat="1" ht="20.1" customHeight="1" spans="3:4">
      <c r="C935" s="5"/>
      <c r="D935" s="5"/>
    </row>
    <row r="936" s="2" customFormat="1" ht="20.1" customHeight="1" spans="3:4">
      <c r="C936" s="5"/>
      <c r="D936" s="5"/>
    </row>
    <row r="937" s="2" customFormat="1" ht="20.1" customHeight="1" spans="3:4">
      <c r="C937" s="5"/>
      <c r="D937" s="5"/>
    </row>
    <row r="938" s="2" customFormat="1" ht="20.1" customHeight="1" spans="3:4">
      <c r="C938" s="5"/>
      <c r="D938" s="5"/>
    </row>
    <row r="939" s="2" customFormat="1" ht="20.1" customHeight="1" spans="3:4">
      <c r="C939" s="5"/>
      <c r="D939" s="5"/>
    </row>
    <row r="940" s="2" customFormat="1" ht="20.1" customHeight="1" spans="3:4">
      <c r="C940" s="5"/>
      <c r="D940" s="5"/>
    </row>
    <row r="941" s="2" customFormat="1" ht="20.1" customHeight="1" spans="3:4">
      <c r="C941" s="5"/>
      <c r="D941" s="5"/>
    </row>
    <row r="942" s="2" customFormat="1" ht="20.1" customHeight="1" spans="3:4">
      <c r="C942" s="5"/>
      <c r="D942" s="5"/>
    </row>
    <row r="943" s="2" customFormat="1" ht="20.1" customHeight="1" spans="3:4">
      <c r="C943" s="5"/>
      <c r="D943" s="5"/>
    </row>
    <row r="944" s="2" customFormat="1" ht="20.1" customHeight="1" spans="3:4">
      <c r="C944" s="5"/>
      <c r="D944" s="5"/>
    </row>
    <row r="945" s="2" customFormat="1" ht="20.1" customHeight="1" spans="3:4">
      <c r="C945" s="5"/>
      <c r="D945" s="5"/>
    </row>
    <row r="946" s="2" customFormat="1" ht="20.1" customHeight="1" spans="3:4">
      <c r="C946" s="5"/>
      <c r="D946" s="5"/>
    </row>
    <row r="947" s="2" customFormat="1" ht="20.1" customHeight="1" spans="3:4">
      <c r="C947" s="5"/>
      <c r="D947" s="5"/>
    </row>
    <row r="948" s="2" customFormat="1" ht="20.1" customHeight="1" spans="3:4">
      <c r="C948" s="5"/>
      <c r="D948" s="5"/>
    </row>
    <row r="949" s="2" customFormat="1" ht="20.1" customHeight="1" spans="3:4">
      <c r="C949" s="5"/>
      <c r="D949" s="5"/>
    </row>
    <row r="950" s="2" customFormat="1" ht="20.1" customHeight="1" spans="3:4">
      <c r="C950" s="5"/>
      <c r="D950" s="5"/>
    </row>
    <row r="951" s="2" customFormat="1" ht="20.1" customHeight="1" spans="3:4">
      <c r="C951" s="5"/>
      <c r="D951" s="5"/>
    </row>
    <row r="952" s="2" customFormat="1" ht="20.1" customHeight="1" spans="3:4">
      <c r="C952" s="5"/>
      <c r="D952" s="5"/>
    </row>
    <row r="953" s="2" customFormat="1" ht="20.1" customHeight="1" spans="3:4">
      <c r="C953" s="5"/>
      <c r="D953" s="5"/>
    </row>
    <row r="954" s="2" customFormat="1" ht="20.1" customHeight="1" spans="3:4">
      <c r="C954" s="5"/>
      <c r="D954" s="5"/>
    </row>
    <row r="955" s="2" customFormat="1" ht="20.1" customHeight="1" spans="3:4">
      <c r="C955" s="5"/>
      <c r="D955" s="5"/>
    </row>
    <row r="956" s="2" customFormat="1" ht="20.1" customHeight="1" spans="3:4">
      <c r="C956" s="5"/>
      <c r="D956" s="5"/>
    </row>
    <row r="957" s="2" customFormat="1" ht="20.1" customHeight="1" spans="3:4">
      <c r="C957" s="5"/>
      <c r="D957" s="5"/>
    </row>
    <row r="958" s="2" customFormat="1" ht="20.1" customHeight="1" spans="3:4">
      <c r="C958" s="5"/>
      <c r="D958" s="5"/>
    </row>
    <row r="959" s="2" customFormat="1" ht="20.1" customHeight="1" spans="3:4">
      <c r="C959" s="5"/>
      <c r="D959" s="5"/>
    </row>
    <row r="960" s="2" customFormat="1" ht="20.1" customHeight="1" spans="3:4">
      <c r="C960" s="5"/>
      <c r="D960" s="5"/>
    </row>
    <row r="961" s="2" customFormat="1" ht="20.1" customHeight="1" spans="3:4">
      <c r="C961" s="5"/>
      <c r="D961" s="5"/>
    </row>
    <row r="962" s="2" customFormat="1" ht="20.1" customHeight="1" spans="3:4">
      <c r="C962" s="5"/>
      <c r="D962" s="5"/>
    </row>
    <row r="963" s="2" customFormat="1" ht="20.1" customHeight="1" spans="3:4">
      <c r="C963" s="5"/>
      <c r="D963" s="5"/>
    </row>
    <row r="964" s="2" customFormat="1" ht="20.1" customHeight="1" spans="3:4">
      <c r="C964" s="5"/>
      <c r="D964" s="5"/>
    </row>
    <row r="965" s="2" customFormat="1" ht="20.1" customHeight="1" spans="3:4">
      <c r="C965" s="5"/>
      <c r="D965" s="5"/>
    </row>
    <row r="966" s="2" customFormat="1" ht="20.1" customHeight="1" spans="3:4">
      <c r="C966" s="5"/>
      <c r="D966" s="5"/>
    </row>
    <row r="967" s="2" customFormat="1" ht="20.1" customHeight="1" spans="3:4">
      <c r="C967" s="5"/>
      <c r="D967" s="5"/>
    </row>
    <row r="968" s="2" customFormat="1" ht="20.1" customHeight="1" spans="3:4">
      <c r="C968" s="5"/>
      <c r="D968" s="5"/>
    </row>
    <row r="969" s="2" customFormat="1" ht="20.1" customHeight="1" spans="3:4">
      <c r="C969" s="5"/>
      <c r="D969" s="5"/>
    </row>
    <row r="970" s="2" customFormat="1" ht="20.1" customHeight="1" spans="3:4">
      <c r="C970" s="5"/>
      <c r="D970" s="5"/>
    </row>
    <row r="971" s="2" customFormat="1" ht="20.1" customHeight="1" spans="3:4">
      <c r="C971" s="5"/>
      <c r="D971" s="5"/>
    </row>
    <row r="972" s="2" customFormat="1" ht="20.1" customHeight="1" spans="3:4">
      <c r="C972" s="5"/>
      <c r="D972" s="5"/>
    </row>
    <row r="973" s="2" customFormat="1" ht="20.1" customHeight="1" spans="3:4">
      <c r="C973" s="5"/>
      <c r="D973" s="5"/>
    </row>
    <row r="974" s="2" customFormat="1" ht="20.1" customHeight="1" spans="3:4">
      <c r="C974" s="5"/>
      <c r="D974" s="5"/>
    </row>
    <row r="975" s="2" customFormat="1" ht="20.1" customHeight="1" spans="3:4">
      <c r="C975" s="5"/>
      <c r="D975" s="5"/>
    </row>
    <row r="976" s="2" customFormat="1" ht="20.1" customHeight="1" spans="3:4">
      <c r="C976" s="5"/>
      <c r="D976" s="5"/>
    </row>
    <row r="977" s="2" customFormat="1" ht="20.1" customHeight="1" spans="3:4">
      <c r="C977" s="5"/>
      <c r="D977" s="5"/>
    </row>
    <row r="978" s="2" customFormat="1" ht="20.1" customHeight="1" spans="3:4">
      <c r="C978" s="5"/>
      <c r="D978" s="5"/>
    </row>
    <row r="979" s="2" customFormat="1" ht="20.1" customHeight="1" spans="3:4">
      <c r="C979" s="5"/>
      <c r="D979" s="5"/>
    </row>
    <row r="980" s="2" customFormat="1" ht="20.1" customHeight="1" spans="3:4">
      <c r="C980" s="5"/>
      <c r="D980" s="5"/>
    </row>
    <row r="981" s="2" customFormat="1" ht="20.1" customHeight="1" spans="3:4">
      <c r="C981" s="5"/>
      <c r="D981" s="5"/>
    </row>
    <row r="982" s="2" customFormat="1" ht="20.1" customHeight="1" spans="3:4">
      <c r="C982" s="5"/>
      <c r="D982" s="5"/>
    </row>
    <row r="983" s="2" customFormat="1" ht="20.1" customHeight="1" spans="3:4">
      <c r="C983" s="5"/>
      <c r="D983" s="5"/>
    </row>
    <row r="984" s="2" customFormat="1" ht="20.1" customHeight="1" spans="3:4">
      <c r="C984" s="5"/>
      <c r="D984" s="5"/>
    </row>
    <row r="985" s="2" customFormat="1" ht="20.1" customHeight="1" spans="3:4">
      <c r="C985" s="5"/>
      <c r="D985" s="5"/>
    </row>
    <row r="986" s="2" customFormat="1" ht="20.1" customHeight="1" spans="3:4">
      <c r="C986" s="5"/>
      <c r="D986" s="5"/>
    </row>
    <row r="987" s="2" customFormat="1" ht="20.1" customHeight="1" spans="3:4">
      <c r="C987" s="5"/>
      <c r="D987" s="5"/>
    </row>
    <row r="988" s="2" customFormat="1" ht="20.1" customHeight="1" spans="3:4">
      <c r="C988" s="5"/>
      <c r="D988" s="5"/>
    </row>
    <row r="989" s="2" customFormat="1" ht="20.1" customHeight="1" spans="3:4">
      <c r="C989" s="5"/>
      <c r="D989" s="5"/>
    </row>
    <row r="990" s="2" customFormat="1" ht="20.1" customHeight="1" spans="3:4">
      <c r="C990" s="5"/>
      <c r="D990" s="5"/>
    </row>
    <row r="991" s="2" customFormat="1" ht="20.1" customHeight="1" spans="3:4">
      <c r="C991" s="5"/>
      <c r="D991" s="5"/>
    </row>
    <row r="992" s="2" customFormat="1" ht="20.1" customHeight="1" spans="3:4">
      <c r="C992" s="5"/>
      <c r="D992" s="5"/>
    </row>
    <row r="993" s="2" customFormat="1" ht="20.1" customHeight="1" spans="3:4">
      <c r="C993" s="5"/>
      <c r="D993" s="5"/>
    </row>
    <row r="994" s="2" customFormat="1" ht="20.1" customHeight="1" spans="3:4">
      <c r="C994" s="5"/>
      <c r="D994" s="5"/>
    </row>
    <row r="995" s="2" customFormat="1" ht="20.1" customHeight="1" spans="3:4">
      <c r="C995" s="5"/>
      <c r="D995" s="5"/>
    </row>
    <row r="996" s="2" customFormat="1" ht="20.1" customHeight="1" spans="3:4">
      <c r="C996" s="5"/>
      <c r="D996" s="5"/>
    </row>
    <row r="997" s="2" customFormat="1" ht="20.1" customHeight="1" spans="3:4">
      <c r="C997" s="5"/>
      <c r="D997" s="5"/>
    </row>
    <row r="998" s="2" customFormat="1" ht="20.1" customHeight="1" spans="3:4">
      <c r="C998" s="5"/>
      <c r="D998" s="5"/>
    </row>
    <row r="999" s="2" customFormat="1" ht="20.1" customHeight="1" spans="3:4">
      <c r="C999" s="5"/>
      <c r="D999" s="5"/>
    </row>
    <row r="1000" s="2" customFormat="1" ht="20.1" customHeight="1" spans="3:4">
      <c r="C1000" s="5"/>
      <c r="D1000" s="5"/>
    </row>
    <row r="1001" s="2" customFormat="1" ht="20.1" customHeight="1" spans="3:4">
      <c r="C1001" s="5"/>
      <c r="D1001" s="5"/>
    </row>
    <row r="1002" s="2" customFormat="1" ht="20.1" customHeight="1" spans="3:4">
      <c r="C1002" s="5"/>
      <c r="D1002" s="5"/>
    </row>
    <row r="1003" s="2" customFormat="1" ht="20.1" customHeight="1" spans="3:4">
      <c r="C1003" s="5"/>
      <c r="D1003" s="5"/>
    </row>
    <row r="1004" s="2" customFormat="1" ht="20.1" customHeight="1" spans="3:4">
      <c r="C1004" s="5"/>
      <c r="D1004" s="5"/>
    </row>
    <row r="1005" s="2" customFormat="1" ht="20.1" customHeight="1" spans="3:4">
      <c r="C1005" s="5"/>
      <c r="D1005" s="5"/>
    </row>
    <row r="1006" s="2" customFormat="1" ht="20.1" customHeight="1" spans="3:4">
      <c r="C1006" s="5"/>
      <c r="D1006" s="5"/>
    </row>
    <row r="1007" s="2" customFormat="1" ht="20.1" customHeight="1" spans="3:4">
      <c r="C1007" s="5"/>
      <c r="D1007" s="5"/>
    </row>
    <row r="1008" s="2" customFormat="1" ht="20.1" customHeight="1" spans="3:4">
      <c r="C1008" s="5"/>
      <c r="D1008" s="5"/>
    </row>
    <row r="1009" s="2" customFormat="1" ht="20.1" customHeight="1" spans="3:4">
      <c r="C1009" s="5"/>
      <c r="D1009" s="5"/>
    </row>
    <row r="1010" s="2" customFormat="1" ht="20.1" customHeight="1" spans="3:4">
      <c r="C1010" s="5"/>
      <c r="D1010" s="5"/>
    </row>
    <row r="1011" s="2" customFormat="1" ht="20.1" customHeight="1" spans="3:4">
      <c r="C1011" s="5"/>
      <c r="D1011" s="5"/>
    </row>
    <row r="1012" s="2" customFormat="1" ht="20.1" customHeight="1" spans="3:4">
      <c r="C1012" s="5"/>
      <c r="D1012" s="5"/>
    </row>
    <row r="1013" s="2" customFormat="1" ht="20.1" customHeight="1" spans="3:4">
      <c r="C1013" s="5"/>
      <c r="D1013" s="5"/>
    </row>
    <row r="1014" s="2" customFormat="1" ht="20.1" customHeight="1" spans="3:4">
      <c r="C1014" s="5"/>
      <c r="D1014" s="5"/>
    </row>
    <row r="1015" s="2" customFormat="1" ht="20.1" customHeight="1" spans="3:4">
      <c r="C1015" s="5"/>
      <c r="D1015" s="5"/>
    </row>
    <row r="1016" s="2" customFormat="1" ht="20.1" customHeight="1" spans="3:4">
      <c r="C1016" s="5"/>
      <c r="D1016" s="5"/>
    </row>
    <row r="1017" s="2" customFormat="1" ht="20.1" customHeight="1" spans="3:4">
      <c r="C1017" s="5"/>
      <c r="D1017" s="5"/>
    </row>
    <row r="1018" s="2" customFormat="1" ht="20.1" customHeight="1" spans="3:4">
      <c r="C1018" s="5"/>
      <c r="D1018" s="5"/>
    </row>
    <row r="1019" s="2" customFormat="1" ht="20.1" customHeight="1" spans="3:4">
      <c r="C1019" s="5"/>
      <c r="D1019" s="5"/>
    </row>
    <row r="1020" s="2" customFormat="1" ht="20.1" customHeight="1" spans="3:4">
      <c r="C1020" s="5"/>
      <c r="D1020" s="5"/>
    </row>
    <row r="1021" s="2" customFormat="1" ht="20.1" customHeight="1" spans="3:4">
      <c r="C1021" s="5"/>
      <c r="D1021" s="5"/>
    </row>
    <row r="1022" s="2" customFormat="1" ht="20.1" customHeight="1" spans="3:4">
      <c r="C1022" s="5"/>
      <c r="D1022" s="5"/>
    </row>
    <row r="1023" s="2" customFormat="1" ht="20.1" customHeight="1" spans="3:4">
      <c r="C1023" s="5"/>
      <c r="D1023" s="5"/>
    </row>
    <row r="1024" s="2" customFormat="1" ht="20.1" customHeight="1" spans="3:4">
      <c r="C1024" s="5"/>
      <c r="D1024" s="5"/>
    </row>
    <row r="1025" s="2" customFormat="1" ht="20.1" customHeight="1" spans="3:4">
      <c r="C1025" s="5"/>
      <c r="D1025" s="5"/>
    </row>
    <row r="1026" s="2" customFormat="1" ht="20.1" customHeight="1" spans="3:4">
      <c r="C1026" s="5"/>
      <c r="D1026" s="5"/>
    </row>
    <row r="1027" s="2" customFormat="1" ht="20.1" customHeight="1" spans="3:4">
      <c r="C1027" s="5"/>
      <c r="D1027" s="5"/>
    </row>
    <row r="1028" s="2" customFormat="1" ht="20.1" customHeight="1" spans="3:4">
      <c r="C1028" s="5"/>
      <c r="D1028" s="5"/>
    </row>
    <row r="1029" s="2" customFormat="1" ht="20.1" customHeight="1" spans="3:4">
      <c r="C1029" s="5"/>
      <c r="D1029" s="5"/>
    </row>
    <row r="1030" s="2" customFormat="1" ht="20.1" customHeight="1" spans="3:4">
      <c r="C1030" s="5"/>
      <c r="D1030" s="5"/>
    </row>
    <row r="1031" s="2" customFormat="1" ht="20.1" customHeight="1" spans="3:4">
      <c r="C1031" s="5"/>
      <c r="D1031" s="5"/>
    </row>
    <row r="1032" s="2" customFormat="1" ht="20.1" customHeight="1" spans="3:4">
      <c r="C1032" s="5"/>
      <c r="D1032" s="5"/>
    </row>
    <row r="1033" s="2" customFormat="1" ht="20.1" customHeight="1" spans="3:4">
      <c r="C1033" s="5"/>
      <c r="D1033" s="5"/>
    </row>
    <row r="1034" s="2" customFormat="1" ht="20.1" customHeight="1" spans="3:4">
      <c r="C1034" s="5"/>
      <c r="D1034" s="5"/>
    </row>
    <row r="1035" s="2" customFormat="1" ht="20.1" customHeight="1" spans="3:4">
      <c r="C1035" s="5"/>
      <c r="D1035" s="5"/>
    </row>
    <row r="1036" s="2" customFormat="1" ht="20.1" customHeight="1" spans="3:4">
      <c r="C1036" s="5"/>
      <c r="D1036" s="5"/>
    </row>
    <row r="1037" s="2" customFormat="1" ht="20.1" customHeight="1" spans="3:4">
      <c r="C1037" s="5"/>
      <c r="D1037" s="5"/>
    </row>
    <row r="1038" s="2" customFormat="1" ht="20.1" customHeight="1" spans="3:4">
      <c r="C1038" s="5"/>
      <c r="D1038" s="5"/>
    </row>
    <row r="1039" s="2" customFormat="1" ht="20.1" customHeight="1" spans="3:4">
      <c r="C1039" s="5"/>
      <c r="D1039" s="5"/>
    </row>
    <row r="1040" s="2" customFormat="1" ht="20.1" customHeight="1" spans="3:4">
      <c r="C1040" s="5"/>
      <c r="D1040" s="5"/>
    </row>
    <row r="1041" s="2" customFormat="1" ht="20.1" customHeight="1" spans="3:4">
      <c r="C1041" s="5"/>
      <c r="D1041" s="5"/>
    </row>
    <row r="1042" s="2" customFormat="1" ht="20.1" customHeight="1" spans="3:4">
      <c r="C1042" s="5"/>
      <c r="D1042" s="5"/>
    </row>
    <row r="1043" s="2" customFormat="1" ht="20.1" customHeight="1" spans="3:4">
      <c r="C1043" s="5"/>
      <c r="D1043" s="5"/>
    </row>
    <row r="1044" s="2" customFormat="1" ht="20.1" customHeight="1" spans="3:4">
      <c r="C1044" s="5"/>
      <c r="D1044" s="5"/>
    </row>
    <row r="1045" s="2" customFormat="1" ht="20.1" customHeight="1" spans="3:4">
      <c r="C1045" s="5"/>
      <c r="D1045" s="5"/>
    </row>
    <row r="1046" s="2" customFormat="1" ht="20.1" customHeight="1" spans="3:4">
      <c r="C1046" s="5"/>
      <c r="D1046" s="5"/>
    </row>
    <row r="1047" s="2" customFormat="1" ht="20.1" customHeight="1" spans="3:4">
      <c r="C1047" s="5"/>
      <c r="D1047" s="5"/>
    </row>
    <row r="1048" s="2" customFormat="1" ht="20.1" customHeight="1" spans="3:4">
      <c r="C1048" s="5"/>
      <c r="D1048" s="5"/>
    </row>
    <row r="1049" s="2" customFormat="1" ht="20.1" customHeight="1" spans="3:4">
      <c r="C1049" s="5"/>
      <c r="D1049" s="5"/>
    </row>
    <row r="1050" s="2" customFormat="1" ht="20.1" customHeight="1" spans="3:4">
      <c r="C1050" s="5"/>
      <c r="D1050" s="5"/>
    </row>
    <row r="1051" s="2" customFormat="1" ht="20.1" customHeight="1" spans="3:4">
      <c r="C1051" s="5"/>
      <c r="D1051" s="5"/>
    </row>
    <row r="1052" s="2" customFormat="1" ht="20.1" customHeight="1" spans="3:4">
      <c r="C1052" s="5"/>
      <c r="D1052" s="5"/>
    </row>
    <row r="1053" s="2" customFormat="1" ht="20.1" customHeight="1" spans="3:4">
      <c r="C1053" s="5"/>
      <c r="D1053" s="5"/>
    </row>
    <row r="1054" s="2" customFormat="1" ht="20.1" customHeight="1" spans="3:4">
      <c r="C1054" s="5"/>
      <c r="D1054" s="5"/>
    </row>
    <row r="1055" s="2" customFormat="1" ht="20.1" customHeight="1" spans="3:4">
      <c r="C1055" s="5"/>
      <c r="D1055" s="5"/>
    </row>
    <row r="1056" s="2" customFormat="1" ht="20.1" customHeight="1" spans="3:4">
      <c r="C1056" s="5"/>
      <c r="D1056" s="5"/>
    </row>
    <row r="1057" s="2" customFormat="1" ht="20.1" customHeight="1" spans="3:4">
      <c r="C1057" s="5"/>
      <c r="D1057" s="5"/>
    </row>
    <row r="1058" s="2" customFormat="1" ht="20.1" customHeight="1" spans="3:4">
      <c r="C1058" s="5"/>
      <c r="D1058" s="5"/>
    </row>
    <row r="1059" s="2" customFormat="1" ht="20.1" customHeight="1" spans="3:4">
      <c r="C1059" s="5"/>
      <c r="D1059" s="5"/>
    </row>
    <row r="1060" s="2" customFormat="1" ht="20.1" customHeight="1" spans="3:4">
      <c r="C1060" s="5"/>
      <c r="D1060" s="5"/>
    </row>
    <row r="1061" s="2" customFormat="1" ht="20.1" customHeight="1" spans="3:4">
      <c r="C1061" s="5"/>
      <c r="D1061" s="5"/>
    </row>
    <row r="1062" s="2" customFormat="1" ht="20.1" customHeight="1" spans="3:4">
      <c r="C1062" s="5"/>
      <c r="D1062" s="5"/>
    </row>
    <row r="1063" s="2" customFormat="1" ht="20.1" customHeight="1" spans="3:4">
      <c r="C1063" s="5"/>
      <c r="D1063" s="5"/>
    </row>
    <row r="1064" s="2" customFormat="1" ht="20.1" customHeight="1" spans="3:4">
      <c r="C1064" s="5"/>
      <c r="D1064" s="5"/>
    </row>
    <row r="1065" s="2" customFormat="1" ht="20.1" customHeight="1" spans="3:4">
      <c r="C1065" s="5"/>
      <c r="D1065" s="5"/>
    </row>
    <row r="1066" s="2" customFormat="1" ht="20.1" customHeight="1" spans="3:4">
      <c r="C1066" s="5"/>
      <c r="D1066" s="5"/>
    </row>
    <row r="1067" s="2" customFormat="1" ht="20.1" customHeight="1" spans="3:4">
      <c r="C1067" s="5"/>
      <c r="D1067" s="5"/>
    </row>
    <row r="1068" s="2" customFormat="1" ht="20.1" customHeight="1" spans="3:4">
      <c r="C1068" s="5"/>
      <c r="D1068" s="5"/>
    </row>
    <row r="1069" s="2" customFormat="1" ht="20.1" customHeight="1" spans="3:4">
      <c r="C1069" s="5"/>
      <c r="D1069" s="5"/>
    </row>
    <row r="1070" s="2" customFormat="1" ht="20.1" customHeight="1" spans="3:4">
      <c r="C1070" s="5"/>
      <c r="D1070" s="5"/>
    </row>
    <row r="1071" s="2" customFormat="1" ht="20.1" customHeight="1" spans="3:4">
      <c r="C1071" s="5"/>
      <c r="D1071" s="5"/>
    </row>
    <row r="1072" s="2" customFormat="1" ht="20.1" customHeight="1" spans="3:4">
      <c r="C1072" s="5"/>
      <c r="D1072" s="5"/>
    </row>
    <row r="1073" s="2" customFormat="1" ht="20.1" customHeight="1" spans="3:4">
      <c r="C1073" s="5"/>
      <c r="D1073" s="5"/>
    </row>
    <row r="1074" s="2" customFormat="1" ht="20.1" customHeight="1" spans="3:4">
      <c r="C1074" s="5"/>
      <c r="D1074" s="5"/>
    </row>
    <row r="1075" s="2" customFormat="1" ht="20.1" customHeight="1" spans="3:4">
      <c r="C1075" s="5"/>
      <c r="D1075" s="5"/>
    </row>
    <row r="1076" s="2" customFormat="1" ht="20.1" customHeight="1" spans="3:4">
      <c r="C1076" s="5"/>
      <c r="D1076" s="5"/>
    </row>
    <row r="1077" s="2" customFormat="1" ht="20.1" customHeight="1" spans="3:4">
      <c r="C1077" s="5"/>
      <c r="D1077" s="5"/>
    </row>
    <row r="1078" s="2" customFormat="1" ht="20.1" customHeight="1" spans="3:4">
      <c r="C1078" s="5"/>
      <c r="D1078" s="5"/>
    </row>
    <row r="1079" s="2" customFormat="1" ht="20.1" customHeight="1" spans="3:4">
      <c r="C1079" s="5"/>
      <c r="D1079" s="5"/>
    </row>
    <row r="1080" s="2" customFormat="1" ht="20.1" customHeight="1" spans="3:4">
      <c r="C1080" s="5"/>
      <c r="D1080" s="5"/>
    </row>
    <row r="1081" s="2" customFormat="1" ht="20.1" customHeight="1" spans="3:4">
      <c r="C1081" s="5"/>
      <c r="D1081" s="5"/>
    </row>
    <row r="1082" s="2" customFormat="1" ht="20.1" customHeight="1" spans="3:4">
      <c r="C1082" s="5"/>
      <c r="D1082" s="5"/>
    </row>
    <row r="1083" s="2" customFormat="1" ht="20.1" customHeight="1" spans="3:4">
      <c r="C1083" s="5"/>
      <c r="D1083" s="5"/>
    </row>
    <row r="1084" s="2" customFormat="1" ht="20.1" customHeight="1" spans="3:4">
      <c r="C1084" s="5"/>
      <c r="D1084" s="5"/>
    </row>
    <row r="1085" s="2" customFormat="1" ht="20.1" customHeight="1" spans="3:4">
      <c r="C1085" s="5"/>
      <c r="D1085" s="5"/>
    </row>
    <row r="1086" s="2" customFormat="1" ht="20.1" customHeight="1" spans="3:4">
      <c r="C1086" s="5"/>
      <c r="D1086" s="5"/>
    </row>
    <row r="1087" s="2" customFormat="1" ht="20.1" customHeight="1" spans="3:4">
      <c r="C1087" s="5"/>
      <c r="D1087" s="5"/>
    </row>
    <row r="1088" s="2" customFormat="1" ht="20.1" customHeight="1" spans="3:4">
      <c r="C1088" s="5"/>
      <c r="D1088" s="5"/>
    </row>
    <row r="1089" s="2" customFormat="1" ht="20.1" customHeight="1" spans="3:4">
      <c r="C1089" s="5"/>
      <c r="D1089" s="5"/>
    </row>
    <row r="1090" s="2" customFormat="1" ht="20.1" customHeight="1" spans="3:4">
      <c r="C1090" s="5"/>
      <c r="D1090" s="5"/>
    </row>
    <row r="1091" s="2" customFormat="1" ht="20.1" customHeight="1" spans="3:4">
      <c r="C1091" s="5"/>
      <c r="D1091" s="5"/>
    </row>
    <row r="1092" s="2" customFormat="1" ht="20.1" customHeight="1" spans="3:4">
      <c r="C1092" s="5"/>
      <c r="D1092" s="5"/>
    </row>
    <row r="1093" s="2" customFormat="1" ht="20.1" customHeight="1" spans="3:4">
      <c r="C1093" s="5"/>
      <c r="D1093" s="5"/>
    </row>
    <row r="1094" s="2" customFormat="1" ht="20.1" customHeight="1" spans="3:4">
      <c r="C1094" s="5"/>
      <c r="D1094" s="5"/>
    </row>
    <row r="1095" s="2" customFormat="1" ht="20.1" customHeight="1" spans="3:4">
      <c r="C1095" s="5"/>
      <c r="D1095" s="5"/>
    </row>
    <row r="1096" s="2" customFormat="1" ht="20.1" customHeight="1" spans="3:4">
      <c r="C1096" s="5"/>
      <c r="D1096" s="5"/>
    </row>
    <row r="1097" s="2" customFormat="1" ht="20.1" customHeight="1" spans="3:4">
      <c r="C1097" s="5"/>
      <c r="D1097" s="5"/>
    </row>
    <row r="1098" s="2" customFormat="1" ht="20.1" customHeight="1" spans="3:4">
      <c r="C1098" s="5"/>
      <c r="D1098" s="5"/>
    </row>
    <row r="1099" s="2" customFormat="1" ht="20.1" customHeight="1" spans="3:4">
      <c r="C1099" s="5"/>
      <c r="D1099" s="5"/>
    </row>
    <row r="1100" s="2" customFormat="1" ht="20.1" customHeight="1" spans="3:4">
      <c r="C1100" s="5"/>
      <c r="D1100" s="5"/>
    </row>
    <row r="1101" s="2" customFormat="1" ht="20.1" customHeight="1" spans="3:4">
      <c r="C1101" s="5"/>
      <c r="D1101" s="5"/>
    </row>
    <row r="1102" s="2" customFormat="1" ht="20.1" customHeight="1" spans="3:4">
      <c r="C1102" s="5"/>
      <c r="D1102" s="5"/>
    </row>
    <row r="1103" s="2" customFormat="1" ht="20.1" customHeight="1" spans="3:4">
      <c r="C1103" s="5"/>
      <c r="D1103" s="5"/>
    </row>
    <row r="1104" s="2" customFormat="1" ht="20.1" customHeight="1" spans="3:4">
      <c r="C1104" s="5"/>
      <c r="D1104" s="5"/>
    </row>
    <row r="1105" s="2" customFormat="1" ht="20.1" customHeight="1" spans="3:4">
      <c r="C1105" s="5"/>
      <c r="D1105" s="5"/>
    </row>
    <row r="1106" s="2" customFormat="1" ht="20.1" customHeight="1" spans="3:4">
      <c r="C1106" s="5"/>
      <c r="D1106" s="5"/>
    </row>
    <row r="1107" s="2" customFormat="1" ht="20.1" customHeight="1" spans="3:4">
      <c r="C1107" s="5"/>
      <c r="D1107" s="5"/>
    </row>
    <row r="1108" s="2" customFormat="1" ht="20.1" customHeight="1" spans="3:4">
      <c r="C1108" s="5"/>
      <c r="D1108" s="5"/>
    </row>
    <row r="1109" s="2" customFormat="1" ht="20.1" customHeight="1" spans="3:4">
      <c r="C1109" s="5"/>
      <c r="D1109" s="5"/>
    </row>
    <row r="1110" s="2" customFormat="1" ht="20.1" customHeight="1" spans="3:4">
      <c r="C1110" s="5"/>
      <c r="D1110" s="5"/>
    </row>
    <row r="1111" s="2" customFormat="1" ht="20.1" customHeight="1" spans="3:4">
      <c r="C1111" s="5"/>
      <c r="D1111" s="5"/>
    </row>
    <row r="1112" s="2" customFormat="1" ht="20.1" customHeight="1" spans="3:4">
      <c r="C1112" s="5"/>
      <c r="D1112" s="5"/>
    </row>
    <row r="1113" s="2" customFormat="1" ht="20.1" customHeight="1" spans="3:4">
      <c r="C1113" s="5"/>
      <c r="D1113" s="5"/>
    </row>
    <row r="1114" s="2" customFormat="1" ht="20.1" customHeight="1" spans="3:4">
      <c r="C1114" s="5"/>
      <c r="D1114" s="5"/>
    </row>
    <row r="1115" s="2" customFormat="1" ht="20.1" customHeight="1" spans="3:4">
      <c r="C1115" s="5"/>
      <c r="D1115" s="5"/>
    </row>
    <row r="1116" s="2" customFormat="1" ht="20.1" customHeight="1" spans="3:4">
      <c r="C1116" s="5"/>
      <c r="D1116" s="5"/>
    </row>
    <row r="1117" s="2" customFormat="1" ht="20.1" customHeight="1" spans="3:4">
      <c r="C1117" s="5"/>
      <c r="D1117" s="5"/>
    </row>
    <row r="1118" s="2" customFormat="1" ht="20.1" customHeight="1" spans="3:4">
      <c r="C1118" s="5"/>
      <c r="D1118" s="5"/>
    </row>
    <row r="1119" s="2" customFormat="1" ht="20.1" customHeight="1" spans="3:4">
      <c r="C1119" s="5"/>
      <c r="D1119" s="5"/>
    </row>
    <row r="1120" s="2" customFormat="1" ht="20.1" customHeight="1" spans="3:4">
      <c r="C1120" s="5"/>
      <c r="D1120" s="5"/>
    </row>
    <row r="1121" s="2" customFormat="1" ht="20.1" customHeight="1" spans="3:4">
      <c r="C1121" s="5"/>
      <c r="D1121" s="5"/>
    </row>
    <row r="1122" s="2" customFormat="1" ht="20.1" customHeight="1" spans="3:4">
      <c r="C1122" s="5"/>
      <c r="D1122" s="5"/>
    </row>
    <row r="1123" s="2" customFormat="1" ht="20.1" customHeight="1" spans="3:4">
      <c r="C1123" s="5"/>
      <c r="D1123" s="5"/>
    </row>
    <row r="1124" s="2" customFormat="1" ht="20.1" customHeight="1" spans="3:4">
      <c r="C1124" s="5"/>
      <c r="D1124" s="5"/>
    </row>
    <row r="1125" s="2" customFormat="1" ht="20.1" customHeight="1" spans="3:4">
      <c r="C1125" s="5"/>
      <c r="D1125" s="5"/>
    </row>
    <row r="1126" s="2" customFormat="1" ht="20.1" customHeight="1" spans="3:4">
      <c r="C1126" s="5"/>
      <c r="D1126" s="5"/>
    </row>
    <row r="1127" s="2" customFormat="1" ht="20.1" customHeight="1" spans="3:4">
      <c r="C1127" s="5"/>
      <c r="D1127" s="5"/>
    </row>
    <row r="1128" s="2" customFormat="1" ht="20.1" customHeight="1" spans="3:4">
      <c r="C1128" s="5"/>
      <c r="D1128" s="5"/>
    </row>
    <row r="1129" s="2" customFormat="1" ht="20.1" customHeight="1" spans="3:4">
      <c r="C1129" s="5"/>
      <c r="D1129" s="5"/>
    </row>
    <row r="1130" s="2" customFormat="1" ht="20.1" customHeight="1" spans="3:4">
      <c r="C1130" s="5"/>
      <c r="D1130" s="5"/>
    </row>
    <row r="1131" s="2" customFormat="1" ht="20.1" customHeight="1" spans="3:4">
      <c r="C1131" s="5"/>
      <c r="D1131" s="5"/>
    </row>
    <row r="1132" s="2" customFormat="1" ht="20.1" customHeight="1" spans="3:4">
      <c r="C1132" s="5"/>
      <c r="D1132" s="5"/>
    </row>
    <row r="1133" s="2" customFormat="1" ht="20.1" customHeight="1" spans="3:4">
      <c r="C1133" s="5"/>
      <c r="D1133" s="5"/>
    </row>
    <row r="1134" s="2" customFormat="1" ht="20.1" customHeight="1" spans="3:4">
      <c r="C1134" s="5"/>
      <c r="D1134" s="5"/>
    </row>
    <row r="1135" s="2" customFormat="1" ht="20.1" customHeight="1" spans="3:4">
      <c r="C1135" s="5"/>
      <c r="D1135" s="5"/>
    </row>
    <row r="1136" s="2" customFormat="1" ht="20.1" customHeight="1" spans="3:4">
      <c r="C1136" s="5"/>
      <c r="D1136" s="5"/>
    </row>
    <row r="1137" s="2" customFormat="1" ht="20.1" customHeight="1" spans="3:4">
      <c r="C1137" s="5"/>
      <c r="D1137" s="5"/>
    </row>
    <row r="1138" s="2" customFormat="1" ht="20.1" customHeight="1" spans="3:4">
      <c r="C1138" s="5"/>
      <c r="D1138" s="5"/>
    </row>
    <row r="1139" s="2" customFormat="1" ht="20.1" customHeight="1" spans="3:4">
      <c r="C1139" s="5"/>
      <c r="D1139" s="5"/>
    </row>
    <row r="1140" s="2" customFormat="1" ht="20.1" customHeight="1" spans="3:4">
      <c r="C1140" s="5"/>
      <c r="D1140" s="5"/>
    </row>
    <row r="1141" s="2" customFormat="1" ht="20.1" customHeight="1" spans="3:4">
      <c r="C1141" s="5"/>
      <c r="D1141" s="5"/>
    </row>
    <row r="1142" s="2" customFormat="1" ht="20.1" customHeight="1" spans="3:4">
      <c r="C1142" s="5"/>
      <c r="D1142" s="5"/>
    </row>
    <row r="1143" s="2" customFormat="1" ht="20.1" customHeight="1" spans="3:4">
      <c r="C1143" s="5"/>
      <c r="D1143" s="5"/>
    </row>
    <row r="1144" s="2" customFormat="1" ht="20.1" customHeight="1" spans="3:4">
      <c r="C1144" s="5"/>
      <c r="D1144" s="5"/>
    </row>
    <row r="1145" s="2" customFormat="1" ht="20.1" customHeight="1" spans="3:4">
      <c r="C1145" s="5"/>
      <c r="D1145" s="5"/>
    </row>
    <row r="1146" s="2" customFormat="1" ht="20.1" customHeight="1" spans="3:4">
      <c r="C1146" s="5"/>
      <c r="D1146" s="5"/>
    </row>
    <row r="1147" s="2" customFormat="1" ht="20.1" customHeight="1" spans="3:4">
      <c r="C1147" s="5"/>
      <c r="D1147" s="5"/>
    </row>
    <row r="1148" s="2" customFormat="1" ht="20.1" customHeight="1" spans="3:4">
      <c r="C1148" s="5"/>
      <c r="D1148" s="5"/>
    </row>
    <row r="1149" s="2" customFormat="1" ht="20.1" customHeight="1" spans="3:4">
      <c r="C1149" s="5"/>
      <c r="D1149" s="5"/>
    </row>
    <row r="1150" s="2" customFormat="1" ht="20.1" customHeight="1" spans="3:4">
      <c r="C1150" s="5"/>
      <c r="D1150" s="5"/>
    </row>
    <row r="1151" s="2" customFormat="1" ht="20.1" customHeight="1" spans="3:4">
      <c r="C1151" s="5"/>
      <c r="D1151" s="5"/>
    </row>
    <row r="1152" s="2" customFormat="1" ht="20.1" customHeight="1" spans="3:4">
      <c r="C1152" s="5"/>
      <c r="D1152" s="5"/>
    </row>
  </sheetData>
  <mergeCells count="7">
    <mergeCell ref="A2:F2"/>
    <mergeCell ref="D4:E4"/>
    <mergeCell ref="A12:F12"/>
    <mergeCell ref="A4:A5"/>
    <mergeCell ref="B4:B5"/>
    <mergeCell ref="C4:C5"/>
    <mergeCell ref="F4:F5"/>
  </mergeCells>
  <pageMargins left="0.998611111111111" right="0.998611111111111" top="0.998611111111111" bottom="0.998611111111111" header="0.5" footer="0.5"/>
  <pageSetup paperSize="9" scale="67" fitToHeight="0" orientation="portrait" blackAndWhite="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I47"/>
  <sheetViews>
    <sheetView showGridLines="0" showZeros="0" zoomScale="70" zoomScaleNormal="70" zoomScaleSheetLayoutView="60" workbookViewId="0">
      <pane xSplit="1" ySplit="4" topLeftCell="B5" activePane="bottomRight" state="frozen"/>
      <selection/>
      <selection pane="topRight"/>
      <selection pane="bottomLeft"/>
      <selection pane="bottomRight" activeCell="R15" sqref="R15"/>
    </sheetView>
  </sheetViews>
  <sheetFormatPr defaultColWidth="9.1" defaultRowHeight="12"/>
  <cols>
    <col min="1" max="1" width="10.625" style="108" customWidth="1"/>
    <col min="2" max="2" width="40.625" style="108" customWidth="1"/>
    <col min="3" max="8" width="14.625" style="108" customWidth="1"/>
    <col min="9" max="9" width="9.1" style="108" hidden="1" customWidth="1"/>
    <col min="10" max="16384" width="9.1" style="108"/>
  </cols>
  <sheetData>
    <row r="1" s="108" customFormat="1" ht="25" customHeight="1" spans="2:2">
      <c r="B1" s="110" t="s">
        <v>6</v>
      </c>
    </row>
    <row r="2" s="108" customFormat="1" ht="27" spans="1:8">
      <c r="A2" s="219"/>
      <c r="B2" s="198" t="s">
        <v>7</v>
      </c>
      <c r="C2" s="198"/>
      <c r="D2" s="198"/>
      <c r="E2" s="198"/>
      <c r="F2" s="198"/>
      <c r="G2" s="198"/>
      <c r="H2" s="198"/>
    </row>
    <row r="3" s="108" customFormat="1" ht="18" customHeight="1" spans="2:8">
      <c r="B3" s="220"/>
      <c r="C3" s="220"/>
      <c r="D3" s="220"/>
      <c r="E3" s="220"/>
      <c r="F3" s="220"/>
      <c r="G3" s="220"/>
      <c r="H3" s="220" t="s">
        <v>8</v>
      </c>
    </row>
    <row r="4" s="218" customFormat="1" ht="51" customHeight="1" spans="1:9">
      <c r="A4" s="221" t="s">
        <v>9</v>
      </c>
      <c r="B4" s="160" t="s">
        <v>10</v>
      </c>
      <c r="C4" s="221" t="s">
        <v>11</v>
      </c>
      <c r="D4" s="221" t="s">
        <v>12</v>
      </c>
      <c r="E4" s="221" t="s">
        <v>13</v>
      </c>
      <c r="F4" s="221" t="s">
        <v>14</v>
      </c>
      <c r="G4" s="221" t="s">
        <v>15</v>
      </c>
      <c r="H4" s="221" t="s">
        <v>16</v>
      </c>
      <c r="I4" s="255" t="s">
        <v>17</v>
      </c>
    </row>
    <row r="5" s="109" customFormat="1" ht="31" customHeight="1" spans="1:9">
      <c r="A5" s="351" t="s">
        <v>18</v>
      </c>
      <c r="B5" s="352" t="s">
        <v>19</v>
      </c>
      <c r="C5" s="353">
        <f t="shared" ref="C5:F5" si="0">SUM(C6:C25)</f>
        <v>49721</v>
      </c>
      <c r="D5" s="353">
        <f t="shared" si="0"/>
        <v>60030</v>
      </c>
      <c r="E5" s="353">
        <f t="shared" si="0"/>
        <v>39089</v>
      </c>
      <c r="F5" s="353">
        <f t="shared" si="0"/>
        <v>38926</v>
      </c>
      <c r="G5" s="335">
        <f t="shared" ref="G5:G26" si="1">IF(E5&lt;&gt;0,ROUND(F5/E5,3),"")</f>
        <v>0.996</v>
      </c>
      <c r="H5" s="335">
        <f t="shared" ref="H5:H26" si="2">IF(C5&lt;&gt;0,ROUND(F5/C5,3),"")</f>
        <v>0.783</v>
      </c>
      <c r="I5" s="184" t="str">
        <f>IF(OR(C5&lt;&gt;0,D5&lt;&gt;0,E5&lt;&gt;0,F5&lt;&gt;0),"是","否")</f>
        <v>是</v>
      </c>
    </row>
    <row r="6" s="108" customFormat="1" ht="31" customHeight="1" spans="1:9">
      <c r="A6" s="354">
        <v>10101</v>
      </c>
      <c r="B6" s="355" t="s">
        <v>20</v>
      </c>
      <c r="C6" s="356">
        <v>25759</v>
      </c>
      <c r="D6" s="356">
        <v>32000</v>
      </c>
      <c r="E6" s="356">
        <v>20626.6666666667</v>
      </c>
      <c r="F6" s="356">
        <v>20938</v>
      </c>
      <c r="G6" s="330">
        <f t="shared" si="1"/>
        <v>1.015</v>
      </c>
      <c r="H6" s="330">
        <f t="shared" si="2"/>
        <v>0.813</v>
      </c>
      <c r="I6" s="184" t="str">
        <f t="shared" ref="I6:I47" si="3">IF(OR(C6&lt;&gt;0,D6&lt;&gt;0,E6&lt;&gt;0,F6&lt;&gt;0),"是","否")</f>
        <v>是</v>
      </c>
    </row>
    <row r="7" s="108" customFormat="1" ht="31" hidden="1" customHeight="1" spans="1:9">
      <c r="A7" s="354">
        <v>10102</v>
      </c>
      <c r="B7" s="355" t="s">
        <v>21</v>
      </c>
      <c r="C7" s="357">
        <v>0</v>
      </c>
      <c r="D7" s="357">
        <v>0</v>
      </c>
      <c r="E7" s="357">
        <v>0</v>
      </c>
      <c r="F7" s="357">
        <v>0</v>
      </c>
      <c r="G7" s="330" t="str">
        <f t="shared" si="1"/>
        <v/>
      </c>
      <c r="H7" s="330" t="str">
        <f t="shared" si="2"/>
        <v/>
      </c>
      <c r="I7" s="184" t="str">
        <f t="shared" si="3"/>
        <v>否</v>
      </c>
    </row>
    <row r="8" s="108" customFormat="1" ht="31" customHeight="1" spans="1:9">
      <c r="A8" s="354">
        <v>10104</v>
      </c>
      <c r="B8" s="355" t="s">
        <v>22</v>
      </c>
      <c r="C8" s="357">
        <v>2928</v>
      </c>
      <c r="D8" s="356">
        <v>3500</v>
      </c>
      <c r="E8" s="356">
        <v>1056.33333333333</v>
      </c>
      <c r="F8" s="357">
        <v>1035</v>
      </c>
      <c r="G8" s="330">
        <f t="shared" si="1"/>
        <v>0.98</v>
      </c>
      <c r="H8" s="330">
        <f t="shared" si="2"/>
        <v>0.353</v>
      </c>
      <c r="I8" s="184" t="str">
        <f t="shared" si="3"/>
        <v>是</v>
      </c>
    </row>
    <row r="9" s="108" customFormat="1" ht="31" hidden="1" customHeight="1" spans="1:9">
      <c r="A9" s="354">
        <v>10105</v>
      </c>
      <c r="B9" s="355" t="s">
        <v>23</v>
      </c>
      <c r="C9" s="357">
        <v>0</v>
      </c>
      <c r="D9" s="356">
        <v>0</v>
      </c>
      <c r="E9" s="356">
        <v>0</v>
      </c>
      <c r="F9" s="357">
        <v>0</v>
      </c>
      <c r="G9" s="330" t="str">
        <f t="shared" si="1"/>
        <v/>
      </c>
      <c r="H9" s="330" t="str">
        <f t="shared" si="2"/>
        <v/>
      </c>
      <c r="I9" s="184" t="str">
        <f t="shared" si="3"/>
        <v>否</v>
      </c>
    </row>
    <row r="10" s="108" customFormat="1" ht="31" customHeight="1" spans="1:9">
      <c r="A10" s="354">
        <v>10106</v>
      </c>
      <c r="B10" s="355" t="s">
        <v>24</v>
      </c>
      <c r="C10" s="357">
        <v>671</v>
      </c>
      <c r="D10" s="356">
        <v>900</v>
      </c>
      <c r="E10" s="356">
        <v>509.333333333333</v>
      </c>
      <c r="F10" s="357">
        <v>643</v>
      </c>
      <c r="G10" s="330">
        <f t="shared" si="1"/>
        <v>1.262</v>
      </c>
      <c r="H10" s="330">
        <f t="shared" si="2"/>
        <v>0.958</v>
      </c>
      <c r="I10" s="184" t="str">
        <f t="shared" si="3"/>
        <v>是</v>
      </c>
    </row>
    <row r="11" s="108" customFormat="1" ht="31" customHeight="1" spans="1:9">
      <c r="A11" s="354">
        <v>10107</v>
      </c>
      <c r="B11" s="355" t="s">
        <v>25</v>
      </c>
      <c r="C11" s="357">
        <v>11443</v>
      </c>
      <c r="D11" s="356">
        <v>12000</v>
      </c>
      <c r="E11" s="356">
        <v>4188.77777777778</v>
      </c>
      <c r="F11" s="357">
        <v>4465</v>
      </c>
      <c r="G11" s="330">
        <f t="shared" si="1"/>
        <v>1.066</v>
      </c>
      <c r="H11" s="330">
        <f t="shared" si="2"/>
        <v>0.39</v>
      </c>
      <c r="I11" s="184" t="str">
        <f t="shared" si="3"/>
        <v>是</v>
      </c>
    </row>
    <row r="12" s="108" customFormat="1" ht="31" customHeight="1" spans="1:9">
      <c r="A12" s="354">
        <v>10109</v>
      </c>
      <c r="B12" s="355" t="s">
        <v>26</v>
      </c>
      <c r="C12" s="357">
        <v>2580</v>
      </c>
      <c r="D12" s="356">
        <v>2600</v>
      </c>
      <c r="E12" s="356">
        <v>1871.77777777778</v>
      </c>
      <c r="F12" s="357">
        <v>2161</v>
      </c>
      <c r="G12" s="330">
        <f t="shared" si="1"/>
        <v>1.155</v>
      </c>
      <c r="H12" s="330">
        <f t="shared" si="2"/>
        <v>0.838</v>
      </c>
      <c r="I12" s="184" t="str">
        <f t="shared" si="3"/>
        <v>是</v>
      </c>
    </row>
    <row r="13" s="108" customFormat="1" ht="31" customHeight="1" spans="1:9">
      <c r="A13" s="354">
        <v>10110</v>
      </c>
      <c r="B13" s="355" t="s">
        <v>27</v>
      </c>
      <c r="C13" s="357">
        <v>1056</v>
      </c>
      <c r="D13" s="358">
        <v>1300</v>
      </c>
      <c r="E13" s="356">
        <v>2506.33333333333</v>
      </c>
      <c r="F13" s="357">
        <v>2081</v>
      </c>
      <c r="G13" s="330">
        <f t="shared" si="1"/>
        <v>0.83</v>
      </c>
      <c r="H13" s="330">
        <f t="shared" si="2"/>
        <v>1.971</v>
      </c>
      <c r="I13" s="184" t="str">
        <f t="shared" si="3"/>
        <v>是</v>
      </c>
    </row>
    <row r="14" s="108" customFormat="1" ht="31" customHeight="1" spans="1:9">
      <c r="A14" s="354">
        <v>10111</v>
      </c>
      <c r="B14" s="355" t="s">
        <v>28</v>
      </c>
      <c r="C14" s="357">
        <v>765</v>
      </c>
      <c r="D14" s="358">
        <v>900</v>
      </c>
      <c r="E14" s="356">
        <v>758.222222222222</v>
      </c>
      <c r="F14" s="357">
        <v>1239</v>
      </c>
      <c r="G14" s="330">
        <f t="shared" si="1"/>
        <v>1.634</v>
      </c>
      <c r="H14" s="330">
        <f t="shared" si="2"/>
        <v>1.62</v>
      </c>
      <c r="I14" s="184" t="str">
        <f t="shared" si="3"/>
        <v>是</v>
      </c>
    </row>
    <row r="15" s="108" customFormat="1" ht="31" customHeight="1" spans="1:9">
      <c r="A15" s="354">
        <v>10112</v>
      </c>
      <c r="B15" s="355" t="s">
        <v>29</v>
      </c>
      <c r="C15" s="357">
        <v>730</v>
      </c>
      <c r="D15" s="358">
        <v>1000</v>
      </c>
      <c r="E15" s="356">
        <v>2371.33333333333</v>
      </c>
      <c r="F15" s="357">
        <v>1909</v>
      </c>
      <c r="G15" s="330">
        <f t="shared" si="1"/>
        <v>0.805</v>
      </c>
      <c r="H15" s="330">
        <f t="shared" si="2"/>
        <v>2.615</v>
      </c>
      <c r="I15" s="184" t="str">
        <f t="shared" si="3"/>
        <v>是</v>
      </c>
    </row>
    <row r="16" s="108" customFormat="1" ht="31" customHeight="1" spans="1:9">
      <c r="A16" s="354">
        <v>10113</v>
      </c>
      <c r="B16" s="355" t="s">
        <v>30</v>
      </c>
      <c r="C16" s="357">
        <v>254</v>
      </c>
      <c r="D16" s="358">
        <v>450</v>
      </c>
      <c r="E16" s="356">
        <v>1530.22222222222</v>
      </c>
      <c r="F16" s="357">
        <v>1241</v>
      </c>
      <c r="G16" s="330">
        <f t="shared" si="1"/>
        <v>0.811</v>
      </c>
      <c r="H16" s="330">
        <f t="shared" si="2"/>
        <v>4.886</v>
      </c>
      <c r="I16" s="184" t="str">
        <f t="shared" si="3"/>
        <v>是</v>
      </c>
    </row>
    <row r="17" s="108" customFormat="1" ht="31" customHeight="1" spans="1:9">
      <c r="A17" s="354">
        <v>10114</v>
      </c>
      <c r="B17" s="355" t="s">
        <v>31</v>
      </c>
      <c r="C17" s="357">
        <v>995</v>
      </c>
      <c r="D17" s="358">
        <v>2630</v>
      </c>
      <c r="E17" s="356">
        <v>936.888888888889</v>
      </c>
      <c r="F17" s="357">
        <v>870</v>
      </c>
      <c r="G17" s="330">
        <f t="shared" si="1"/>
        <v>0.929</v>
      </c>
      <c r="H17" s="330">
        <f t="shared" si="2"/>
        <v>0.874</v>
      </c>
      <c r="I17" s="184" t="str">
        <f t="shared" si="3"/>
        <v>是</v>
      </c>
    </row>
    <row r="18" s="108" customFormat="1" ht="31" hidden="1" customHeight="1" spans="1:9">
      <c r="A18" s="354">
        <v>10115</v>
      </c>
      <c r="B18" s="355" t="s">
        <v>32</v>
      </c>
      <c r="C18" s="357">
        <v>0</v>
      </c>
      <c r="D18" s="356">
        <v>0</v>
      </c>
      <c r="E18" s="356">
        <v>0</v>
      </c>
      <c r="F18" s="357">
        <v>0</v>
      </c>
      <c r="G18" s="330" t="str">
        <f t="shared" si="1"/>
        <v/>
      </c>
      <c r="H18" s="330" t="str">
        <f t="shared" si="2"/>
        <v/>
      </c>
      <c r="I18" s="184" t="str">
        <f t="shared" si="3"/>
        <v>否</v>
      </c>
    </row>
    <row r="19" s="108" customFormat="1" ht="31" hidden="1" customHeight="1" spans="1:9">
      <c r="A19" s="354">
        <v>10116</v>
      </c>
      <c r="B19" s="355" t="s">
        <v>33</v>
      </c>
      <c r="C19" s="357">
        <v>0</v>
      </c>
      <c r="D19" s="358">
        <v>0</v>
      </c>
      <c r="E19" s="356">
        <v>0</v>
      </c>
      <c r="F19" s="357">
        <v>0</v>
      </c>
      <c r="G19" s="330" t="str">
        <f t="shared" si="1"/>
        <v/>
      </c>
      <c r="H19" s="330" t="str">
        <f t="shared" si="2"/>
        <v/>
      </c>
      <c r="I19" s="184" t="str">
        <f t="shared" si="3"/>
        <v>否</v>
      </c>
    </row>
    <row r="20" s="108" customFormat="1" ht="31" hidden="1" customHeight="1" spans="1:9">
      <c r="A20" s="354">
        <v>10117</v>
      </c>
      <c r="B20" s="355" t="s">
        <v>34</v>
      </c>
      <c r="C20" s="357">
        <v>0</v>
      </c>
      <c r="D20" s="358">
        <v>0</v>
      </c>
      <c r="E20" s="356">
        <v>0</v>
      </c>
      <c r="F20" s="357">
        <v>0</v>
      </c>
      <c r="G20" s="330" t="str">
        <f t="shared" si="1"/>
        <v/>
      </c>
      <c r="H20" s="330" t="str">
        <f t="shared" si="2"/>
        <v/>
      </c>
      <c r="I20" s="184" t="str">
        <f t="shared" si="3"/>
        <v>否</v>
      </c>
    </row>
    <row r="21" s="108" customFormat="1" ht="31" customHeight="1" spans="1:9">
      <c r="A21" s="354">
        <v>10118</v>
      </c>
      <c r="B21" s="355" t="s">
        <v>35</v>
      </c>
      <c r="C21" s="357">
        <v>241</v>
      </c>
      <c r="D21" s="358">
        <v>200</v>
      </c>
      <c r="E21" s="356">
        <v>416.777777777778</v>
      </c>
      <c r="F21" s="357">
        <v>291</v>
      </c>
      <c r="G21" s="330">
        <f t="shared" si="1"/>
        <v>0.698</v>
      </c>
      <c r="H21" s="330">
        <f t="shared" si="2"/>
        <v>1.207</v>
      </c>
      <c r="I21" s="184" t="str">
        <f t="shared" si="3"/>
        <v>是</v>
      </c>
    </row>
    <row r="22" s="108" customFormat="1" ht="31" customHeight="1" spans="1:9">
      <c r="A22" s="354">
        <v>10119</v>
      </c>
      <c r="B22" s="355" t="s">
        <v>36</v>
      </c>
      <c r="C22" s="357">
        <v>2040</v>
      </c>
      <c r="D22" s="358">
        <v>2200</v>
      </c>
      <c r="E22" s="356">
        <v>2062.44444444444</v>
      </c>
      <c r="F22" s="357">
        <v>1797</v>
      </c>
      <c r="G22" s="330">
        <f t="shared" si="1"/>
        <v>0.871</v>
      </c>
      <c r="H22" s="330">
        <f t="shared" si="2"/>
        <v>0.881</v>
      </c>
      <c r="I22" s="184" t="str">
        <f t="shared" si="3"/>
        <v>是</v>
      </c>
    </row>
    <row r="23" s="108" customFormat="1" ht="31" hidden="1" customHeight="1" spans="1:9">
      <c r="A23" s="354">
        <v>10120</v>
      </c>
      <c r="B23" s="355" t="s">
        <v>37</v>
      </c>
      <c r="C23" s="357">
        <v>0</v>
      </c>
      <c r="D23" s="358">
        <v>0</v>
      </c>
      <c r="E23" s="356">
        <v>0</v>
      </c>
      <c r="F23" s="357">
        <v>0</v>
      </c>
      <c r="G23" s="330" t="str">
        <f t="shared" si="1"/>
        <v/>
      </c>
      <c r="H23" s="330" t="str">
        <f t="shared" si="2"/>
        <v/>
      </c>
      <c r="I23" s="184" t="str">
        <f t="shared" si="3"/>
        <v>否</v>
      </c>
    </row>
    <row r="24" s="108" customFormat="1" ht="31" customHeight="1" spans="1:9">
      <c r="A24" s="354">
        <v>10121</v>
      </c>
      <c r="B24" s="355" t="s">
        <v>38</v>
      </c>
      <c r="C24" s="357">
        <v>259</v>
      </c>
      <c r="D24" s="358">
        <v>350</v>
      </c>
      <c r="E24" s="356">
        <v>233.888888888889</v>
      </c>
      <c r="F24" s="357">
        <v>236</v>
      </c>
      <c r="G24" s="330">
        <f t="shared" si="1"/>
        <v>1.009</v>
      </c>
      <c r="H24" s="330">
        <f t="shared" si="2"/>
        <v>0.911</v>
      </c>
      <c r="I24" s="184" t="str">
        <f t="shared" si="3"/>
        <v>是</v>
      </c>
    </row>
    <row r="25" s="108" customFormat="1" ht="31" customHeight="1" spans="1:9">
      <c r="A25" s="354">
        <v>10199</v>
      </c>
      <c r="B25" s="355" t="s">
        <v>39</v>
      </c>
      <c r="C25" s="357">
        <v>0</v>
      </c>
      <c r="D25" s="358">
        <v>0</v>
      </c>
      <c r="E25" s="356">
        <v>20</v>
      </c>
      <c r="F25" s="357">
        <v>20</v>
      </c>
      <c r="G25" s="330">
        <f t="shared" si="1"/>
        <v>1</v>
      </c>
      <c r="H25" s="330" t="str">
        <f t="shared" si="2"/>
        <v/>
      </c>
      <c r="I25" s="184" t="str">
        <f t="shared" si="3"/>
        <v>是</v>
      </c>
    </row>
    <row r="26" s="108" customFormat="1" ht="31" customHeight="1" spans="1:9">
      <c r="A26" s="359" t="s">
        <v>40</v>
      </c>
      <c r="B26" s="352" t="s">
        <v>41</v>
      </c>
      <c r="C26" s="353">
        <f t="shared" ref="C26:F26" si="4">SUM(C27:C34)</f>
        <v>26840</v>
      </c>
      <c r="D26" s="353">
        <f t="shared" si="4"/>
        <v>20360</v>
      </c>
      <c r="E26" s="353">
        <f t="shared" si="4"/>
        <v>31981</v>
      </c>
      <c r="F26" s="353">
        <f t="shared" si="4"/>
        <v>22274</v>
      </c>
      <c r="G26" s="335">
        <f t="shared" si="1"/>
        <v>0.696</v>
      </c>
      <c r="H26" s="335">
        <f t="shared" si="2"/>
        <v>0.83</v>
      </c>
      <c r="I26" s="184" t="str">
        <f t="shared" si="3"/>
        <v>是</v>
      </c>
    </row>
    <row r="27" s="108" customFormat="1" ht="31" customHeight="1" spans="1:9">
      <c r="A27" s="360" t="s">
        <v>42</v>
      </c>
      <c r="B27" s="355" t="s">
        <v>43</v>
      </c>
      <c r="C27" s="357">
        <v>3248</v>
      </c>
      <c r="D27" s="361">
        <v>3430</v>
      </c>
      <c r="E27" s="356">
        <v>2255</v>
      </c>
      <c r="F27" s="357">
        <v>2089</v>
      </c>
      <c r="G27" s="330">
        <f t="shared" ref="G27:G35" si="5">IF(E27&lt;&gt;0,ROUND(F27/E27,3),"")</f>
        <v>0.926</v>
      </c>
      <c r="H27" s="330">
        <f t="shared" ref="H26:H35" si="6">IF(C27&lt;&gt;0,ROUND(F27/C27,3),"")</f>
        <v>0.643</v>
      </c>
      <c r="I27" s="184" t="str">
        <f t="shared" si="3"/>
        <v>是</v>
      </c>
    </row>
    <row r="28" s="108" customFormat="1" ht="31" customHeight="1" spans="1:9">
      <c r="A28" s="354" t="s">
        <v>44</v>
      </c>
      <c r="B28" s="362" t="s">
        <v>45</v>
      </c>
      <c r="C28" s="357">
        <v>16757</v>
      </c>
      <c r="D28" s="361">
        <v>10740</v>
      </c>
      <c r="E28" s="356">
        <v>4186</v>
      </c>
      <c r="F28" s="357">
        <v>4057</v>
      </c>
      <c r="G28" s="330">
        <f t="shared" si="5"/>
        <v>0.969</v>
      </c>
      <c r="H28" s="330">
        <f t="shared" si="6"/>
        <v>0.242</v>
      </c>
      <c r="I28" s="184" t="str">
        <f t="shared" si="3"/>
        <v>是</v>
      </c>
    </row>
    <row r="29" s="108" customFormat="1" ht="31" customHeight="1" spans="1:9">
      <c r="A29" s="354" t="s">
        <v>46</v>
      </c>
      <c r="B29" s="355" t="s">
        <v>47</v>
      </c>
      <c r="C29" s="357">
        <v>2824</v>
      </c>
      <c r="D29" s="361">
        <v>3200</v>
      </c>
      <c r="E29" s="356">
        <v>4380</v>
      </c>
      <c r="F29" s="357">
        <v>4541</v>
      </c>
      <c r="G29" s="330">
        <f t="shared" si="5"/>
        <v>1.037</v>
      </c>
      <c r="H29" s="330">
        <f t="shared" si="6"/>
        <v>1.608</v>
      </c>
      <c r="I29" s="184" t="str">
        <f t="shared" si="3"/>
        <v>是</v>
      </c>
    </row>
    <row r="30" s="108" customFormat="1" ht="31" hidden="1" customHeight="1" spans="1:9">
      <c r="A30" s="354" t="s">
        <v>48</v>
      </c>
      <c r="B30" s="355" t="s">
        <v>49</v>
      </c>
      <c r="C30" s="357">
        <v>0</v>
      </c>
      <c r="D30" s="361">
        <v>0</v>
      </c>
      <c r="E30" s="356">
        <v>0</v>
      </c>
      <c r="F30" s="357">
        <v>0</v>
      </c>
      <c r="G30" s="330" t="str">
        <f t="shared" si="5"/>
        <v/>
      </c>
      <c r="H30" s="330" t="str">
        <f t="shared" si="6"/>
        <v/>
      </c>
      <c r="I30" s="184" t="str">
        <f t="shared" si="3"/>
        <v>否</v>
      </c>
    </row>
    <row r="31" s="108" customFormat="1" ht="31" customHeight="1" spans="1:9">
      <c r="A31" s="354" t="s">
        <v>50</v>
      </c>
      <c r="B31" s="355" t="s">
        <v>51</v>
      </c>
      <c r="C31" s="357">
        <v>3051</v>
      </c>
      <c r="D31" s="361">
        <v>2500</v>
      </c>
      <c r="E31" s="356">
        <v>20684</v>
      </c>
      <c r="F31" s="357">
        <v>3190</v>
      </c>
      <c r="G31" s="330">
        <f t="shared" si="5"/>
        <v>0.154</v>
      </c>
      <c r="H31" s="330">
        <f t="shared" si="6"/>
        <v>1.046</v>
      </c>
      <c r="I31" s="184" t="str">
        <f t="shared" si="3"/>
        <v>是</v>
      </c>
    </row>
    <row r="32" s="108" customFormat="1" ht="31" hidden="1" customHeight="1" spans="1:9">
      <c r="A32" s="354" t="s">
        <v>52</v>
      </c>
      <c r="B32" s="355" t="s">
        <v>53</v>
      </c>
      <c r="C32" s="357">
        <v>0</v>
      </c>
      <c r="D32" s="361">
        <v>0</v>
      </c>
      <c r="E32" s="356">
        <v>0</v>
      </c>
      <c r="F32" s="357">
        <v>0</v>
      </c>
      <c r="G32" s="330" t="str">
        <f t="shared" si="5"/>
        <v/>
      </c>
      <c r="H32" s="330" t="str">
        <f t="shared" si="6"/>
        <v/>
      </c>
      <c r="I32" s="184" t="str">
        <f t="shared" si="3"/>
        <v>否</v>
      </c>
    </row>
    <row r="33" s="108" customFormat="1" ht="31" customHeight="1" spans="1:9">
      <c r="A33" s="354" t="s">
        <v>54</v>
      </c>
      <c r="B33" s="355" t="s">
        <v>55</v>
      </c>
      <c r="C33" s="357">
        <v>521</v>
      </c>
      <c r="D33" s="361">
        <v>490</v>
      </c>
      <c r="E33" s="356">
        <v>400</v>
      </c>
      <c r="F33" s="357">
        <v>495</v>
      </c>
      <c r="G33" s="330">
        <f t="shared" si="5"/>
        <v>1.238</v>
      </c>
      <c r="H33" s="330">
        <f t="shared" si="6"/>
        <v>0.95</v>
      </c>
      <c r="I33" s="184" t="str">
        <f t="shared" si="3"/>
        <v>是</v>
      </c>
    </row>
    <row r="34" s="108" customFormat="1" ht="31" customHeight="1" spans="1:9">
      <c r="A34" s="354" t="s">
        <v>56</v>
      </c>
      <c r="B34" s="355" t="s">
        <v>57</v>
      </c>
      <c r="C34" s="357">
        <v>439</v>
      </c>
      <c r="D34" s="361">
        <v>0</v>
      </c>
      <c r="E34" s="356">
        <v>76</v>
      </c>
      <c r="F34" s="357">
        <v>7902</v>
      </c>
      <c r="G34" s="330">
        <f t="shared" si="5"/>
        <v>103.974</v>
      </c>
      <c r="H34" s="330">
        <f t="shared" si="6"/>
        <v>18</v>
      </c>
      <c r="I34" s="184" t="str">
        <f t="shared" si="3"/>
        <v>是</v>
      </c>
    </row>
    <row r="35" s="108" customFormat="1" ht="31" customHeight="1" spans="1:9">
      <c r="A35" s="363"/>
      <c r="B35" s="364" t="s">
        <v>58</v>
      </c>
      <c r="C35" s="353">
        <f>SUM(C5,C26)</f>
        <v>76561</v>
      </c>
      <c r="D35" s="353">
        <f>SUM(D5,D26)</f>
        <v>80390</v>
      </c>
      <c r="E35" s="353">
        <f>SUM(E5,E26)</f>
        <v>71070</v>
      </c>
      <c r="F35" s="353">
        <f>SUM(F5,F26)</f>
        <v>61200</v>
      </c>
      <c r="G35" s="335">
        <f t="shared" si="5"/>
        <v>0.861</v>
      </c>
      <c r="H35" s="335">
        <f t="shared" si="6"/>
        <v>0.799</v>
      </c>
      <c r="I35" s="184" t="str">
        <f t="shared" si="3"/>
        <v>是</v>
      </c>
    </row>
    <row r="36" s="108" customFormat="1" ht="31" hidden="1" customHeight="1" spans="1:9">
      <c r="A36" s="363"/>
      <c r="B36" s="365"/>
      <c r="C36" s="357"/>
      <c r="D36" s="357"/>
      <c r="E36" s="357"/>
      <c r="F36" s="357"/>
      <c r="G36" s="330" t="str">
        <f>IF(D36&lt;&gt;0,ROUND(F36/E36,3),"")</f>
        <v/>
      </c>
      <c r="H36" s="335" t="str">
        <f t="shared" ref="H35:H47" si="7">IF(C36&lt;&gt;0,ROUND(F36/C36,3),"")</f>
        <v/>
      </c>
      <c r="I36" s="184" t="str">
        <f t="shared" si="3"/>
        <v>否</v>
      </c>
    </row>
    <row r="37" s="108" customFormat="1" ht="31" hidden="1" customHeight="1" spans="1:9">
      <c r="A37" s="366">
        <v>105</v>
      </c>
      <c r="B37" s="367" t="s">
        <v>59</v>
      </c>
      <c r="C37" s="357">
        <v>0</v>
      </c>
      <c r="D37" s="357">
        <v>0</v>
      </c>
      <c r="E37" s="357">
        <v>0</v>
      </c>
      <c r="F37" s="357">
        <v>0</v>
      </c>
      <c r="G37" s="335" t="str">
        <f>IF(E37&lt;&gt;0,ROUND(F37/E37,3),"")</f>
        <v/>
      </c>
      <c r="H37" s="335" t="str">
        <f t="shared" si="7"/>
        <v/>
      </c>
      <c r="I37" s="184" t="str">
        <f t="shared" si="3"/>
        <v>否</v>
      </c>
    </row>
    <row r="38" s="108" customFormat="1" ht="31" customHeight="1" spans="1:9">
      <c r="A38" s="351">
        <v>110</v>
      </c>
      <c r="B38" s="352" t="s">
        <v>60</v>
      </c>
      <c r="C38" s="353">
        <f t="shared" ref="C38:F38" si="8">SUM(C39:C44,C46)</f>
        <v>368250</v>
      </c>
      <c r="D38" s="353">
        <f t="shared" si="8"/>
        <v>359873</v>
      </c>
      <c r="E38" s="353">
        <f t="shared" si="8"/>
        <v>318784</v>
      </c>
      <c r="F38" s="353">
        <f t="shared" si="8"/>
        <v>318535</v>
      </c>
      <c r="G38" s="335">
        <f>IF(E38&lt;&gt;0,ROUND(F38/E38,3),"")</f>
        <v>0.999</v>
      </c>
      <c r="H38" s="335">
        <f t="shared" si="7"/>
        <v>0.865</v>
      </c>
      <c r="I38" s="184" t="str">
        <f t="shared" si="3"/>
        <v>是</v>
      </c>
    </row>
    <row r="39" s="108" customFormat="1" ht="31" customHeight="1" spans="1:9">
      <c r="A39" s="354">
        <v>11001</v>
      </c>
      <c r="B39" s="355" t="s">
        <v>61</v>
      </c>
      <c r="C39" s="356">
        <v>-594</v>
      </c>
      <c r="D39" s="356">
        <v>-594</v>
      </c>
      <c r="E39" s="356">
        <v>-594</v>
      </c>
      <c r="F39" s="356">
        <v>-594</v>
      </c>
      <c r="G39" s="330">
        <f t="shared" ref="G39:G47" si="9">IF(E39&lt;&gt;0,ROUND(F39/E39,3),"")</f>
        <v>1</v>
      </c>
      <c r="H39" s="330">
        <f t="shared" si="7"/>
        <v>1</v>
      </c>
      <c r="I39" s="184" t="str">
        <f t="shared" si="3"/>
        <v>是</v>
      </c>
    </row>
    <row r="40" s="108" customFormat="1" ht="31" customHeight="1" spans="1:9">
      <c r="A40" s="354">
        <v>11002</v>
      </c>
      <c r="B40" s="355" t="s">
        <v>62</v>
      </c>
      <c r="C40" s="356">
        <v>221989</v>
      </c>
      <c r="D40" s="356">
        <v>232527</v>
      </c>
      <c r="E40" s="356">
        <v>211646</v>
      </c>
      <c r="F40" s="356">
        <v>206744</v>
      </c>
      <c r="G40" s="330">
        <f t="shared" si="9"/>
        <v>0.977</v>
      </c>
      <c r="H40" s="330">
        <f t="shared" si="7"/>
        <v>0.931</v>
      </c>
      <c r="I40" s="184" t="str">
        <f t="shared" si="3"/>
        <v>是</v>
      </c>
    </row>
    <row r="41" s="108" customFormat="1" ht="31" customHeight="1" spans="1:9">
      <c r="A41" s="354">
        <v>11003</v>
      </c>
      <c r="B41" s="355" t="s">
        <v>63</v>
      </c>
      <c r="C41" s="356">
        <v>65614</v>
      </c>
      <c r="D41" s="356">
        <v>57534</v>
      </c>
      <c r="E41" s="356">
        <v>69244</v>
      </c>
      <c r="F41" s="356">
        <v>75286</v>
      </c>
      <c r="G41" s="330">
        <f t="shared" si="9"/>
        <v>1.087</v>
      </c>
      <c r="H41" s="330">
        <f t="shared" si="7"/>
        <v>1.147</v>
      </c>
      <c r="I41" s="184" t="str">
        <f t="shared" si="3"/>
        <v>是</v>
      </c>
    </row>
    <row r="42" s="109" customFormat="1" ht="31" customHeight="1" spans="1:9">
      <c r="A42" s="354">
        <v>11008</v>
      </c>
      <c r="B42" s="355" t="s">
        <v>64</v>
      </c>
      <c r="C42" s="356">
        <v>18297</v>
      </c>
      <c r="D42" s="356">
        <v>27689</v>
      </c>
      <c r="E42" s="356">
        <v>27404</v>
      </c>
      <c r="F42" s="356">
        <v>27404</v>
      </c>
      <c r="G42" s="335">
        <f t="shared" si="9"/>
        <v>1</v>
      </c>
      <c r="H42" s="335">
        <f t="shared" si="7"/>
        <v>1.498</v>
      </c>
      <c r="I42" s="184" t="str">
        <f t="shared" si="3"/>
        <v>是</v>
      </c>
    </row>
    <row r="43" s="109" customFormat="1" ht="31" customHeight="1" spans="1:9">
      <c r="A43" s="354">
        <v>11009</v>
      </c>
      <c r="B43" s="355" t="s">
        <v>65</v>
      </c>
      <c r="C43" s="356">
        <v>12197</v>
      </c>
      <c r="D43" s="356">
        <v>34238</v>
      </c>
      <c r="E43" s="356">
        <v>2635</v>
      </c>
      <c r="F43" s="356">
        <v>1246</v>
      </c>
      <c r="G43" s="335">
        <f t="shared" si="9"/>
        <v>0.473</v>
      </c>
      <c r="H43" s="335">
        <f t="shared" si="7"/>
        <v>0.102</v>
      </c>
      <c r="I43" s="184" t="str">
        <f t="shared" si="3"/>
        <v>是</v>
      </c>
    </row>
    <row r="44" s="109" customFormat="1" ht="31" customHeight="1" spans="1:9">
      <c r="A44" s="368">
        <v>11011</v>
      </c>
      <c r="B44" s="369" t="s">
        <v>66</v>
      </c>
      <c r="C44" s="370">
        <f>SUM(C45)</f>
        <v>49400</v>
      </c>
      <c r="D44" s="370">
        <f>SUM(D45)</f>
        <v>6840</v>
      </c>
      <c r="E44" s="370">
        <v>6810</v>
      </c>
      <c r="F44" s="370">
        <v>6810</v>
      </c>
      <c r="G44" s="335">
        <f t="shared" si="9"/>
        <v>1</v>
      </c>
      <c r="H44" s="335">
        <f t="shared" si="7"/>
        <v>0.138</v>
      </c>
      <c r="I44" s="184" t="str">
        <f t="shared" si="3"/>
        <v>是</v>
      </c>
    </row>
    <row r="45" s="109" customFormat="1" ht="31" customHeight="1" spans="1:9">
      <c r="A45" s="354">
        <v>1101101</v>
      </c>
      <c r="B45" s="355" t="s">
        <v>67</v>
      </c>
      <c r="C45" s="356">
        <v>49400</v>
      </c>
      <c r="D45" s="356">
        <v>6840</v>
      </c>
      <c r="E45" s="356">
        <v>6810</v>
      </c>
      <c r="F45" s="356">
        <v>6810</v>
      </c>
      <c r="G45" s="330">
        <f t="shared" si="9"/>
        <v>1</v>
      </c>
      <c r="H45" s="330">
        <f t="shared" si="7"/>
        <v>0.138</v>
      </c>
      <c r="I45" s="184" t="str">
        <f t="shared" si="3"/>
        <v>是</v>
      </c>
    </row>
    <row r="46" s="109" customFormat="1" ht="31" customHeight="1" spans="1:9">
      <c r="A46" s="371">
        <v>11015</v>
      </c>
      <c r="B46" s="372" t="s">
        <v>68</v>
      </c>
      <c r="C46" s="356">
        <v>1347</v>
      </c>
      <c r="D46" s="356">
        <v>1639</v>
      </c>
      <c r="E46" s="356">
        <v>1639</v>
      </c>
      <c r="F46" s="356">
        <v>1639</v>
      </c>
      <c r="G46" s="330">
        <f t="shared" si="9"/>
        <v>1</v>
      </c>
      <c r="H46" s="330">
        <f t="shared" si="7"/>
        <v>1.217</v>
      </c>
      <c r="I46" s="184" t="str">
        <f t="shared" si="3"/>
        <v>是</v>
      </c>
    </row>
    <row r="47" s="109" customFormat="1" ht="31" customHeight="1" spans="1:9">
      <c r="A47" s="373"/>
      <c r="B47" s="374" t="s">
        <v>69</v>
      </c>
      <c r="C47" s="375">
        <f t="shared" ref="C47:F47" si="10">SUM(C35,C38)</f>
        <v>444811</v>
      </c>
      <c r="D47" s="375">
        <f t="shared" si="10"/>
        <v>440263</v>
      </c>
      <c r="E47" s="375">
        <f t="shared" si="10"/>
        <v>389854</v>
      </c>
      <c r="F47" s="375">
        <f t="shared" si="10"/>
        <v>379735</v>
      </c>
      <c r="G47" s="335">
        <f t="shared" si="9"/>
        <v>0.974</v>
      </c>
      <c r="H47" s="335">
        <f t="shared" si="7"/>
        <v>0.854</v>
      </c>
      <c r="I47" s="184" t="str">
        <f t="shared" si="3"/>
        <v>是</v>
      </c>
    </row>
  </sheetData>
  <autoFilter xmlns:etc="http://www.wps.cn/officeDocument/2017/etCustomData" ref="A4:I47" etc:filterBottomFollowUsedRange="0">
    <filterColumn colId="8">
      <customFilters>
        <customFilter operator="equal" val="是"/>
      </customFilters>
    </filterColumn>
    <extLst/>
  </autoFilter>
  <mergeCells count="1">
    <mergeCell ref="B2:H2"/>
  </mergeCells>
  <conditionalFormatting sqref="B35">
    <cfRule type="expression" dxfId="0" priority="1" stopIfTrue="1">
      <formula>"len($A:$A)=3"</formula>
    </cfRule>
    <cfRule type="expression" dxfId="0" priority="2" stopIfTrue="1">
      <formula>"len($A:$A)=3"</formula>
    </cfRule>
  </conditionalFormatting>
  <conditionalFormatting sqref="A37:B37">
    <cfRule type="expression" dxfId="0" priority="8" stopIfTrue="1">
      <formula>"len($A:$A)=3"</formula>
    </cfRule>
    <cfRule type="expression" dxfId="0" priority="9" stopIfTrue="1">
      <formula>"len($A:$A)=3"</formula>
    </cfRule>
  </conditionalFormatting>
  <conditionalFormatting sqref="B40">
    <cfRule type="expression" dxfId="0" priority="3" stopIfTrue="1">
      <formula>"len($A:$A)=3"</formula>
    </cfRule>
  </conditionalFormatting>
  <conditionalFormatting sqref="B46">
    <cfRule type="expression" dxfId="0" priority="4" stopIfTrue="1">
      <formula>"len($A:$A)=3"</formula>
    </cfRule>
  </conditionalFormatting>
  <conditionalFormatting sqref="B5:B7">
    <cfRule type="expression" dxfId="0" priority="21" stopIfTrue="1">
      <formula>"len($A:$A)=3"</formula>
    </cfRule>
  </conditionalFormatting>
  <conditionalFormatting sqref="B8:B9">
    <cfRule type="expression" dxfId="0" priority="20" stopIfTrue="1">
      <formula>"len($A:$A)=3"</formula>
    </cfRule>
  </conditionalFormatting>
  <conditionalFormatting sqref="A5:B34">
    <cfRule type="expression" dxfId="0" priority="19" stopIfTrue="1">
      <formula>"len($A:$A)=3"</formula>
    </cfRule>
  </conditionalFormatting>
  <conditionalFormatting sqref="B37:B38 B39 A44 A42:B42 B41">
    <cfRule type="expression" dxfId="0" priority="10" stopIfTrue="1">
      <formula>"len($A:$A)=3"</formula>
    </cfRule>
  </conditionalFormatting>
  <conditionalFormatting sqref="A38:B41 B47 B46">
    <cfRule type="expression" dxfId="0" priority="7" stopIfTrue="1">
      <formula>"len($A:$A)=3"</formula>
    </cfRule>
  </conditionalFormatting>
  <conditionalFormatting sqref="A39:B41">
    <cfRule type="expression" dxfId="0" priority="6" stopIfTrue="1">
      <formula>"len($A:$A)=3"</formula>
    </cfRule>
  </conditionalFormatting>
  <conditionalFormatting sqref="A42:B47">
    <cfRule type="expression" dxfId="0" priority="5" stopIfTrue="1">
      <formula>"len($A:$A)=3"</formula>
    </cfRule>
  </conditionalFormatting>
  <printOptions horizontalCentered="1"/>
  <pageMargins left="1" right="1" top="1" bottom="1" header="0.310416666666667" footer="0.468055555555556"/>
  <pageSetup paperSize="9" scale="58" fitToHeight="0" orientation="portrait" blackAndWhite="1"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L53"/>
  <sheetViews>
    <sheetView showZeros="0" zoomScale="70" zoomScaleNormal="70" workbookViewId="0">
      <pane ySplit="4" topLeftCell="A13" activePane="bottomLeft" state="frozen"/>
      <selection/>
      <selection pane="bottomLeft" activeCell="B1" sqref="B1"/>
    </sheetView>
  </sheetViews>
  <sheetFormatPr defaultColWidth="9" defaultRowHeight="14.25"/>
  <cols>
    <col min="1" max="1" width="10.625" style="155" customWidth="1"/>
    <col min="2" max="2" width="43.2083333333333" style="155" customWidth="1"/>
    <col min="3" max="8" width="16.0666666666667" style="294" customWidth="1"/>
    <col min="9" max="9" width="12.625" style="155" hidden="1" customWidth="1"/>
    <col min="10" max="10" width="13.75" style="155"/>
    <col min="11" max="11" width="12.625" style="155"/>
    <col min="12" max="12" width="13.75" style="155"/>
    <col min="13" max="254" width="9" style="155"/>
    <col min="255" max="16384" width="9" style="156"/>
  </cols>
  <sheetData>
    <row r="1" s="108" customFormat="1" ht="25" customHeight="1" spans="2:2">
      <c r="B1" s="110" t="s">
        <v>70</v>
      </c>
    </row>
    <row r="2" s="108" customFormat="1" ht="27" spans="1:8">
      <c r="A2" s="219"/>
      <c r="B2" s="198" t="s">
        <v>71</v>
      </c>
      <c r="C2" s="198"/>
      <c r="D2" s="198"/>
      <c r="E2" s="198"/>
      <c r="F2" s="198"/>
      <c r="G2" s="198"/>
      <c r="H2" s="198"/>
    </row>
    <row r="3" s="108" customFormat="1" ht="28" customHeight="1" spans="1:8">
      <c r="A3" s="299"/>
      <c r="B3" s="300"/>
      <c r="C3" s="300"/>
      <c r="D3" s="300"/>
      <c r="E3" s="300"/>
      <c r="F3" s="300"/>
      <c r="G3" s="326" t="s">
        <v>72</v>
      </c>
      <c r="H3" s="326"/>
    </row>
    <row r="4" s="183" customFormat="1" ht="62" customHeight="1" spans="1:9">
      <c r="A4" s="303" t="s">
        <v>73</v>
      </c>
      <c r="B4" s="304" t="s">
        <v>74</v>
      </c>
      <c r="C4" s="160" t="s">
        <v>11</v>
      </c>
      <c r="D4" s="221" t="s">
        <v>12</v>
      </c>
      <c r="E4" s="221" t="s">
        <v>13</v>
      </c>
      <c r="F4" s="221" t="s">
        <v>14</v>
      </c>
      <c r="G4" s="221" t="s">
        <v>15</v>
      </c>
      <c r="H4" s="221" t="s">
        <v>16</v>
      </c>
      <c r="I4" s="255" t="s">
        <v>17</v>
      </c>
    </row>
    <row r="5" s="155" customFormat="1" ht="31" customHeight="1" spans="1:9">
      <c r="A5" s="327" t="s">
        <v>75</v>
      </c>
      <c r="B5" s="328" t="s">
        <v>76</v>
      </c>
      <c r="C5" s="329">
        <v>30774</v>
      </c>
      <c r="D5" s="329">
        <v>32148</v>
      </c>
      <c r="E5" s="329">
        <v>27666</v>
      </c>
      <c r="F5" s="329">
        <v>27424</v>
      </c>
      <c r="G5" s="330">
        <f t="shared" ref="G5:G41" si="0">IF(E5&lt;&gt;0,ROUND(F5/E5,3),"")</f>
        <v>0.991</v>
      </c>
      <c r="H5" s="330">
        <f t="shared" ref="H5:H41" si="1">IF(C5&lt;&gt;0,ROUND(F5/C5,3),"")</f>
        <v>0.891</v>
      </c>
      <c r="I5" s="184" t="str">
        <f>IF(LEN(A5)=3,"是",IF(OR(C5&lt;&gt;0,D5&lt;&gt;0,E5&lt;&gt;0,F5&lt;&gt;0),"是","否"))</f>
        <v>是</v>
      </c>
    </row>
    <row r="6" s="155" customFormat="1" ht="31" customHeight="1" spans="1:9">
      <c r="A6" s="327" t="s">
        <v>77</v>
      </c>
      <c r="B6" s="331" t="s">
        <v>78</v>
      </c>
      <c r="C6" s="329">
        <v>0</v>
      </c>
      <c r="D6" s="329">
        <v>0</v>
      </c>
      <c r="E6" s="329">
        <v>0</v>
      </c>
      <c r="F6" s="329">
        <v>0</v>
      </c>
      <c r="G6" s="330" t="str">
        <f t="shared" si="0"/>
        <v/>
      </c>
      <c r="H6" s="330" t="str">
        <f t="shared" si="1"/>
        <v/>
      </c>
      <c r="I6" s="184" t="str">
        <f t="shared" ref="I6:I40" si="2">IF(LEN(A6)=3,"是",IF(OR(C6&lt;&gt;0,D6&lt;&gt;0,E6&lt;&gt;0,F6&lt;&gt;0),"是","否"))</f>
        <v>是</v>
      </c>
    </row>
    <row r="7" s="155" customFormat="1" ht="31" customHeight="1" spans="1:9">
      <c r="A7" s="327" t="s">
        <v>79</v>
      </c>
      <c r="B7" s="331" t="s">
        <v>80</v>
      </c>
      <c r="C7" s="329">
        <v>0</v>
      </c>
      <c r="D7" s="329">
        <v>88</v>
      </c>
      <c r="E7" s="329">
        <v>0</v>
      </c>
      <c r="F7" s="329">
        <v>0</v>
      </c>
      <c r="G7" s="330" t="str">
        <f t="shared" si="0"/>
        <v/>
      </c>
      <c r="H7" s="330" t="str">
        <f t="shared" si="1"/>
        <v/>
      </c>
      <c r="I7" s="184" t="str">
        <f t="shared" si="2"/>
        <v>是</v>
      </c>
    </row>
    <row r="8" s="155" customFormat="1" ht="31" customHeight="1" spans="1:9">
      <c r="A8" s="327" t="s">
        <v>81</v>
      </c>
      <c r="B8" s="331" t="s">
        <v>82</v>
      </c>
      <c r="C8" s="329">
        <v>12933</v>
      </c>
      <c r="D8" s="329">
        <v>14365</v>
      </c>
      <c r="E8" s="329">
        <v>13191</v>
      </c>
      <c r="F8" s="329">
        <v>13228</v>
      </c>
      <c r="G8" s="330">
        <f t="shared" si="0"/>
        <v>1.003</v>
      </c>
      <c r="H8" s="330">
        <f t="shared" si="1"/>
        <v>1.023</v>
      </c>
      <c r="I8" s="184" t="str">
        <f t="shared" si="2"/>
        <v>是</v>
      </c>
    </row>
    <row r="9" s="155" customFormat="1" ht="31" customHeight="1" spans="1:9">
      <c r="A9" s="327" t="s">
        <v>83</v>
      </c>
      <c r="B9" s="331" t="s">
        <v>84</v>
      </c>
      <c r="C9" s="329">
        <v>63365</v>
      </c>
      <c r="D9" s="329">
        <v>61132</v>
      </c>
      <c r="E9" s="329">
        <v>57971</v>
      </c>
      <c r="F9" s="329">
        <v>57881</v>
      </c>
      <c r="G9" s="330">
        <f t="shared" si="0"/>
        <v>0.998</v>
      </c>
      <c r="H9" s="330">
        <f t="shared" si="1"/>
        <v>0.913</v>
      </c>
      <c r="I9" s="184" t="str">
        <f t="shared" si="2"/>
        <v>是</v>
      </c>
    </row>
    <row r="10" s="155" customFormat="1" ht="31" customHeight="1" spans="1:9">
      <c r="A10" s="327" t="s">
        <v>85</v>
      </c>
      <c r="B10" s="331" t="s">
        <v>86</v>
      </c>
      <c r="C10" s="329">
        <v>807</v>
      </c>
      <c r="D10" s="329">
        <v>1811</v>
      </c>
      <c r="E10" s="329">
        <v>645</v>
      </c>
      <c r="F10" s="329">
        <v>691</v>
      </c>
      <c r="G10" s="330">
        <f t="shared" si="0"/>
        <v>1.071</v>
      </c>
      <c r="H10" s="330">
        <f t="shared" si="1"/>
        <v>0.856</v>
      </c>
      <c r="I10" s="184" t="str">
        <f t="shared" si="2"/>
        <v>是</v>
      </c>
    </row>
    <row r="11" s="155" customFormat="1" ht="31" customHeight="1" spans="1:9">
      <c r="A11" s="327" t="s">
        <v>87</v>
      </c>
      <c r="B11" s="331" t="s">
        <v>88</v>
      </c>
      <c r="C11" s="329">
        <v>1354</v>
      </c>
      <c r="D11" s="329">
        <v>3329</v>
      </c>
      <c r="E11" s="329">
        <v>2033</v>
      </c>
      <c r="F11" s="329">
        <v>2008</v>
      </c>
      <c r="G11" s="330">
        <f t="shared" si="0"/>
        <v>0.988</v>
      </c>
      <c r="H11" s="330">
        <f t="shared" si="1"/>
        <v>1.483</v>
      </c>
      <c r="I11" s="184" t="str">
        <f t="shared" si="2"/>
        <v>是</v>
      </c>
    </row>
    <row r="12" s="155" customFormat="1" ht="31" customHeight="1" spans="1:9">
      <c r="A12" s="327" t="s">
        <v>89</v>
      </c>
      <c r="B12" s="331" t="s">
        <v>90</v>
      </c>
      <c r="C12" s="329">
        <v>94996</v>
      </c>
      <c r="D12" s="329">
        <v>91012</v>
      </c>
      <c r="E12" s="329">
        <v>94225</v>
      </c>
      <c r="F12" s="329">
        <v>93180</v>
      </c>
      <c r="G12" s="330">
        <f t="shared" si="0"/>
        <v>0.989</v>
      </c>
      <c r="H12" s="330">
        <f t="shared" si="1"/>
        <v>0.981</v>
      </c>
      <c r="I12" s="184" t="str">
        <f t="shared" si="2"/>
        <v>是</v>
      </c>
    </row>
    <row r="13" s="155" customFormat="1" ht="31" customHeight="1" spans="1:9">
      <c r="A13" s="327" t="s">
        <v>91</v>
      </c>
      <c r="B13" s="331" t="s">
        <v>92</v>
      </c>
      <c r="C13" s="329">
        <v>28613</v>
      </c>
      <c r="D13" s="329">
        <v>30379</v>
      </c>
      <c r="E13" s="329">
        <v>26787</v>
      </c>
      <c r="F13" s="329">
        <v>24864</v>
      </c>
      <c r="G13" s="330">
        <f t="shared" si="0"/>
        <v>0.928</v>
      </c>
      <c r="H13" s="330">
        <f t="shared" si="1"/>
        <v>0.869</v>
      </c>
      <c r="I13" s="184" t="str">
        <f t="shared" si="2"/>
        <v>是</v>
      </c>
    </row>
    <row r="14" s="155" customFormat="1" ht="31" customHeight="1" spans="1:9">
      <c r="A14" s="327" t="s">
        <v>93</v>
      </c>
      <c r="B14" s="331" t="s">
        <v>94</v>
      </c>
      <c r="C14" s="329">
        <v>4380</v>
      </c>
      <c r="D14" s="329">
        <v>8596</v>
      </c>
      <c r="E14" s="329">
        <v>3862</v>
      </c>
      <c r="F14" s="329">
        <v>6467</v>
      </c>
      <c r="G14" s="330">
        <f t="shared" si="0"/>
        <v>1.675</v>
      </c>
      <c r="H14" s="330">
        <f t="shared" si="1"/>
        <v>1.476</v>
      </c>
      <c r="I14" s="184" t="str">
        <f t="shared" si="2"/>
        <v>是</v>
      </c>
    </row>
    <row r="15" s="155" customFormat="1" ht="31" customHeight="1" spans="1:9">
      <c r="A15" s="327" t="s">
        <v>95</v>
      </c>
      <c r="B15" s="331" t="s">
        <v>96</v>
      </c>
      <c r="C15" s="329">
        <v>5146</v>
      </c>
      <c r="D15" s="329">
        <v>7082</v>
      </c>
      <c r="E15" s="329">
        <v>4419</v>
      </c>
      <c r="F15" s="329">
        <v>3556</v>
      </c>
      <c r="G15" s="330">
        <f t="shared" si="0"/>
        <v>0.805</v>
      </c>
      <c r="H15" s="330">
        <f t="shared" si="1"/>
        <v>0.691</v>
      </c>
      <c r="I15" s="184" t="str">
        <f t="shared" si="2"/>
        <v>是</v>
      </c>
    </row>
    <row r="16" s="155" customFormat="1" ht="31" customHeight="1" spans="1:9">
      <c r="A16" s="327" t="s">
        <v>97</v>
      </c>
      <c r="B16" s="331" t="s">
        <v>98</v>
      </c>
      <c r="C16" s="329">
        <v>76809</v>
      </c>
      <c r="D16" s="329">
        <v>106492</v>
      </c>
      <c r="E16" s="329">
        <v>76737</v>
      </c>
      <c r="F16" s="329">
        <v>83253</v>
      </c>
      <c r="G16" s="330">
        <f t="shared" si="0"/>
        <v>1.085</v>
      </c>
      <c r="H16" s="330">
        <f t="shared" si="1"/>
        <v>1.084</v>
      </c>
      <c r="I16" s="184" t="str">
        <f t="shared" si="2"/>
        <v>是</v>
      </c>
    </row>
    <row r="17" s="155" customFormat="1" ht="31" customHeight="1" spans="1:9">
      <c r="A17" s="327" t="s">
        <v>99</v>
      </c>
      <c r="B17" s="331" t="s">
        <v>100</v>
      </c>
      <c r="C17" s="329">
        <v>5194</v>
      </c>
      <c r="D17" s="329">
        <v>14364</v>
      </c>
      <c r="E17" s="329">
        <v>4899</v>
      </c>
      <c r="F17" s="329">
        <v>5774</v>
      </c>
      <c r="G17" s="330">
        <f t="shared" si="0"/>
        <v>1.179</v>
      </c>
      <c r="H17" s="330">
        <f t="shared" si="1"/>
        <v>1.112</v>
      </c>
      <c r="I17" s="184" t="str">
        <f t="shared" si="2"/>
        <v>是</v>
      </c>
    </row>
    <row r="18" s="155" customFormat="1" ht="31" customHeight="1" spans="1:9">
      <c r="A18" s="327" t="s">
        <v>101</v>
      </c>
      <c r="B18" s="331" t="s">
        <v>102</v>
      </c>
      <c r="C18" s="329">
        <v>603</v>
      </c>
      <c r="D18" s="329">
        <v>3971</v>
      </c>
      <c r="E18" s="329">
        <v>1015</v>
      </c>
      <c r="F18" s="329">
        <v>1015</v>
      </c>
      <c r="G18" s="330">
        <f t="shared" si="0"/>
        <v>1</v>
      </c>
      <c r="H18" s="330">
        <f t="shared" si="1"/>
        <v>1.683</v>
      </c>
      <c r="I18" s="184" t="str">
        <f t="shared" si="2"/>
        <v>是</v>
      </c>
    </row>
    <row r="19" s="155" customFormat="1" ht="31" customHeight="1" spans="1:9">
      <c r="A19" s="327" t="s">
        <v>103</v>
      </c>
      <c r="B19" s="331" t="s">
        <v>104</v>
      </c>
      <c r="C19" s="329">
        <v>185</v>
      </c>
      <c r="D19" s="329">
        <v>33</v>
      </c>
      <c r="E19" s="329">
        <v>22</v>
      </c>
      <c r="F19" s="329">
        <v>22</v>
      </c>
      <c r="G19" s="330">
        <f t="shared" si="0"/>
        <v>1</v>
      </c>
      <c r="H19" s="330">
        <f t="shared" si="1"/>
        <v>0.119</v>
      </c>
      <c r="I19" s="184" t="str">
        <f t="shared" si="2"/>
        <v>是</v>
      </c>
    </row>
    <row r="20" s="155" customFormat="1" ht="31" customHeight="1" spans="1:9">
      <c r="A20" s="327" t="s">
        <v>105</v>
      </c>
      <c r="B20" s="331" t="s">
        <v>106</v>
      </c>
      <c r="C20" s="329">
        <v>0</v>
      </c>
      <c r="D20" s="329">
        <v>0</v>
      </c>
      <c r="E20" s="329">
        <v>0</v>
      </c>
      <c r="F20" s="329">
        <v>0</v>
      </c>
      <c r="G20" s="330" t="str">
        <f t="shared" si="0"/>
        <v/>
      </c>
      <c r="H20" s="330" t="str">
        <f t="shared" si="1"/>
        <v/>
      </c>
      <c r="I20" s="184" t="str">
        <f t="shared" si="2"/>
        <v>是</v>
      </c>
    </row>
    <row r="21" s="155" customFormat="1" ht="31" customHeight="1" spans="1:9">
      <c r="A21" s="327" t="s">
        <v>107</v>
      </c>
      <c r="B21" s="331" t="s">
        <v>108</v>
      </c>
      <c r="C21" s="329">
        <v>0</v>
      </c>
      <c r="D21" s="329">
        <v>0</v>
      </c>
      <c r="E21" s="329">
        <v>0</v>
      </c>
      <c r="F21" s="329">
        <v>0</v>
      </c>
      <c r="G21" s="330" t="str">
        <f t="shared" si="0"/>
        <v/>
      </c>
      <c r="H21" s="330" t="str">
        <f t="shared" si="1"/>
        <v/>
      </c>
      <c r="I21" s="184" t="str">
        <f t="shared" si="2"/>
        <v>是</v>
      </c>
    </row>
    <row r="22" s="155" customFormat="1" ht="31" customHeight="1" spans="1:9">
      <c r="A22" s="327" t="s">
        <v>109</v>
      </c>
      <c r="B22" s="331" t="s">
        <v>110</v>
      </c>
      <c r="C22" s="329">
        <v>4305</v>
      </c>
      <c r="D22" s="329">
        <v>4428</v>
      </c>
      <c r="E22" s="329">
        <v>1583</v>
      </c>
      <c r="F22" s="329">
        <v>1761</v>
      </c>
      <c r="G22" s="330">
        <f t="shared" si="0"/>
        <v>1.112</v>
      </c>
      <c r="H22" s="330">
        <f t="shared" si="1"/>
        <v>0.409</v>
      </c>
      <c r="I22" s="184" t="str">
        <f t="shared" si="2"/>
        <v>是</v>
      </c>
    </row>
    <row r="23" s="155" customFormat="1" ht="31" customHeight="1" spans="1:9">
      <c r="A23" s="327" t="s">
        <v>111</v>
      </c>
      <c r="B23" s="331" t="s">
        <v>112</v>
      </c>
      <c r="C23" s="329">
        <v>14968</v>
      </c>
      <c r="D23" s="329">
        <v>11725</v>
      </c>
      <c r="E23" s="329">
        <v>11278</v>
      </c>
      <c r="F23" s="329">
        <v>10592</v>
      </c>
      <c r="G23" s="330">
        <f t="shared" si="0"/>
        <v>0.939</v>
      </c>
      <c r="H23" s="330">
        <f t="shared" si="1"/>
        <v>0.708</v>
      </c>
      <c r="I23" s="184" t="str">
        <f t="shared" si="2"/>
        <v>是</v>
      </c>
    </row>
    <row r="24" s="155" customFormat="1" ht="31" customHeight="1" spans="1:9">
      <c r="A24" s="327" t="s">
        <v>113</v>
      </c>
      <c r="B24" s="331" t="s">
        <v>114</v>
      </c>
      <c r="C24" s="329">
        <v>235</v>
      </c>
      <c r="D24" s="329">
        <v>365</v>
      </c>
      <c r="E24" s="329">
        <v>124</v>
      </c>
      <c r="F24" s="329">
        <v>124</v>
      </c>
      <c r="G24" s="330">
        <f t="shared" si="0"/>
        <v>1</v>
      </c>
      <c r="H24" s="330">
        <f t="shared" si="1"/>
        <v>0.528</v>
      </c>
      <c r="I24" s="184" t="str">
        <f t="shared" si="2"/>
        <v>是</v>
      </c>
    </row>
    <row r="25" s="155" customFormat="1" ht="31" customHeight="1" spans="1:9">
      <c r="A25" s="327" t="s">
        <v>115</v>
      </c>
      <c r="B25" s="331" t="s">
        <v>116</v>
      </c>
      <c r="C25" s="329">
        <v>2452</v>
      </c>
      <c r="D25" s="329">
        <v>5818</v>
      </c>
      <c r="E25" s="329">
        <v>4670</v>
      </c>
      <c r="F25" s="329">
        <v>4835</v>
      </c>
      <c r="G25" s="330">
        <f t="shared" si="0"/>
        <v>1.035</v>
      </c>
      <c r="H25" s="330">
        <f t="shared" si="1"/>
        <v>1.972</v>
      </c>
      <c r="I25" s="184" t="str">
        <f t="shared" si="2"/>
        <v>是</v>
      </c>
    </row>
    <row r="26" s="155" customFormat="1" ht="31" customHeight="1" spans="1:9">
      <c r="A26" s="327" t="s">
        <v>117</v>
      </c>
      <c r="B26" s="331" t="s">
        <v>118</v>
      </c>
      <c r="C26" s="329">
        <v>0</v>
      </c>
      <c r="D26" s="329">
        <v>4300</v>
      </c>
      <c r="E26" s="329">
        <v>0</v>
      </c>
      <c r="F26" s="329">
        <v>0</v>
      </c>
      <c r="G26" s="330" t="str">
        <f t="shared" si="0"/>
        <v/>
      </c>
      <c r="H26" s="330" t="str">
        <f t="shared" si="1"/>
        <v/>
      </c>
      <c r="I26" s="184" t="str">
        <f t="shared" si="2"/>
        <v>是</v>
      </c>
    </row>
    <row r="27" s="155" customFormat="1" ht="31" customHeight="1" spans="1:9">
      <c r="A27" s="327" t="s">
        <v>119</v>
      </c>
      <c r="B27" s="331" t="s">
        <v>120</v>
      </c>
      <c r="C27" s="329">
        <v>5431</v>
      </c>
      <c r="D27" s="329">
        <v>5646</v>
      </c>
      <c r="E27" s="329">
        <v>5315</v>
      </c>
      <c r="F27" s="329">
        <v>5220</v>
      </c>
      <c r="G27" s="330">
        <f t="shared" si="0"/>
        <v>0.982</v>
      </c>
      <c r="H27" s="330">
        <f t="shared" si="1"/>
        <v>0.961</v>
      </c>
      <c r="I27" s="184" t="str">
        <f t="shared" si="2"/>
        <v>是</v>
      </c>
    </row>
    <row r="28" s="267" customFormat="1" ht="31" customHeight="1" spans="1:9">
      <c r="A28" s="327" t="s">
        <v>121</v>
      </c>
      <c r="B28" s="331" t="s">
        <v>122</v>
      </c>
      <c r="C28" s="329">
        <v>52</v>
      </c>
      <c r="D28" s="329">
        <v>15</v>
      </c>
      <c r="E28" s="329">
        <v>7</v>
      </c>
      <c r="F28" s="329">
        <v>7</v>
      </c>
      <c r="G28" s="330">
        <f t="shared" si="0"/>
        <v>1</v>
      </c>
      <c r="H28" s="330">
        <f t="shared" si="1"/>
        <v>0.135</v>
      </c>
      <c r="I28" s="184" t="str">
        <f t="shared" si="2"/>
        <v>是</v>
      </c>
    </row>
    <row r="29" s="293" customFormat="1" ht="31" customHeight="1" spans="1:9">
      <c r="A29" s="327" t="s">
        <v>123</v>
      </c>
      <c r="B29" s="331" t="s">
        <v>124</v>
      </c>
      <c r="C29" s="329">
        <v>580</v>
      </c>
      <c r="D29" s="329">
        <v>18301</v>
      </c>
      <c r="E29" s="329">
        <v>13966</v>
      </c>
      <c r="F29" s="329">
        <v>8851</v>
      </c>
      <c r="G29" s="330">
        <f t="shared" si="0"/>
        <v>0.634</v>
      </c>
      <c r="H29" s="330">
        <f t="shared" si="1"/>
        <v>15.26</v>
      </c>
      <c r="I29" s="184" t="str">
        <f t="shared" si="2"/>
        <v>是</v>
      </c>
    </row>
    <row r="30" s="155" customFormat="1" ht="31" customHeight="1" spans="1:12">
      <c r="A30" s="332"/>
      <c r="B30" s="323" t="s">
        <v>125</v>
      </c>
      <c r="C30" s="333">
        <f>SUM(C5:C29)</f>
        <v>353182</v>
      </c>
      <c r="D30" s="333">
        <f>SUM(D5:D29)</f>
        <v>425400</v>
      </c>
      <c r="E30" s="334">
        <f>SUM(E5:E29)</f>
        <v>350415</v>
      </c>
      <c r="F30" s="334">
        <f>SUM(F5:F29)</f>
        <v>350753</v>
      </c>
      <c r="G30" s="335">
        <f t="shared" si="0"/>
        <v>1.001</v>
      </c>
      <c r="H30" s="335">
        <f t="shared" si="1"/>
        <v>0.993</v>
      </c>
      <c r="I30" s="184" t="str">
        <f t="shared" si="2"/>
        <v>是</v>
      </c>
      <c r="K30" s="350"/>
      <c r="L30" s="350"/>
    </row>
    <row r="31" s="155" customFormat="1" ht="31" customHeight="1" spans="1:9">
      <c r="A31" s="336">
        <v>230</v>
      </c>
      <c r="B31" s="337" t="s">
        <v>126</v>
      </c>
      <c r="C31" s="338">
        <f t="shared" ref="C31:F31" si="3">SUM(C32:C36)</f>
        <v>9273</v>
      </c>
      <c r="D31" s="338">
        <f t="shared" si="3"/>
        <v>7263</v>
      </c>
      <c r="E31" s="338">
        <f t="shared" si="3"/>
        <v>8906</v>
      </c>
      <c r="F31" s="338">
        <f t="shared" si="3"/>
        <v>9712</v>
      </c>
      <c r="G31" s="335">
        <f t="shared" si="0"/>
        <v>1.091</v>
      </c>
      <c r="H31" s="335">
        <f t="shared" si="1"/>
        <v>1.047</v>
      </c>
      <c r="I31" s="184" t="str">
        <f t="shared" si="2"/>
        <v>是</v>
      </c>
    </row>
    <row r="32" s="155" customFormat="1" ht="31" customHeight="1" spans="1:9">
      <c r="A32" s="339">
        <v>23006</v>
      </c>
      <c r="B32" s="340" t="s">
        <v>127</v>
      </c>
      <c r="C32" s="329">
        <v>7634</v>
      </c>
      <c r="D32" s="329">
        <v>7263</v>
      </c>
      <c r="E32" s="329">
        <v>8605</v>
      </c>
      <c r="F32" s="329">
        <v>9069</v>
      </c>
      <c r="G32" s="330">
        <f t="shared" si="0"/>
        <v>1.054</v>
      </c>
      <c r="H32" s="330">
        <f t="shared" si="1"/>
        <v>1.188</v>
      </c>
      <c r="I32" s="184" t="str">
        <f t="shared" si="2"/>
        <v>是</v>
      </c>
    </row>
    <row r="33" s="155" customFormat="1" ht="31" customHeight="1" spans="1:9">
      <c r="A33" s="327">
        <v>23008</v>
      </c>
      <c r="B33" s="340" t="s">
        <v>128</v>
      </c>
      <c r="C33" s="329">
        <v>0</v>
      </c>
      <c r="D33" s="329">
        <v>0</v>
      </c>
      <c r="E33" s="329">
        <v>0</v>
      </c>
      <c r="F33" s="329">
        <v>342</v>
      </c>
      <c r="G33" s="330" t="str">
        <f t="shared" si="0"/>
        <v/>
      </c>
      <c r="H33" s="330" t="str">
        <f t="shared" si="1"/>
        <v/>
      </c>
      <c r="I33" s="184" t="str">
        <f t="shared" si="2"/>
        <v>是</v>
      </c>
    </row>
    <row r="34" s="155" customFormat="1" ht="31" customHeight="1" spans="1:9">
      <c r="A34" s="341">
        <v>23015</v>
      </c>
      <c r="B34" s="342" t="s">
        <v>129</v>
      </c>
      <c r="C34" s="329">
        <v>1639</v>
      </c>
      <c r="D34" s="329">
        <v>0</v>
      </c>
      <c r="E34" s="329">
        <v>0</v>
      </c>
      <c r="F34" s="329">
        <v>0</v>
      </c>
      <c r="G34" s="330" t="str">
        <f t="shared" si="0"/>
        <v/>
      </c>
      <c r="H34" s="330">
        <f t="shared" si="1"/>
        <v>0</v>
      </c>
      <c r="I34" s="184" t="str">
        <f t="shared" si="2"/>
        <v>是</v>
      </c>
    </row>
    <row r="35" s="155" customFormat="1" ht="31" hidden="1" customHeight="1" spans="1:9">
      <c r="A35" s="341">
        <v>23016</v>
      </c>
      <c r="B35" s="342" t="s">
        <v>130</v>
      </c>
      <c r="C35" s="329">
        <v>0</v>
      </c>
      <c r="D35" s="329">
        <v>0</v>
      </c>
      <c r="E35" s="329">
        <v>0</v>
      </c>
      <c r="F35" s="329">
        <v>0</v>
      </c>
      <c r="G35" s="330" t="str">
        <f t="shared" si="0"/>
        <v/>
      </c>
      <c r="H35" s="330" t="str">
        <f t="shared" si="1"/>
        <v/>
      </c>
      <c r="I35" s="184" t="str">
        <f t="shared" si="2"/>
        <v>否</v>
      </c>
    </row>
    <row r="36" s="155" customFormat="1" ht="31" customHeight="1" spans="1:9">
      <c r="A36" s="341" t="s">
        <v>131</v>
      </c>
      <c r="B36" s="342" t="s">
        <v>132</v>
      </c>
      <c r="C36" s="329">
        <v>0</v>
      </c>
      <c r="D36" s="329">
        <v>0</v>
      </c>
      <c r="E36" s="329">
        <v>301</v>
      </c>
      <c r="F36" s="329">
        <v>301</v>
      </c>
      <c r="G36" s="330">
        <f t="shared" si="0"/>
        <v>1</v>
      </c>
      <c r="H36" s="330" t="str">
        <f t="shared" si="1"/>
        <v/>
      </c>
      <c r="I36" s="184" t="str">
        <f t="shared" si="2"/>
        <v>是</v>
      </c>
    </row>
    <row r="37" s="155" customFormat="1" ht="31" customHeight="1" spans="1:9">
      <c r="A37" s="336">
        <v>231</v>
      </c>
      <c r="B37" s="343" t="s">
        <v>133</v>
      </c>
      <c r="C37" s="338">
        <f t="shared" ref="C37:J37" si="4">SUM(C38)</f>
        <v>54952</v>
      </c>
      <c r="D37" s="338">
        <f t="shared" si="4"/>
        <v>7600</v>
      </c>
      <c r="E37" s="338">
        <f t="shared" si="4"/>
        <v>7600</v>
      </c>
      <c r="F37" s="338">
        <f t="shared" si="4"/>
        <v>7600</v>
      </c>
      <c r="G37" s="335">
        <f t="shared" si="0"/>
        <v>1</v>
      </c>
      <c r="H37" s="335">
        <f t="shared" si="1"/>
        <v>0.138</v>
      </c>
      <c r="I37" s="184" t="str">
        <f t="shared" si="2"/>
        <v>是</v>
      </c>
    </row>
    <row r="38" s="155" customFormat="1" ht="31" customHeight="1" spans="1:9">
      <c r="A38" s="327">
        <v>23103</v>
      </c>
      <c r="B38" s="344" t="s">
        <v>134</v>
      </c>
      <c r="C38" s="329">
        <v>54952</v>
      </c>
      <c r="D38" s="329">
        <v>7600</v>
      </c>
      <c r="E38" s="329">
        <v>7600</v>
      </c>
      <c r="F38" s="329">
        <v>7600</v>
      </c>
      <c r="G38" s="330">
        <f t="shared" si="0"/>
        <v>1</v>
      </c>
      <c r="H38" s="330">
        <f t="shared" si="1"/>
        <v>0.138</v>
      </c>
      <c r="I38" s="184" t="str">
        <f t="shared" si="2"/>
        <v>是</v>
      </c>
    </row>
    <row r="39" s="155" customFormat="1" ht="31" customHeight="1" spans="1:9">
      <c r="A39" s="332"/>
      <c r="B39" s="345" t="s">
        <v>135</v>
      </c>
      <c r="C39" s="346">
        <f t="shared" ref="C39:F39" si="5">SUM(C30:C31,C37)</f>
        <v>417407</v>
      </c>
      <c r="D39" s="346">
        <f t="shared" si="5"/>
        <v>440263</v>
      </c>
      <c r="E39" s="346">
        <f t="shared" si="5"/>
        <v>366921</v>
      </c>
      <c r="F39" s="346">
        <f t="shared" si="5"/>
        <v>368065</v>
      </c>
      <c r="G39" s="335">
        <f t="shared" si="0"/>
        <v>1.003</v>
      </c>
      <c r="H39" s="335">
        <f t="shared" si="1"/>
        <v>0.882</v>
      </c>
      <c r="I39" s="184" t="str">
        <f t="shared" si="2"/>
        <v>是</v>
      </c>
    </row>
    <row r="40" s="155" customFormat="1" ht="31" customHeight="1" spans="1:9">
      <c r="A40" s="347">
        <v>23009</v>
      </c>
      <c r="B40" s="348" t="s">
        <v>136</v>
      </c>
      <c r="C40" s="349">
        <v>27404</v>
      </c>
      <c r="D40" s="349">
        <v>0</v>
      </c>
      <c r="E40" s="349">
        <v>0</v>
      </c>
      <c r="F40" s="349">
        <v>11670</v>
      </c>
      <c r="G40" s="335" t="str">
        <f t="shared" si="0"/>
        <v/>
      </c>
      <c r="H40" s="335">
        <f t="shared" si="1"/>
        <v>0.426</v>
      </c>
      <c r="I40" s="184" t="str">
        <f t="shared" si="2"/>
        <v>是</v>
      </c>
    </row>
    <row r="41" s="155" customFormat="1" spans="3:8">
      <c r="C41" s="294"/>
      <c r="D41" s="294"/>
      <c r="E41" s="294"/>
      <c r="F41" s="294"/>
      <c r="G41" s="294"/>
      <c r="H41" s="294"/>
    </row>
    <row r="42" s="155" customFormat="1" spans="3:8">
      <c r="C42" s="294"/>
      <c r="D42" s="294"/>
      <c r="E42" s="294"/>
      <c r="F42" s="294"/>
      <c r="G42" s="294"/>
      <c r="H42" s="294"/>
    </row>
    <row r="43" s="155" customFormat="1" spans="3:8">
      <c r="C43" s="294"/>
      <c r="D43" s="294"/>
      <c r="E43" s="294"/>
      <c r="F43" s="294"/>
      <c r="G43" s="294"/>
      <c r="H43" s="294"/>
    </row>
    <row r="44" s="155" customFormat="1" spans="3:8">
      <c r="C44" s="294"/>
      <c r="D44" s="294"/>
      <c r="E44" s="294"/>
      <c r="F44" s="294"/>
      <c r="G44" s="294"/>
      <c r="H44" s="294"/>
    </row>
    <row r="45" s="155" customFormat="1" spans="3:8">
      <c r="C45" s="294"/>
      <c r="D45" s="294"/>
      <c r="E45" s="294"/>
      <c r="F45" s="294"/>
      <c r="G45" s="294"/>
      <c r="H45" s="294"/>
    </row>
    <row r="46" s="155" customFormat="1" spans="3:8">
      <c r="C46" s="294"/>
      <c r="D46" s="294"/>
      <c r="E46" s="294"/>
      <c r="F46" s="294"/>
      <c r="G46" s="294"/>
      <c r="H46" s="294"/>
    </row>
    <row r="47" s="155" customFormat="1" spans="3:8">
      <c r="C47" s="294"/>
      <c r="D47" s="294"/>
      <c r="E47" s="294"/>
      <c r="F47" s="294"/>
      <c r="G47" s="294"/>
      <c r="H47" s="294"/>
    </row>
    <row r="48" s="155" customFormat="1" spans="3:8">
      <c r="C48" s="294"/>
      <c r="D48" s="294"/>
      <c r="E48" s="294"/>
      <c r="F48" s="294"/>
      <c r="G48" s="294"/>
      <c r="H48" s="294"/>
    </row>
    <row r="49" s="155" customFormat="1" spans="3:8">
      <c r="C49" s="294"/>
      <c r="D49" s="294"/>
      <c r="E49" s="294"/>
      <c r="F49" s="294"/>
      <c r="G49" s="294"/>
      <c r="H49" s="294"/>
    </row>
    <row r="50" s="155" customFormat="1" spans="3:8">
      <c r="C50" s="294"/>
      <c r="D50" s="294"/>
      <c r="E50" s="294"/>
      <c r="F50" s="294"/>
      <c r="G50" s="294"/>
      <c r="H50" s="294"/>
    </row>
    <row r="51" s="155" customFormat="1" spans="3:8">
      <c r="C51" s="294"/>
      <c r="D51" s="294"/>
      <c r="E51" s="294"/>
      <c r="F51" s="294"/>
      <c r="G51" s="294"/>
      <c r="H51" s="294"/>
    </row>
    <row r="53" s="155" customFormat="1" spans="3:8">
      <c r="C53" s="294"/>
      <c r="D53" s="294"/>
      <c r="E53" s="294"/>
      <c r="F53" s="294"/>
      <c r="G53" s="294"/>
      <c r="H53" s="294"/>
    </row>
  </sheetData>
  <autoFilter xmlns:etc="http://www.wps.cn/officeDocument/2017/etCustomData" ref="A4:IV40" etc:filterBottomFollowUsedRange="0">
    <filterColumn colId="8">
      <customFilters>
        <customFilter operator="equal" val="是"/>
      </customFilters>
    </filterColumn>
    <extLst/>
  </autoFilter>
  <mergeCells count="2">
    <mergeCell ref="B2:H2"/>
    <mergeCell ref="G3:H3"/>
  </mergeCells>
  <conditionalFormatting sqref="A36:B36">
    <cfRule type="expression" dxfId="0" priority="1" stopIfTrue="1">
      <formula>"len($A:$A)=3"</formula>
    </cfRule>
  </conditionalFormatting>
  <conditionalFormatting sqref="A34:B35 A39:B39">
    <cfRule type="expression" dxfId="0" priority="3" stopIfTrue="1">
      <formula>"len($A:$A)=3"</formula>
    </cfRule>
  </conditionalFormatting>
  <pageMargins left="1" right="1" top="1" bottom="1" header="0.5" footer="0.5"/>
  <pageSetup paperSize="9" scale="53" fitToHeight="0" orientation="portrait" blackAndWhite="1"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P1314"/>
  <sheetViews>
    <sheetView showZeros="0" zoomScale="85" zoomScaleNormal="85" workbookViewId="0">
      <pane ySplit="4" topLeftCell="A922" activePane="bottomLeft" state="frozen"/>
      <selection/>
      <selection pane="bottomLeft" activeCell="T924" sqref="T924"/>
    </sheetView>
  </sheetViews>
  <sheetFormatPr defaultColWidth="9" defaultRowHeight="14.25"/>
  <cols>
    <col min="1" max="1" width="10.625" style="155" customWidth="1"/>
    <col min="2" max="2" width="40.625" style="155" customWidth="1"/>
    <col min="3" max="6" width="16.6166666666667" style="294" customWidth="1"/>
    <col min="7" max="8" width="16.6166666666667" style="295" customWidth="1"/>
    <col min="9" max="9" width="13.75" style="155" hidden="1" customWidth="1"/>
    <col min="10" max="13" width="9" style="156" hidden="1" customWidth="1"/>
    <col min="14" max="16384" width="9" style="156"/>
  </cols>
  <sheetData>
    <row r="1" s="108" customFormat="1" ht="25" customHeight="1" spans="2:8">
      <c r="B1" s="110" t="s">
        <v>137</v>
      </c>
      <c r="C1" s="296"/>
      <c r="D1" s="296"/>
      <c r="E1" s="296"/>
      <c r="F1" s="296"/>
      <c r="G1" s="297"/>
      <c r="H1" s="297"/>
    </row>
    <row r="2" s="108" customFormat="1" ht="27" spans="1:8">
      <c r="A2" s="219"/>
      <c r="B2" s="198" t="s">
        <v>138</v>
      </c>
      <c r="C2" s="272"/>
      <c r="D2" s="272"/>
      <c r="E2" s="272"/>
      <c r="F2" s="272"/>
      <c r="G2" s="298"/>
      <c r="H2" s="298"/>
    </row>
    <row r="3" s="108" customFormat="1" ht="28" customHeight="1" spans="1:8">
      <c r="A3" s="299"/>
      <c r="B3" s="300"/>
      <c r="C3" s="301"/>
      <c r="D3" s="301"/>
      <c r="E3" s="301"/>
      <c r="F3" s="301"/>
      <c r="G3" s="302" t="s">
        <v>72</v>
      </c>
      <c r="H3" s="302"/>
    </row>
    <row r="4" s="183" customFormat="1" ht="62" customHeight="1" spans="1:13">
      <c r="A4" s="303" t="s">
        <v>73</v>
      </c>
      <c r="B4" s="304" t="s">
        <v>74</v>
      </c>
      <c r="C4" s="305" t="s">
        <v>11</v>
      </c>
      <c r="D4" s="305" t="s">
        <v>12</v>
      </c>
      <c r="E4" s="305" t="s">
        <v>13</v>
      </c>
      <c r="F4" s="305" t="s">
        <v>14</v>
      </c>
      <c r="G4" s="306" t="s">
        <v>15</v>
      </c>
      <c r="H4" s="306" t="s">
        <v>16</v>
      </c>
      <c r="I4" s="183" t="s">
        <v>17</v>
      </c>
      <c r="J4" s="183" t="s">
        <v>139</v>
      </c>
      <c r="K4" s="183" t="s">
        <v>140</v>
      </c>
      <c r="L4" s="183" t="s">
        <v>141</v>
      </c>
      <c r="M4" s="183" t="s">
        <v>142</v>
      </c>
    </row>
    <row r="5" s="155" customFormat="1" ht="31" customHeight="1" spans="1:13">
      <c r="A5" s="307">
        <v>201</v>
      </c>
      <c r="B5" s="237" t="s">
        <v>76</v>
      </c>
      <c r="C5" s="165">
        <f>SUMIFS(C6:C$1297,$K6:$K$1297,$A5,$J6:$J$1297,"款")</f>
        <v>30774</v>
      </c>
      <c r="D5" s="165">
        <f>SUMIFS(D6:D$1297,$K6:$K$1297,$A5,$J6:$J$1297,"款")</f>
        <v>32148</v>
      </c>
      <c r="E5" s="165">
        <f>SUMIFS(E6:E$1297,$K6:$K$1297,$A5,$J6:$J$1297,"款")</f>
        <v>27666</v>
      </c>
      <c r="F5" s="165">
        <f>SUMIFS(F6:F$1297,$K6:$K$1297,$A5,$J6:$J$1297,"款")</f>
        <v>27424</v>
      </c>
      <c r="G5" s="308">
        <f t="shared" ref="G5:G68" si="0">IF(E5&lt;&gt;0,ROUND(F5/E5,3),"")</f>
        <v>0.991</v>
      </c>
      <c r="H5" s="308">
        <f t="shared" ref="H5:H68" si="1">IF(C5&lt;&gt;0,ROUND(F5/C5,3),"")</f>
        <v>0.891</v>
      </c>
      <c r="I5" s="184" t="str">
        <f>IF(LEN(A5)=3,"是",IF(OR(C5&lt;&gt;0,D5&lt;&gt;0,E5&lt;&gt;0,F5&lt;&gt;0),"是","否"))</f>
        <v>是</v>
      </c>
      <c r="J5" s="185" t="str">
        <f>_xlfn.IFS(LEN(A5)=3,"类",LEN(A5)=5,"款",LEN(A5)=7,"项")</f>
        <v>类</v>
      </c>
      <c r="K5" s="186" t="str">
        <f>LEFT(A5,3)</f>
        <v>201</v>
      </c>
      <c r="L5" s="155" t="str">
        <f>LEFT(A5,5)</f>
        <v>201</v>
      </c>
      <c r="M5" s="155" t="str">
        <f>LEFT(A5,7)</f>
        <v>201</v>
      </c>
    </row>
    <row r="6" s="155" customFormat="1" ht="31" customHeight="1" spans="1:13">
      <c r="A6" s="309">
        <v>20101</v>
      </c>
      <c r="B6" s="310" t="s">
        <v>143</v>
      </c>
      <c r="C6" s="165">
        <f>SUMIFS(C7:C$1297,$L7:$L$1297,$A6,$J7:$J$1297,"项")</f>
        <v>969</v>
      </c>
      <c r="D6" s="165">
        <f>SUMIFS(D7:D$1297,$L7:$L$1297,$A6,$J7:$J$1297,"项")</f>
        <v>1014</v>
      </c>
      <c r="E6" s="165">
        <f>SUMIFS(E7:E$1297,$L7:$L$1297,$A6,$J7:$J$1297,"项")</f>
        <v>973</v>
      </c>
      <c r="F6" s="165">
        <f>SUMIFS(F7:F$1297,$L7:$L$1297,$A6,$J7:$J$1297,"项")</f>
        <v>950</v>
      </c>
      <c r="G6" s="173">
        <f t="shared" si="0"/>
        <v>0.976</v>
      </c>
      <c r="H6" s="173">
        <f t="shared" si="1"/>
        <v>0.98</v>
      </c>
      <c r="I6" s="184" t="str">
        <f t="shared" ref="I6:I69" si="2">IF(LEN(A6)=3,"是",IF(OR(C6&lt;&gt;0,D6&lt;&gt;0,E6&lt;&gt;0,F6&lt;&gt;0),"是","否"))</f>
        <v>是</v>
      </c>
      <c r="J6" s="185" t="str">
        <f t="shared" ref="J6:J69" si="3">_xlfn.IFS(LEN(A6)=3,"类",LEN(A6)=5,"款",LEN(A6)=7,"项")</f>
        <v>款</v>
      </c>
      <c r="K6" s="186" t="str">
        <f t="shared" ref="K6:K69" si="4">LEFT(A6,3)</f>
        <v>201</v>
      </c>
      <c r="L6" s="155" t="str">
        <f t="shared" ref="L6:L69" si="5">LEFT(A6,5)</f>
        <v>20101</v>
      </c>
      <c r="M6" s="155" t="str">
        <f t="shared" ref="M6:M69" si="6">LEFT(A6,7)</f>
        <v>20101</v>
      </c>
    </row>
    <row r="7" s="155" customFormat="1" ht="31" customHeight="1" spans="1:13">
      <c r="A7" s="170">
        <v>2010101</v>
      </c>
      <c r="B7" s="171" t="s">
        <v>144</v>
      </c>
      <c r="C7" s="172">
        <v>809</v>
      </c>
      <c r="D7" s="172">
        <v>761</v>
      </c>
      <c r="E7" s="172">
        <v>719</v>
      </c>
      <c r="F7" s="172">
        <v>850</v>
      </c>
      <c r="G7" s="173">
        <f t="shared" si="0"/>
        <v>1.182</v>
      </c>
      <c r="H7" s="173">
        <f t="shared" si="1"/>
        <v>1.051</v>
      </c>
      <c r="I7" s="184" t="str">
        <f t="shared" si="2"/>
        <v>是</v>
      </c>
      <c r="J7" s="185" t="str">
        <f t="shared" si="3"/>
        <v>项</v>
      </c>
      <c r="K7" s="186" t="str">
        <f t="shared" si="4"/>
        <v>201</v>
      </c>
      <c r="L7" s="155" t="str">
        <f t="shared" si="5"/>
        <v>20101</v>
      </c>
      <c r="M7" s="155" t="str">
        <f t="shared" si="6"/>
        <v>2010101</v>
      </c>
    </row>
    <row r="8" s="155" customFormat="1" ht="31" hidden="1" customHeight="1" spans="1:13">
      <c r="A8" s="170">
        <v>2010102</v>
      </c>
      <c r="B8" s="171" t="s">
        <v>145</v>
      </c>
      <c r="C8" s="172">
        <v>0</v>
      </c>
      <c r="D8" s="172">
        <v>0</v>
      </c>
      <c r="E8" s="172">
        <v>0</v>
      </c>
      <c r="F8" s="172">
        <v>0</v>
      </c>
      <c r="G8" s="173" t="str">
        <f t="shared" si="0"/>
        <v/>
      </c>
      <c r="H8" s="173" t="str">
        <f t="shared" si="1"/>
        <v/>
      </c>
      <c r="I8" s="184" t="str">
        <f t="shared" si="2"/>
        <v>否</v>
      </c>
      <c r="J8" s="185" t="str">
        <f t="shared" si="3"/>
        <v>项</v>
      </c>
      <c r="K8" s="186" t="str">
        <f t="shared" si="4"/>
        <v>201</v>
      </c>
      <c r="L8" s="155" t="str">
        <f t="shared" si="5"/>
        <v>20101</v>
      </c>
      <c r="M8" s="155" t="str">
        <f t="shared" si="6"/>
        <v>2010102</v>
      </c>
    </row>
    <row r="9" s="155" customFormat="1" ht="31" hidden="1" customHeight="1" spans="1:13">
      <c r="A9" s="170">
        <v>2010103</v>
      </c>
      <c r="B9" s="171" t="s">
        <v>146</v>
      </c>
      <c r="C9" s="172">
        <v>0</v>
      </c>
      <c r="D9" s="172">
        <v>0</v>
      </c>
      <c r="E9" s="172">
        <v>0</v>
      </c>
      <c r="F9" s="172">
        <v>0</v>
      </c>
      <c r="G9" s="173" t="str">
        <f t="shared" si="0"/>
        <v/>
      </c>
      <c r="H9" s="173" t="str">
        <f t="shared" si="1"/>
        <v/>
      </c>
      <c r="I9" s="184" t="str">
        <f t="shared" si="2"/>
        <v>否</v>
      </c>
      <c r="J9" s="185" t="str">
        <f t="shared" si="3"/>
        <v>项</v>
      </c>
      <c r="K9" s="186" t="str">
        <f t="shared" si="4"/>
        <v>201</v>
      </c>
      <c r="L9" s="155" t="str">
        <f t="shared" si="5"/>
        <v>20101</v>
      </c>
      <c r="M9" s="155" t="str">
        <f t="shared" si="6"/>
        <v>2010103</v>
      </c>
    </row>
    <row r="10" s="155" customFormat="1" ht="31" customHeight="1" spans="1:13">
      <c r="A10" s="170">
        <v>2010104</v>
      </c>
      <c r="B10" s="171" t="s">
        <v>147</v>
      </c>
      <c r="C10" s="172">
        <v>77</v>
      </c>
      <c r="D10" s="172">
        <v>131</v>
      </c>
      <c r="E10" s="172">
        <v>131</v>
      </c>
      <c r="F10" s="172">
        <v>42</v>
      </c>
      <c r="G10" s="173">
        <f t="shared" si="0"/>
        <v>0.321</v>
      </c>
      <c r="H10" s="173">
        <f t="shared" si="1"/>
        <v>0.545</v>
      </c>
      <c r="I10" s="184" t="str">
        <f t="shared" si="2"/>
        <v>是</v>
      </c>
      <c r="J10" s="185" t="str">
        <f t="shared" si="3"/>
        <v>项</v>
      </c>
      <c r="K10" s="186" t="str">
        <f t="shared" si="4"/>
        <v>201</v>
      </c>
      <c r="L10" s="155" t="str">
        <f t="shared" si="5"/>
        <v>20101</v>
      </c>
      <c r="M10" s="155" t="str">
        <f t="shared" si="6"/>
        <v>2010104</v>
      </c>
    </row>
    <row r="11" s="155" customFormat="1" ht="31" customHeight="1" spans="1:13">
      <c r="A11" s="170">
        <v>2010105</v>
      </c>
      <c r="B11" s="171" t="s">
        <v>148</v>
      </c>
      <c r="C11" s="172">
        <v>2</v>
      </c>
      <c r="D11" s="172">
        <v>2</v>
      </c>
      <c r="E11" s="172">
        <v>2</v>
      </c>
      <c r="F11" s="172">
        <v>0</v>
      </c>
      <c r="G11" s="173">
        <f t="shared" si="0"/>
        <v>0</v>
      </c>
      <c r="H11" s="173">
        <f t="shared" si="1"/>
        <v>0</v>
      </c>
      <c r="I11" s="184" t="str">
        <f t="shared" si="2"/>
        <v>是</v>
      </c>
      <c r="J11" s="185" t="str">
        <f t="shared" si="3"/>
        <v>项</v>
      </c>
      <c r="K11" s="186" t="str">
        <f t="shared" si="4"/>
        <v>201</v>
      </c>
      <c r="L11" s="155" t="str">
        <f t="shared" si="5"/>
        <v>20101</v>
      </c>
      <c r="M11" s="155" t="str">
        <f t="shared" si="6"/>
        <v>2010105</v>
      </c>
    </row>
    <row r="12" s="155" customFormat="1" ht="31" hidden="1" customHeight="1" spans="1:13">
      <c r="A12" s="170">
        <v>2010106</v>
      </c>
      <c r="B12" s="171" t="s">
        <v>149</v>
      </c>
      <c r="C12" s="172">
        <v>0</v>
      </c>
      <c r="D12" s="172">
        <v>0</v>
      </c>
      <c r="E12" s="172">
        <v>0</v>
      </c>
      <c r="F12" s="172">
        <v>0</v>
      </c>
      <c r="G12" s="173" t="str">
        <f t="shared" si="0"/>
        <v/>
      </c>
      <c r="H12" s="173" t="str">
        <f t="shared" si="1"/>
        <v/>
      </c>
      <c r="I12" s="184" t="str">
        <f t="shared" si="2"/>
        <v>否</v>
      </c>
      <c r="J12" s="185" t="str">
        <f t="shared" si="3"/>
        <v>项</v>
      </c>
      <c r="K12" s="186" t="str">
        <f t="shared" si="4"/>
        <v>201</v>
      </c>
      <c r="L12" s="155" t="str">
        <f t="shared" si="5"/>
        <v>20101</v>
      </c>
      <c r="M12" s="155" t="str">
        <f t="shared" si="6"/>
        <v>2010106</v>
      </c>
    </row>
    <row r="13" s="155" customFormat="1" ht="31" customHeight="1" spans="1:13">
      <c r="A13" s="170">
        <v>2010107</v>
      </c>
      <c r="B13" s="171" t="s">
        <v>150</v>
      </c>
      <c r="C13" s="172">
        <v>28</v>
      </c>
      <c r="D13" s="172">
        <v>30</v>
      </c>
      <c r="E13" s="172">
        <v>30</v>
      </c>
      <c r="F13" s="172">
        <v>27</v>
      </c>
      <c r="G13" s="173">
        <f t="shared" si="0"/>
        <v>0.9</v>
      </c>
      <c r="H13" s="173">
        <f t="shared" si="1"/>
        <v>0.964</v>
      </c>
      <c r="I13" s="184" t="str">
        <f t="shared" si="2"/>
        <v>是</v>
      </c>
      <c r="J13" s="185" t="str">
        <f t="shared" si="3"/>
        <v>项</v>
      </c>
      <c r="K13" s="186" t="str">
        <f t="shared" si="4"/>
        <v>201</v>
      </c>
      <c r="L13" s="155" t="str">
        <f t="shared" si="5"/>
        <v>20101</v>
      </c>
      <c r="M13" s="155" t="str">
        <f t="shared" si="6"/>
        <v>2010107</v>
      </c>
    </row>
    <row r="14" s="155" customFormat="1" ht="31" customHeight="1" spans="1:13">
      <c r="A14" s="170">
        <v>2010108</v>
      </c>
      <c r="B14" s="171" t="s">
        <v>151</v>
      </c>
      <c r="C14" s="172">
        <v>53</v>
      </c>
      <c r="D14" s="172">
        <v>90</v>
      </c>
      <c r="E14" s="172">
        <v>91</v>
      </c>
      <c r="F14" s="172">
        <v>31</v>
      </c>
      <c r="G14" s="173">
        <f t="shared" si="0"/>
        <v>0.341</v>
      </c>
      <c r="H14" s="173">
        <f t="shared" si="1"/>
        <v>0.585</v>
      </c>
      <c r="I14" s="184" t="str">
        <f t="shared" si="2"/>
        <v>是</v>
      </c>
      <c r="J14" s="185" t="str">
        <f t="shared" si="3"/>
        <v>项</v>
      </c>
      <c r="K14" s="186" t="str">
        <f t="shared" si="4"/>
        <v>201</v>
      </c>
      <c r="L14" s="155" t="str">
        <f t="shared" si="5"/>
        <v>20101</v>
      </c>
      <c r="M14" s="155" t="str">
        <f t="shared" si="6"/>
        <v>2010108</v>
      </c>
    </row>
    <row r="15" s="155" customFormat="1" ht="31" hidden="1" customHeight="1" spans="1:13">
      <c r="A15" s="170">
        <v>2010109</v>
      </c>
      <c r="B15" s="171" t="s">
        <v>152</v>
      </c>
      <c r="C15" s="172">
        <v>0</v>
      </c>
      <c r="D15" s="172">
        <v>0</v>
      </c>
      <c r="E15" s="172">
        <v>0</v>
      </c>
      <c r="F15" s="172">
        <v>0</v>
      </c>
      <c r="G15" s="173" t="str">
        <f t="shared" si="0"/>
        <v/>
      </c>
      <c r="H15" s="173" t="str">
        <f t="shared" si="1"/>
        <v/>
      </c>
      <c r="I15" s="184" t="str">
        <f t="shared" si="2"/>
        <v>否</v>
      </c>
      <c r="J15" s="185" t="str">
        <f t="shared" si="3"/>
        <v>项</v>
      </c>
      <c r="K15" s="186" t="str">
        <f t="shared" si="4"/>
        <v>201</v>
      </c>
      <c r="L15" s="155" t="str">
        <f t="shared" si="5"/>
        <v>20101</v>
      </c>
      <c r="M15" s="155" t="str">
        <f t="shared" si="6"/>
        <v>2010109</v>
      </c>
    </row>
    <row r="16" s="155" customFormat="1" ht="31" hidden="1" customHeight="1" spans="1:13">
      <c r="A16" s="170">
        <v>2010150</v>
      </c>
      <c r="B16" s="171" t="s">
        <v>153</v>
      </c>
      <c r="C16" s="172">
        <v>0</v>
      </c>
      <c r="D16" s="172">
        <v>0</v>
      </c>
      <c r="E16" s="172">
        <v>0</v>
      </c>
      <c r="F16" s="172">
        <v>0</v>
      </c>
      <c r="G16" s="173" t="str">
        <f t="shared" si="0"/>
        <v/>
      </c>
      <c r="H16" s="173" t="str">
        <f t="shared" si="1"/>
        <v/>
      </c>
      <c r="I16" s="184" t="str">
        <f t="shared" si="2"/>
        <v>否</v>
      </c>
      <c r="J16" s="185" t="str">
        <f t="shared" si="3"/>
        <v>项</v>
      </c>
      <c r="K16" s="186" t="str">
        <f t="shared" si="4"/>
        <v>201</v>
      </c>
      <c r="L16" s="155" t="str">
        <f t="shared" si="5"/>
        <v>20101</v>
      </c>
      <c r="M16" s="155" t="str">
        <f t="shared" si="6"/>
        <v>2010150</v>
      </c>
    </row>
    <row r="17" s="155" customFormat="1" ht="31" hidden="1" customHeight="1" spans="1:13">
      <c r="A17" s="170">
        <v>2010199</v>
      </c>
      <c r="B17" s="171" t="s">
        <v>154</v>
      </c>
      <c r="C17" s="172">
        <v>0</v>
      </c>
      <c r="D17" s="172">
        <v>0</v>
      </c>
      <c r="E17" s="172">
        <v>0</v>
      </c>
      <c r="F17" s="172">
        <v>0</v>
      </c>
      <c r="G17" s="173" t="str">
        <f t="shared" si="0"/>
        <v/>
      </c>
      <c r="H17" s="173" t="str">
        <f t="shared" si="1"/>
        <v/>
      </c>
      <c r="I17" s="184" t="str">
        <f t="shared" si="2"/>
        <v>否</v>
      </c>
      <c r="J17" s="185" t="str">
        <f t="shared" si="3"/>
        <v>项</v>
      </c>
      <c r="K17" s="186" t="str">
        <f t="shared" si="4"/>
        <v>201</v>
      </c>
      <c r="L17" s="155" t="str">
        <f t="shared" si="5"/>
        <v>20101</v>
      </c>
      <c r="M17" s="155" t="str">
        <f t="shared" si="6"/>
        <v>2010199</v>
      </c>
    </row>
    <row r="18" s="155" customFormat="1" ht="31" customHeight="1" spans="1:13">
      <c r="A18" s="309">
        <v>20102</v>
      </c>
      <c r="B18" s="310" t="s">
        <v>155</v>
      </c>
      <c r="C18" s="165">
        <f>SUMIFS(C19:C$1297,$L19:$L$1297,$A18,$J19:$J$1297,"项")</f>
        <v>802</v>
      </c>
      <c r="D18" s="165">
        <f>SUMIFS(D19:D$1297,$L19:$L$1297,$A18,$J19:$J$1297,"项")</f>
        <v>837</v>
      </c>
      <c r="E18" s="165">
        <f>SUMIFS(E19:E$1297,$L19:$L$1297,$A18,$J19:$J$1297,"项")</f>
        <v>801</v>
      </c>
      <c r="F18" s="165">
        <f>SUMIFS(F19:F$1297,$L19:$L$1297,$A18,$J19:$J$1297,"项")</f>
        <v>821</v>
      </c>
      <c r="G18" s="173">
        <f t="shared" si="0"/>
        <v>1.025</v>
      </c>
      <c r="H18" s="173">
        <f t="shared" si="1"/>
        <v>1.024</v>
      </c>
      <c r="I18" s="184" t="str">
        <f t="shared" si="2"/>
        <v>是</v>
      </c>
      <c r="J18" s="185" t="str">
        <f t="shared" si="3"/>
        <v>款</v>
      </c>
      <c r="K18" s="186" t="str">
        <f t="shared" si="4"/>
        <v>201</v>
      </c>
      <c r="L18" s="155" t="str">
        <f t="shared" si="5"/>
        <v>20102</v>
      </c>
      <c r="M18" s="155" t="str">
        <f t="shared" si="6"/>
        <v>20102</v>
      </c>
    </row>
    <row r="19" s="155" customFormat="1" ht="31" customHeight="1" spans="1:13">
      <c r="A19" s="170">
        <v>2010201</v>
      </c>
      <c r="B19" s="171" t="s">
        <v>144</v>
      </c>
      <c r="C19" s="172">
        <v>726</v>
      </c>
      <c r="D19" s="172">
        <v>705</v>
      </c>
      <c r="E19" s="172">
        <v>667</v>
      </c>
      <c r="F19" s="172">
        <v>745</v>
      </c>
      <c r="G19" s="173">
        <f t="shared" si="0"/>
        <v>1.117</v>
      </c>
      <c r="H19" s="173">
        <f t="shared" si="1"/>
        <v>1.026</v>
      </c>
      <c r="I19" s="184" t="str">
        <f t="shared" si="2"/>
        <v>是</v>
      </c>
      <c r="J19" s="185" t="str">
        <f t="shared" si="3"/>
        <v>项</v>
      </c>
      <c r="K19" s="186" t="str">
        <f t="shared" si="4"/>
        <v>201</v>
      </c>
      <c r="L19" s="155" t="str">
        <f t="shared" si="5"/>
        <v>20102</v>
      </c>
      <c r="M19" s="155" t="str">
        <f t="shared" si="6"/>
        <v>2010201</v>
      </c>
    </row>
    <row r="20" s="155" customFormat="1" ht="31" hidden="1" customHeight="1" spans="1:13">
      <c r="A20" s="170">
        <v>2010202</v>
      </c>
      <c r="B20" s="171" t="s">
        <v>145</v>
      </c>
      <c r="C20" s="172">
        <v>0</v>
      </c>
      <c r="D20" s="172">
        <v>0</v>
      </c>
      <c r="E20" s="172">
        <v>0</v>
      </c>
      <c r="F20" s="172">
        <v>0</v>
      </c>
      <c r="G20" s="173" t="str">
        <f t="shared" si="0"/>
        <v/>
      </c>
      <c r="H20" s="173" t="str">
        <f t="shared" si="1"/>
        <v/>
      </c>
      <c r="I20" s="184" t="str">
        <f t="shared" si="2"/>
        <v>否</v>
      </c>
      <c r="J20" s="185" t="str">
        <f t="shared" si="3"/>
        <v>项</v>
      </c>
      <c r="K20" s="186" t="str">
        <f t="shared" si="4"/>
        <v>201</v>
      </c>
      <c r="L20" s="155" t="str">
        <f t="shared" si="5"/>
        <v>20102</v>
      </c>
      <c r="M20" s="155" t="str">
        <f t="shared" si="6"/>
        <v>2010202</v>
      </c>
    </row>
    <row r="21" s="155" customFormat="1" ht="31" hidden="1" customHeight="1" spans="1:13">
      <c r="A21" s="170">
        <v>2010203</v>
      </c>
      <c r="B21" s="171" t="s">
        <v>146</v>
      </c>
      <c r="C21" s="172">
        <v>0</v>
      </c>
      <c r="D21" s="172">
        <v>0</v>
      </c>
      <c r="E21" s="172">
        <v>0</v>
      </c>
      <c r="F21" s="172">
        <v>0</v>
      </c>
      <c r="G21" s="173" t="str">
        <f t="shared" si="0"/>
        <v/>
      </c>
      <c r="H21" s="173" t="str">
        <f t="shared" si="1"/>
        <v/>
      </c>
      <c r="I21" s="184" t="str">
        <f t="shared" si="2"/>
        <v>否</v>
      </c>
      <c r="J21" s="185" t="str">
        <f t="shared" si="3"/>
        <v>项</v>
      </c>
      <c r="K21" s="186" t="str">
        <f t="shared" si="4"/>
        <v>201</v>
      </c>
      <c r="L21" s="155" t="str">
        <f t="shared" si="5"/>
        <v>20102</v>
      </c>
      <c r="M21" s="155" t="str">
        <f t="shared" si="6"/>
        <v>2010203</v>
      </c>
    </row>
    <row r="22" s="155" customFormat="1" ht="31" customHeight="1" spans="1:13">
      <c r="A22" s="170">
        <v>2010204</v>
      </c>
      <c r="B22" s="171" t="s">
        <v>156</v>
      </c>
      <c r="C22" s="172">
        <v>38</v>
      </c>
      <c r="D22" s="172">
        <v>57</v>
      </c>
      <c r="E22" s="172">
        <v>57</v>
      </c>
      <c r="F22" s="172">
        <v>47</v>
      </c>
      <c r="G22" s="173">
        <f t="shared" si="0"/>
        <v>0.825</v>
      </c>
      <c r="H22" s="173">
        <f t="shared" si="1"/>
        <v>1.237</v>
      </c>
      <c r="I22" s="184" t="str">
        <f t="shared" si="2"/>
        <v>是</v>
      </c>
      <c r="J22" s="185" t="str">
        <f t="shared" si="3"/>
        <v>项</v>
      </c>
      <c r="K22" s="186" t="str">
        <f t="shared" si="4"/>
        <v>201</v>
      </c>
      <c r="L22" s="155" t="str">
        <f t="shared" si="5"/>
        <v>20102</v>
      </c>
      <c r="M22" s="155" t="str">
        <f t="shared" si="6"/>
        <v>2010204</v>
      </c>
    </row>
    <row r="23" s="155" customFormat="1" ht="31" customHeight="1" spans="1:13">
      <c r="A23" s="170">
        <v>2010205</v>
      </c>
      <c r="B23" s="171" t="s">
        <v>157</v>
      </c>
      <c r="C23" s="172">
        <v>34</v>
      </c>
      <c r="D23" s="172">
        <v>36</v>
      </c>
      <c r="E23" s="172">
        <v>36</v>
      </c>
      <c r="F23" s="172">
        <v>8</v>
      </c>
      <c r="G23" s="173">
        <f t="shared" si="0"/>
        <v>0.222</v>
      </c>
      <c r="H23" s="173">
        <f t="shared" si="1"/>
        <v>0.235</v>
      </c>
      <c r="I23" s="184" t="str">
        <f t="shared" si="2"/>
        <v>是</v>
      </c>
      <c r="J23" s="185" t="str">
        <f t="shared" si="3"/>
        <v>项</v>
      </c>
      <c r="K23" s="186" t="str">
        <f t="shared" si="4"/>
        <v>201</v>
      </c>
      <c r="L23" s="155" t="str">
        <f t="shared" si="5"/>
        <v>20102</v>
      </c>
      <c r="M23" s="155" t="str">
        <f t="shared" si="6"/>
        <v>2010205</v>
      </c>
    </row>
    <row r="24" s="155" customFormat="1" ht="31" hidden="1" customHeight="1" spans="1:13">
      <c r="A24" s="170">
        <v>2010206</v>
      </c>
      <c r="B24" s="171" t="s">
        <v>158</v>
      </c>
      <c r="C24" s="172">
        <v>0</v>
      </c>
      <c r="D24" s="172">
        <v>0</v>
      </c>
      <c r="E24" s="172">
        <v>0</v>
      </c>
      <c r="F24" s="172">
        <v>0</v>
      </c>
      <c r="G24" s="173" t="str">
        <f t="shared" si="0"/>
        <v/>
      </c>
      <c r="H24" s="173" t="str">
        <f t="shared" si="1"/>
        <v/>
      </c>
      <c r="I24" s="184" t="str">
        <f t="shared" si="2"/>
        <v>否</v>
      </c>
      <c r="J24" s="185" t="str">
        <f t="shared" si="3"/>
        <v>项</v>
      </c>
      <c r="K24" s="186" t="str">
        <f t="shared" si="4"/>
        <v>201</v>
      </c>
      <c r="L24" s="155" t="str">
        <f t="shared" si="5"/>
        <v>20102</v>
      </c>
      <c r="M24" s="155" t="str">
        <f t="shared" si="6"/>
        <v>2010206</v>
      </c>
    </row>
    <row r="25" s="155" customFormat="1" ht="31" hidden="1" customHeight="1" spans="1:13">
      <c r="A25" s="170">
        <v>2010250</v>
      </c>
      <c r="B25" s="171" t="s">
        <v>153</v>
      </c>
      <c r="C25" s="172">
        <v>0</v>
      </c>
      <c r="D25" s="172">
        <v>0</v>
      </c>
      <c r="E25" s="172">
        <v>0</v>
      </c>
      <c r="F25" s="172">
        <v>0</v>
      </c>
      <c r="G25" s="173" t="str">
        <f t="shared" si="0"/>
        <v/>
      </c>
      <c r="H25" s="173" t="str">
        <f t="shared" si="1"/>
        <v/>
      </c>
      <c r="I25" s="184" t="str">
        <f t="shared" si="2"/>
        <v>否</v>
      </c>
      <c r="J25" s="185" t="str">
        <f t="shared" si="3"/>
        <v>项</v>
      </c>
      <c r="K25" s="186" t="str">
        <f t="shared" si="4"/>
        <v>201</v>
      </c>
      <c r="L25" s="155" t="str">
        <f t="shared" si="5"/>
        <v>20102</v>
      </c>
      <c r="M25" s="155" t="str">
        <f t="shared" si="6"/>
        <v>2010250</v>
      </c>
    </row>
    <row r="26" s="155" customFormat="1" ht="31" customHeight="1" spans="1:13">
      <c r="A26" s="170">
        <v>2010299</v>
      </c>
      <c r="B26" s="171" t="s">
        <v>159</v>
      </c>
      <c r="C26" s="172">
        <v>4</v>
      </c>
      <c r="D26" s="172">
        <v>39</v>
      </c>
      <c r="E26" s="172">
        <v>41</v>
      </c>
      <c r="F26" s="172">
        <v>21</v>
      </c>
      <c r="G26" s="173">
        <f t="shared" si="0"/>
        <v>0.512</v>
      </c>
      <c r="H26" s="173">
        <f t="shared" si="1"/>
        <v>5.25</v>
      </c>
      <c r="I26" s="184" t="str">
        <f t="shared" si="2"/>
        <v>是</v>
      </c>
      <c r="J26" s="185" t="str">
        <f t="shared" si="3"/>
        <v>项</v>
      </c>
      <c r="K26" s="186" t="str">
        <f t="shared" si="4"/>
        <v>201</v>
      </c>
      <c r="L26" s="155" t="str">
        <f t="shared" si="5"/>
        <v>20102</v>
      </c>
      <c r="M26" s="155" t="str">
        <f t="shared" si="6"/>
        <v>2010299</v>
      </c>
    </row>
    <row r="27" s="155" customFormat="1" ht="31" customHeight="1" spans="1:13">
      <c r="A27" s="309">
        <v>20103</v>
      </c>
      <c r="B27" s="310" t="s">
        <v>160</v>
      </c>
      <c r="C27" s="165">
        <f>SUMIFS(C28:C$1297,$L28:$L$1297,$A27,$J28:$J$1297,"项")</f>
        <v>13422</v>
      </c>
      <c r="D27" s="165">
        <f>SUMIFS(D28:D$1297,$L28:$L$1297,$A27,$J28:$J$1297,"项")</f>
        <v>13752</v>
      </c>
      <c r="E27" s="165">
        <f>SUMIFS(E28:E$1297,$L28:$L$1297,$A27,$J28:$J$1297,"项")</f>
        <v>13024</v>
      </c>
      <c r="F27" s="165">
        <f>SUMIFS(F28:F$1297,$L28:$L$1297,$A27,$J28:$J$1297,"项")</f>
        <v>12371</v>
      </c>
      <c r="G27" s="173">
        <f t="shared" si="0"/>
        <v>0.95</v>
      </c>
      <c r="H27" s="173">
        <f t="shared" si="1"/>
        <v>0.922</v>
      </c>
      <c r="I27" s="184" t="str">
        <f t="shared" si="2"/>
        <v>是</v>
      </c>
      <c r="J27" s="185" t="str">
        <f t="shared" si="3"/>
        <v>款</v>
      </c>
      <c r="K27" s="186" t="str">
        <f t="shared" si="4"/>
        <v>201</v>
      </c>
      <c r="L27" s="155" t="str">
        <f t="shared" si="5"/>
        <v>20103</v>
      </c>
      <c r="M27" s="155" t="str">
        <f t="shared" si="6"/>
        <v>20103</v>
      </c>
    </row>
    <row r="28" s="267" customFormat="1" ht="31" customHeight="1" spans="1:13">
      <c r="A28" s="170">
        <v>2010301</v>
      </c>
      <c r="B28" s="171" t="s">
        <v>144</v>
      </c>
      <c r="C28" s="172">
        <v>4613</v>
      </c>
      <c r="D28" s="172">
        <v>5545</v>
      </c>
      <c r="E28" s="172">
        <v>5262</v>
      </c>
      <c r="F28" s="172">
        <v>5479</v>
      </c>
      <c r="G28" s="173">
        <f t="shared" si="0"/>
        <v>1.041</v>
      </c>
      <c r="H28" s="173">
        <f t="shared" si="1"/>
        <v>1.188</v>
      </c>
      <c r="I28" s="184" t="str">
        <f t="shared" si="2"/>
        <v>是</v>
      </c>
      <c r="J28" s="185" t="str">
        <f t="shared" si="3"/>
        <v>项</v>
      </c>
      <c r="K28" s="186" t="str">
        <f t="shared" si="4"/>
        <v>201</v>
      </c>
      <c r="L28" s="155" t="str">
        <f t="shared" si="5"/>
        <v>20103</v>
      </c>
      <c r="M28" s="155" t="str">
        <f t="shared" si="6"/>
        <v>2010301</v>
      </c>
    </row>
    <row r="29" s="293" customFormat="1" ht="31" customHeight="1" spans="1:13">
      <c r="A29" s="170">
        <v>2010302</v>
      </c>
      <c r="B29" s="171" t="s">
        <v>145</v>
      </c>
      <c r="C29" s="172">
        <v>7</v>
      </c>
      <c r="D29" s="172">
        <v>0</v>
      </c>
      <c r="E29" s="172">
        <v>1</v>
      </c>
      <c r="F29" s="172">
        <v>8</v>
      </c>
      <c r="G29" s="173">
        <f t="shared" si="0"/>
        <v>8</v>
      </c>
      <c r="H29" s="173">
        <f t="shared" si="1"/>
        <v>1.143</v>
      </c>
      <c r="I29" s="184" t="str">
        <f t="shared" si="2"/>
        <v>是</v>
      </c>
      <c r="J29" s="185" t="str">
        <f t="shared" si="3"/>
        <v>项</v>
      </c>
      <c r="K29" s="186" t="str">
        <f t="shared" si="4"/>
        <v>201</v>
      </c>
      <c r="L29" s="155" t="str">
        <f t="shared" si="5"/>
        <v>20103</v>
      </c>
      <c r="M29" s="155" t="str">
        <f t="shared" si="6"/>
        <v>2010302</v>
      </c>
    </row>
    <row r="30" s="155" customFormat="1" ht="31" hidden="1" customHeight="1" spans="1:13">
      <c r="A30" s="170">
        <v>2010303</v>
      </c>
      <c r="B30" s="171" t="s">
        <v>146</v>
      </c>
      <c r="C30" s="172">
        <v>0</v>
      </c>
      <c r="D30" s="172">
        <v>0</v>
      </c>
      <c r="E30" s="172">
        <v>0</v>
      </c>
      <c r="F30" s="172">
        <v>0</v>
      </c>
      <c r="G30" s="173" t="str">
        <f t="shared" si="0"/>
        <v/>
      </c>
      <c r="H30" s="173" t="str">
        <f t="shared" si="1"/>
        <v/>
      </c>
      <c r="I30" s="184" t="str">
        <f t="shared" si="2"/>
        <v>否</v>
      </c>
      <c r="J30" s="185" t="str">
        <f t="shared" si="3"/>
        <v>项</v>
      </c>
      <c r="K30" s="186" t="str">
        <f t="shared" si="4"/>
        <v>201</v>
      </c>
      <c r="L30" s="155" t="str">
        <f t="shared" si="5"/>
        <v>20103</v>
      </c>
      <c r="M30" s="155" t="str">
        <f t="shared" si="6"/>
        <v>2010303</v>
      </c>
    </row>
    <row r="31" s="155" customFormat="1" ht="31" hidden="1" customHeight="1" spans="1:13">
      <c r="A31" s="170">
        <v>2010304</v>
      </c>
      <c r="B31" s="171" t="s">
        <v>161</v>
      </c>
      <c r="C31" s="172">
        <v>0</v>
      </c>
      <c r="D31" s="172">
        <v>0</v>
      </c>
      <c r="E31" s="172">
        <v>0</v>
      </c>
      <c r="F31" s="172">
        <v>0</v>
      </c>
      <c r="G31" s="173" t="str">
        <f t="shared" si="0"/>
        <v/>
      </c>
      <c r="H31" s="173" t="str">
        <f t="shared" si="1"/>
        <v/>
      </c>
      <c r="I31" s="184" t="str">
        <f t="shared" si="2"/>
        <v>否</v>
      </c>
      <c r="J31" s="185" t="str">
        <f t="shared" si="3"/>
        <v>项</v>
      </c>
      <c r="K31" s="186" t="str">
        <f t="shared" si="4"/>
        <v>201</v>
      </c>
      <c r="L31" s="155" t="str">
        <f t="shared" si="5"/>
        <v>20103</v>
      </c>
      <c r="M31" s="155" t="str">
        <f t="shared" si="6"/>
        <v>2010304</v>
      </c>
    </row>
    <row r="32" s="155" customFormat="1" ht="31" hidden="1" customHeight="1" spans="1:13">
      <c r="A32" s="170">
        <v>2010305</v>
      </c>
      <c r="B32" s="171" t="s">
        <v>162</v>
      </c>
      <c r="C32" s="172">
        <v>0</v>
      </c>
      <c r="D32" s="172">
        <v>0</v>
      </c>
      <c r="E32" s="172">
        <v>0</v>
      </c>
      <c r="F32" s="172">
        <v>0</v>
      </c>
      <c r="G32" s="173" t="str">
        <f t="shared" si="0"/>
        <v/>
      </c>
      <c r="H32" s="173" t="str">
        <f t="shared" si="1"/>
        <v/>
      </c>
      <c r="I32" s="184" t="str">
        <f t="shared" si="2"/>
        <v>否</v>
      </c>
      <c r="J32" s="185" t="str">
        <f t="shared" si="3"/>
        <v>项</v>
      </c>
      <c r="K32" s="186" t="str">
        <f t="shared" si="4"/>
        <v>201</v>
      </c>
      <c r="L32" s="155" t="str">
        <f t="shared" si="5"/>
        <v>20103</v>
      </c>
      <c r="M32" s="155" t="str">
        <f t="shared" si="6"/>
        <v>2010305</v>
      </c>
    </row>
    <row r="33" s="155" customFormat="1" ht="31" customHeight="1" spans="1:13">
      <c r="A33" s="170">
        <v>2010306</v>
      </c>
      <c r="B33" s="171" t="s">
        <v>163</v>
      </c>
      <c r="C33" s="172">
        <v>581</v>
      </c>
      <c r="D33" s="172">
        <v>581</v>
      </c>
      <c r="E33" s="172">
        <v>333</v>
      </c>
      <c r="F33" s="172">
        <v>358</v>
      </c>
      <c r="G33" s="173">
        <f t="shared" si="0"/>
        <v>1.075</v>
      </c>
      <c r="H33" s="173">
        <f t="shared" si="1"/>
        <v>0.616</v>
      </c>
      <c r="I33" s="184" t="str">
        <f t="shared" si="2"/>
        <v>是</v>
      </c>
      <c r="J33" s="185" t="str">
        <f t="shared" si="3"/>
        <v>项</v>
      </c>
      <c r="K33" s="186" t="str">
        <f t="shared" si="4"/>
        <v>201</v>
      </c>
      <c r="L33" s="155" t="str">
        <f t="shared" si="5"/>
        <v>20103</v>
      </c>
      <c r="M33" s="155" t="str">
        <f t="shared" si="6"/>
        <v>2010306</v>
      </c>
    </row>
    <row r="34" s="155" customFormat="1" ht="31" customHeight="1" spans="1:13">
      <c r="A34" s="170">
        <v>2010308</v>
      </c>
      <c r="B34" s="171" t="s">
        <v>164</v>
      </c>
      <c r="C34" s="172">
        <v>238</v>
      </c>
      <c r="D34" s="172">
        <v>0</v>
      </c>
      <c r="E34" s="172">
        <v>0</v>
      </c>
      <c r="F34" s="172">
        <v>0</v>
      </c>
      <c r="G34" s="173" t="str">
        <f t="shared" si="0"/>
        <v/>
      </c>
      <c r="H34" s="173">
        <f t="shared" si="1"/>
        <v>0</v>
      </c>
      <c r="I34" s="184" t="str">
        <f t="shared" si="2"/>
        <v>是</v>
      </c>
      <c r="J34" s="185" t="str">
        <f t="shared" si="3"/>
        <v>项</v>
      </c>
      <c r="K34" s="186" t="str">
        <f t="shared" si="4"/>
        <v>201</v>
      </c>
      <c r="L34" s="155" t="str">
        <f t="shared" si="5"/>
        <v>20103</v>
      </c>
      <c r="M34" s="155" t="str">
        <f t="shared" si="6"/>
        <v>2010308</v>
      </c>
    </row>
    <row r="35" s="155" customFormat="1" ht="31" hidden="1" customHeight="1" spans="1:13">
      <c r="A35" s="170">
        <v>2010309</v>
      </c>
      <c r="B35" s="171" t="s">
        <v>165</v>
      </c>
      <c r="C35" s="172">
        <v>0</v>
      </c>
      <c r="D35" s="172">
        <v>0</v>
      </c>
      <c r="E35" s="172">
        <v>0</v>
      </c>
      <c r="F35" s="172">
        <v>0</v>
      </c>
      <c r="G35" s="173" t="str">
        <f t="shared" si="0"/>
        <v/>
      </c>
      <c r="H35" s="173" t="str">
        <f t="shared" si="1"/>
        <v/>
      </c>
      <c r="I35" s="184" t="str">
        <f t="shared" si="2"/>
        <v>否</v>
      </c>
      <c r="J35" s="185" t="str">
        <f t="shared" si="3"/>
        <v>项</v>
      </c>
      <c r="K35" s="186" t="str">
        <f t="shared" si="4"/>
        <v>201</v>
      </c>
      <c r="L35" s="155" t="str">
        <f t="shared" si="5"/>
        <v>20103</v>
      </c>
      <c r="M35" s="155" t="str">
        <f t="shared" si="6"/>
        <v>2010309</v>
      </c>
    </row>
    <row r="36" s="155" customFormat="1" ht="31" customHeight="1" spans="1:13">
      <c r="A36" s="170">
        <v>2010350</v>
      </c>
      <c r="B36" s="171" t="s">
        <v>153</v>
      </c>
      <c r="C36" s="172">
        <v>5221</v>
      </c>
      <c r="D36" s="172">
        <v>4972</v>
      </c>
      <c r="E36" s="172">
        <v>4827</v>
      </c>
      <c r="F36" s="172">
        <v>4808</v>
      </c>
      <c r="G36" s="173">
        <f t="shared" si="0"/>
        <v>0.996</v>
      </c>
      <c r="H36" s="173">
        <f t="shared" si="1"/>
        <v>0.921</v>
      </c>
      <c r="I36" s="184" t="str">
        <f t="shared" si="2"/>
        <v>是</v>
      </c>
      <c r="J36" s="185" t="str">
        <f t="shared" si="3"/>
        <v>项</v>
      </c>
      <c r="K36" s="186" t="str">
        <f t="shared" si="4"/>
        <v>201</v>
      </c>
      <c r="L36" s="155" t="str">
        <f t="shared" si="5"/>
        <v>20103</v>
      </c>
      <c r="M36" s="155" t="str">
        <f t="shared" si="6"/>
        <v>2010350</v>
      </c>
    </row>
    <row r="37" s="155" customFormat="1" ht="31" customHeight="1" spans="1:13">
      <c r="A37" s="170">
        <v>2010399</v>
      </c>
      <c r="B37" s="171" t="s">
        <v>166</v>
      </c>
      <c r="C37" s="172">
        <v>2762</v>
      </c>
      <c r="D37" s="172">
        <v>2654</v>
      </c>
      <c r="E37" s="172">
        <v>2601</v>
      </c>
      <c r="F37" s="172">
        <v>1718</v>
      </c>
      <c r="G37" s="173">
        <f t="shared" si="0"/>
        <v>0.661</v>
      </c>
      <c r="H37" s="173">
        <f t="shared" si="1"/>
        <v>0.622</v>
      </c>
      <c r="I37" s="184" t="str">
        <f t="shared" si="2"/>
        <v>是</v>
      </c>
      <c r="J37" s="185" t="str">
        <f t="shared" si="3"/>
        <v>项</v>
      </c>
      <c r="K37" s="186" t="str">
        <f t="shared" si="4"/>
        <v>201</v>
      </c>
      <c r="L37" s="155" t="str">
        <f t="shared" si="5"/>
        <v>20103</v>
      </c>
      <c r="M37" s="155" t="str">
        <f t="shared" si="6"/>
        <v>2010399</v>
      </c>
    </row>
    <row r="38" s="155" customFormat="1" ht="31" customHeight="1" spans="1:13">
      <c r="A38" s="309">
        <v>20104</v>
      </c>
      <c r="B38" s="310" t="s">
        <v>167</v>
      </c>
      <c r="C38" s="165">
        <f>SUMIFS(C39:C$1297,$L39:$L$1297,$A38,$J39:$J$1297,"项")</f>
        <v>1663</v>
      </c>
      <c r="D38" s="165">
        <f>SUMIFS(D39:D$1297,$L39:$L$1297,$A38,$J39:$J$1297,"项")</f>
        <v>1822</v>
      </c>
      <c r="E38" s="165">
        <f>SUMIFS(E39:E$1297,$L39:$L$1297,$A38,$J39:$J$1297,"项")</f>
        <v>1423</v>
      </c>
      <c r="F38" s="165">
        <f>SUMIFS(F39:F$1297,$L39:$L$1297,$A38,$J39:$J$1297,"项")</f>
        <v>1434</v>
      </c>
      <c r="G38" s="173">
        <f t="shared" si="0"/>
        <v>1.008</v>
      </c>
      <c r="H38" s="173">
        <f t="shared" si="1"/>
        <v>0.862</v>
      </c>
      <c r="I38" s="184" t="str">
        <f t="shared" si="2"/>
        <v>是</v>
      </c>
      <c r="J38" s="185" t="str">
        <f t="shared" si="3"/>
        <v>款</v>
      </c>
      <c r="K38" s="186" t="str">
        <f t="shared" si="4"/>
        <v>201</v>
      </c>
      <c r="L38" s="155" t="str">
        <f t="shared" si="5"/>
        <v>20104</v>
      </c>
      <c r="M38" s="155" t="str">
        <f t="shared" si="6"/>
        <v>20104</v>
      </c>
    </row>
    <row r="39" s="155" customFormat="1" ht="31" customHeight="1" spans="1:13">
      <c r="A39" s="170">
        <v>2010401</v>
      </c>
      <c r="B39" s="171" t="s">
        <v>144</v>
      </c>
      <c r="C39" s="172">
        <v>354</v>
      </c>
      <c r="D39" s="172">
        <v>350</v>
      </c>
      <c r="E39" s="172">
        <v>326</v>
      </c>
      <c r="F39" s="172">
        <v>397</v>
      </c>
      <c r="G39" s="173">
        <f t="shared" si="0"/>
        <v>1.218</v>
      </c>
      <c r="H39" s="173">
        <f t="shared" si="1"/>
        <v>1.121</v>
      </c>
      <c r="I39" s="184" t="str">
        <f t="shared" si="2"/>
        <v>是</v>
      </c>
      <c r="J39" s="185" t="str">
        <f t="shared" si="3"/>
        <v>项</v>
      </c>
      <c r="K39" s="186" t="str">
        <f t="shared" si="4"/>
        <v>201</v>
      </c>
      <c r="L39" s="155" t="str">
        <f t="shared" si="5"/>
        <v>20104</v>
      </c>
      <c r="M39" s="155" t="str">
        <f t="shared" si="6"/>
        <v>2010401</v>
      </c>
    </row>
    <row r="40" s="155" customFormat="1" ht="31" hidden="1" customHeight="1" spans="1:13">
      <c r="A40" s="170">
        <v>2010402</v>
      </c>
      <c r="B40" s="171" t="s">
        <v>145</v>
      </c>
      <c r="C40" s="172">
        <v>0</v>
      </c>
      <c r="D40" s="172">
        <v>0</v>
      </c>
      <c r="E40" s="172">
        <v>0</v>
      </c>
      <c r="F40" s="172">
        <v>0</v>
      </c>
      <c r="G40" s="173" t="str">
        <f t="shared" si="0"/>
        <v/>
      </c>
      <c r="H40" s="173" t="str">
        <f t="shared" si="1"/>
        <v/>
      </c>
      <c r="I40" s="184" t="str">
        <f t="shared" si="2"/>
        <v>否</v>
      </c>
      <c r="J40" s="185" t="str">
        <f t="shared" si="3"/>
        <v>项</v>
      </c>
      <c r="K40" s="186" t="str">
        <f t="shared" si="4"/>
        <v>201</v>
      </c>
      <c r="L40" s="155" t="str">
        <f t="shared" si="5"/>
        <v>20104</v>
      </c>
      <c r="M40" s="155" t="str">
        <f t="shared" si="6"/>
        <v>2010402</v>
      </c>
    </row>
    <row r="41" s="155" customFormat="1" ht="31" hidden="1" customHeight="1" spans="1:13">
      <c r="A41" s="170">
        <v>2010403</v>
      </c>
      <c r="B41" s="171" t="s">
        <v>146</v>
      </c>
      <c r="C41" s="172">
        <v>0</v>
      </c>
      <c r="D41" s="172">
        <v>0</v>
      </c>
      <c r="E41" s="172">
        <v>0</v>
      </c>
      <c r="F41" s="172">
        <v>0</v>
      </c>
      <c r="G41" s="173" t="str">
        <f t="shared" si="0"/>
        <v/>
      </c>
      <c r="H41" s="173" t="str">
        <f t="shared" si="1"/>
        <v/>
      </c>
      <c r="I41" s="184" t="str">
        <f t="shared" si="2"/>
        <v>否</v>
      </c>
      <c r="J41" s="185" t="str">
        <f t="shared" si="3"/>
        <v>项</v>
      </c>
      <c r="K41" s="186" t="str">
        <f t="shared" si="4"/>
        <v>201</v>
      </c>
      <c r="L41" s="155" t="str">
        <f t="shared" si="5"/>
        <v>20104</v>
      </c>
      <c r="M41" s="155" t="str">
        <f t="shared" si="6"/>
        <v>2010403</v>
      </c>
    </row>
    <row r="42" s="155" customFormat="1" ht="31" hidden="1" customHeight="1" spans="1:13">
      <c r="A42" s="170">
        <v>2010404</v>
      </c>
      <c r="B42" s="171" t="s">
        <v>168</v>
      </c>
      <c r="C42" s="172">
        <v>0</v>
      </c>
      <c r="D42" s="172">
        <v>0</v>
      </c>
      <c r="E42" s="172">
        <v>0</v>
      </c>
      <c r="F42" s="172">
        <v>0</v>
      </c>
      <c r="G42" s="173" t="str">
        <f t="shared" si="0"/>
        <v/>
      </c>
      <c r="H42" s="173" t="str">
        <f t="shared" si="1"/>
        <v/>
      </c>
      <c r="I42" s="184" t="str">
        <f t="shared" si="2"/>
        <v>否</v>
      </c>
      <c r="J42" s="185" t="str">
        <f t="shared" si="3"/>
        <v>项</v>
      </c>
      <c r="K42" s="186" t="str">
        <f t="shared" si="4"/>
        <v>201</v>
      </c>
      <c r="L42" s="155" t="str">
        <f t="shared" si="5"/>
        <v>20104</v>
      </c>
      <c r="M42" s="155" t="str">
        <f t="shared" si="6"/>
        <v>2010404</v>
      </c>
    </row>
    <row r="43" s="155" customFormat="1" ht="31" hidden="1" customHeight="1" spans="1:13">
      <c r="A43" s="170">
        <v>2010405</v>
      </c>
      <c r="B43" s="171" t="s">
        <v>169</v>
      </c>
      <c r="C43" s="172">
        <v>0</v>
      </c>
      <c r="D43" s="172">
        <v>0</v>
      </c>
      <c r="E43" s="172">
        <v>0</v>
      </c>
      <c r="F43" s="172">
        <v>0</v>
      </c>
      <c r="G43" s="173" t="str">
        <f t="shared" si="0"/>
        <v/>
      </c>
      <c r="H43" s="173" t="str">
        <f t="shared" si="1"/>
        <v/>
      </c>
      <c r="I43" s="184" t="str">
        <f t="shared" si="2"/>
        <v>否</v>
      </c>
      <c r="J43" s="185" t="str">
        <f t="shared" si="3"/>
        <v>项</v>
      </c>
      <c r="K43" s="186" t="str">
        <f t="shared" si="4"/>
        <v>201</v>
      </c>
      <c r="L43" s="155" t="str">
        <f t="shared" si="5"/>
        <v>20104</v>
      </c>
      <c r="M43" s="155" t="str">
        <f t="shared" si="6"/>
        <v>2010405</v>
      </c>
    </row>
    <row r="44" s="155" customFormat="1" ht="31" customHeight="1" spans="1:13">
      <c r="A44" s="170">
        <v>2010406</v>
      </c>
      <c r="B44" s="171" t="s">
        <v>170</v>
      </c>
      <c r="C44" s="172">
        <v>300</v>
      </c>
      <c r="D44" s="172">
        <v>400</v>
      </c>
      <c r="E44" s="172">
        <v>41</v>
      </c>
      <c r="F44" s="172">
        <v>41</v>
      </c>
      <c r="G44" s="173">
        <f t="shared" si="0"/>
        <v>1</v>
      </c>
      <c r="H44" s="173">
        <f t="shared" si="1"/>
        <v>0.137</v>
      </c>
      <c r="I44" s="184" t="str">
        <f t="shared" si="2"/>
        <v>是</v>
      </c>
      <c r="J44" s="185" t="str">
        <f t="shared" si="3"/>
        <v>项</v>
      </c>
      <c r="K44" s="186" t="str">
        <f t="shared" si="4"/>
        <v>201</v>
      </c>
      <c r="L44" s="155" t="str">
        <f t="shared" si="5"/>
        <v>20104</v>
      </c>
      <c r="M44" s="155" t="str">
        <f t="shared" si="6"/>
        <v>2010406</v>
      </c>
    </row>
    <row r="45" s="155" customFormat="1" ht="31" hidden="1" customHeight="1" spans="1:13">
      <c r="A45" s="170">
        <v>2010407</v>
      </c>
      <c r="B45" s="171" t="s">
        <v>171</v>
      </c>
      <c r="C45" s="172">
        <v>0</v>
      </c>
      <c r="D45" s="172">
        <v>0</v>
      </c>
      <c r="E45" s="172">
        <v>0</v>
      </c>
      <c r="F45" s="172">
        <v>0</v>
      </c>
      <c r="G45" s="173" t="str">
        <f t="shared" si="0"/>
        <v/>
      </c>
      <c r="H45" s="173" t="str">
        <f t="shared" si="1"/>
        <v/>
      </c>
      <c r="I45" s="184" t="str">
        <f t="shared" si="2"/>
        <v>否</v>
      </c>
      <c r="J45" s="185" t="str">
        <f t="shared" si="3"/>
        <v>项</v>
      </c>
      <c r="K45" s="186" t="str">
        <f t="shared" si="4"/>
        <v>201</v>
      </c>
      <c r="L45" s="155" t="str">
        <f t="shared" si="5"/>
        <v>20104</v>
      </c>
      <c r="M45" s="155" t="str">
        <f t="shared" si="6"/>
        <v>2010407</v>
      </c>
    </row>
    <row r="46" s="155" customFormat="1" ht="31" customHeight="1" spans="1:13">
      <c r="A46" s="170">
        <v>2010408</v>
      </c>
      <c r="B46" s="171" t="s">
        <v>172</v>
      </c>
      <c r="C46" s="172">
        <v>0</v>
      </c>
      <c r="D46" s="172">
        <v>1</v>
      </c>
      <c r="E46" s="172">
        <v>1</v>
      </c>
      <c r="F46" s="172">
        <v>1</v>
      </c>
      <c r="G46" s="173">
        <f t="shared" si="0"/>
        <v>1</v>
      </c>
      <c r="H46" s="173" t="str">
        <f t="shared" si="1"/>
        <v/>
      </c>
      <c r="I46" s="184" t="str">
        <f t="shared" si="2"/>
        <v>是</v>
      </c>
      <c r="J46" s="185" t="str">
        <f t="shared" si="3"/>
        <v>项</v>
      </c>
      <c r="K46" s="186" t="str">
        <f t="shared" si="4"/>
        <v>201</v>
      </c>
      <c r="L46" s="155" t="str">
        <f t="shared" si="5"/>
        <v>20104</v>
      </c>
      <c r="M46" s="155" t="str">
        <f t="shared" si="6"/>
        <v>2010408</v>
      </c>
    </row>
    <row r="47" s="155" customFormat="1" ht="31" customHeight="1" spans="1:13">
      <c r="A47" s="170">
        <v>2010450</v>
      </c>
      <c r="B47" s="171" t="s">
        <v>153</v>
      </c>
      <c r="C47" s="172">
        <v>343</v>
      </c>
      <c r="D47" s="172">
        <v>323</v>
      </c>
      <c r="E47" s="172">
        <v>306</v>
      </c>
      <c r="F47" s="172">
        <v>306</v>
      </c>
      <c r="G47" s="173">
        <f t="shared" si="0"/>
        <v>1</v>
      </c>
      <c r="H47" s="173">
        <f t="shared" si="1"/>
        <v>0.892</v>
      </c>
      <c r="I47" s="184" t="str">
        <f t="shared" si="2"/>
        <v>是</v>
      </c>
      <c r="J47" s="185" t="str">
        <f t="shared" si="3"/>
        <v>项</v>
      </c>
      <c r="K47" s="186" t="str">
        <f t="shared" si="4"/>
        <v>201</v>
      </c>
      <c r="L47" s="155" t="str">
        <f t="shared" si="5"/>
        <v>20104</v>
      </c>
      <c r="M47" s="155" t="str">
        <f t="shared" si="6"/>
        <v>2010450</v>
      </c>
    </row>
    <row r="48" s="155" customFormat="1" ht="31" customHeight="1" spans="1:13">
      <c r="A48" s="170">
        <v>2010499</v>
      </c>
      <c r="B48" s="171" t="s">
        <v>173</v>
      </c>
      <c r="C48" s="172">
        <v>666</v>
      </c>
      <c r="D48" s="172">
        <v>748</v>
      </c>
      <c r="E48" s="172">
        <v>749</v>
      </c>
      <c r="F48" s="172">
        <v>689</v>
      </c>
      <c r="G48" s="173">
        <f t="shared" si="0"/>
        <v>0.92</v>
      </c>
      <c r="H48" s="173">
        <f t="shared" si="1"/>
        <v>1.035</v>
      </c>
      <c r="I48" s="184" t="str">
        <f t="shared" si="2"/>
        <v>是</v>
      </c>
      <c r="J48" s="185" t="str">
        <f t="shared" si="3"/>
        <v>项</v>
      </c>
      <c r="K48" s="186" t="str">
        <f t="shared" si="4"/>
        <v>201</v>
      </c>
      <c r="L48" s="155" t="str">
        <f t="shared" si="5"/>
        <v>20104</v>
      </c>
      <c r="M48" s="155" t="str">
        <f t="shared" si="6"/>
        <v>2010499</v>
      </c>
    </row>
    <row r="49" s="155" customFormat="1" ht="31" customHeight="1" spans="1:13">
      <c r="A49" s="309">
        <v>20105</v>
      </c>
      <c r="B49" s="310" t="s">
        <v>174</v>
      </c>
      <c r="C49" s="165">
        <f>SUMIFS(C50:C$1297,$L50:$L$1297,$A49,$J50:$J$1297,"项")</f>
        <v>313</v>
      </c>
      <c r="D49" s="165">
        <f>SUMIFS(D50:D$1297,$L50:$L$1297,$A49,$J50:$J$1297,"项")</f>
        <v>449</v>
      </c>
      <c r="E49" s="165">
        <f>SUMIFS(E50:E$1297,$L50:$L$1297,$A49,$J50:$J$1297,"项")</f>
        <v>375</v>
      </c>
      <c r="F49" s="165">
        <f>SUMIFS(F50:F$1297,$L50:$L$1297,$A49,$J50:$J$1297,"项")</f>
        <v>417</v>
      </c>
      <c r="G49" s="173">
        <f t="shared" si="0"/>
        <v>1.112</v>
      </c>
      <c r="H49" s="173">
        <f t="shared" si="1"/>
        <v>1.332</v>
      </c>
      <c r="I49" s="184" t="str">
        <f t="shared" si="2"/>
        <v>是</v>
      </c>
      <c r="J49" s="185" t="str">
        <f t="shared" si="3"/>
        <v>款</v>
      </c>
      <c r="K49" s="186" t="str">
        <f t="shared" si="4"/>
        <v>201</v>
      </c>
      <c r="L49" s="155" t="str">
        <f t="shared" si="5"/>
        <v>20105</v>
      </c>
      <c r="M49" s="155" t="str">
        <f t="shared" si="6"/>
        <v>20105</v>
      </c>
    </row>
    <row r="50" s="155" customFormat="1" ht="31" customHeight="1" spans="1:13">
      <c r="A50" s="170">
        <v>2010501</v>
      </c>
      <c r="B50" s="171" t="s">
        <v>144</v>
      </c>
      <c r="C50" s="172">
        <v>282</v>
      </c>
      <c r="D50" s="172">
        <v>254</v>
      </c>
      <c r="E50" s="172">
        <v>251</v>
      </c>
      <c r="F50" s="172">
        <v>282</v>
      </c>
      <c r="G50" s="173">
        <f t="shared" si="0"/>
        <v>1.124</v>
      </c>
      <c r="H50" s="173">
        <f t="shared" si="1"/>
        <v>1</v>
      </c>
      <c r="I50" s="184" t="str">
        <f t="shared" si="2"/>
        <v>是</v>
      </c>
      <c r="J50" s="185" t="str">
        <f t="shared" si="3"/>
        <v>项</v>
      </c>
      <c r="K50" s="186" t="str">
        <f t="shared" si="4"/>
        <v>201</v>
      </c>
      <c r="L50" s="155" t="str">
        <f t="shared" si="5"/>
        <v>20105</v>
      </c>
      <c r="M50" s="155" t="str">
        <f t="shared" si="6"/>
        <v>2010501</v>
      </c>
    </row>
    <row r="51" s="155" customFormat="1" ht="31" hidden="1" customHeight="1" spans="1:13">
      <c r="A51" s="170">
        <v>2010502</v>
      </c>
      <c r="B51" s="171" t="s">
        <v>145</v>
      </c>
      <c r="C51" s="172">
        <v>0</v>
      </c>
      <c r="D51" s="172">
        <v>0</v>
      </c>
      <c r="E51" s="172">
        <v>0</v>
      </c>
      <c r="F51" s="172">
        <v>0</v>
      </c>
      <c r="G51" s="173" t="str">
        <f t="shared" si="0"/>
        <v/>
      </c>
      <c r="H51" s="173" t="str">
        <f t="shared" si="1"/>
        <v/>
      </c>
      <c r="I51" s="184" t="str">
        <f t="shared" si="2"/>
        <v>否</v>
      </c>
      <c r="J51" s="185" t="str">
        <f t="shared" si="3"/>
        <v>项</v>
      </c>
      <c r="K51" s="186" t="str">
        <f t="shared" si="4"/>
        <v>201</v>
      </c>
      <c r="L51" s="155" t="str">
        <f t="shared" si="5"/>
        <v>20105</v>
      </c>
      <c r="M51" s="155" t="str">
        <f t="shared" si="6"/>
        <v>2010502</v>
      </c>
    </row>
    <row r="52" ht="31" hidden="1" customHeight="1" spans="1:13">
      <c r="A52" s="170">
        <v>2010503</v>
      </c>
      <c r="B52" s="171" t="s">
        <v>146</v>
      </c>
      <c r="C52" s="172">
        <v>0</v>
      </c>
      <c r="D52" s="172">
        <v>0</v>
      </c>
      <c r="E52" s="172">
        <v>0</v>
      </c>
      <c r="F52" s="172">
        <v>0</v>
      </c>
      <c r="G52" s="173" t="str">
        <f t="shared" si="0"/>
        <v/>
      </c>
      <c r="H52" s="173" t="str">
        <f t="shared" si="1"/>
        <v/>
      </c>
      <c r="I52" s="184" t="str">
        <f t="shared" si="2"/>
        <v>否</v>
      </c>
      <c r="J52" s="185" t="str">
        <f t="shared" si="3"/>
        <v>项</v>
      </c>
      <c r="K52" s="186" t="str">
        <f t="shared" si="4"/>
        <v>201</v>
      </c>
      <c r="L52" s="155" t="str">
        <f t="shared" si="5"/>
        <v>20105</v>
      </c>
      <c r="M52" s="155" t="str">
        <f t="shared" si="6"/>
        <v>2010503</v>
      </c>
    </row>
    <row r="53" s="155" customFormat="1" ht="31" hidden="1" customHeight="1" spans="1:13">
      <c r="A53" s="170">
        <v>2010504</v>
      </c>
      <c r="B53" s="171" t="s">
        <v>175</v>
      </c>
      <c r="C53" s="172">
        <v>0</v>
      </c>
      <c r="D53" s="172">
        <v>0</v>
      </c>
      <c r="E53" s="172">
        <v>0</v>
      </c>
      <c r="F53" s="172">
        <v>0</v>
      </c>
      <c r="G53" s="173" t="str">
        <f t="shared" si="0"/>
        <v/>
      </c>
      <c r="H53" s="173" t="str">
        <f t="shared" si="1"/>
        <v/>
      </c>
      <c r="I53" s="184" t="str">
        <f t="shared" si="2"/>
        <v>否</v>
      </c>
      <c r="J53" s="185" t="str">
        <f t="shared" si="3"/>
        <v>项</v>
      </c>
      <c r="K53" s="186" t="str">
        <f t="shared" si="4"/>
        <v>201</v>
      </c>
      <c r="L53" s="155" t="str">
        <f t="shared" si="5"/>
        <v>20105</v>
      </c>
      <c r="M53" s="155" t="str">
        <f t="shared" si="6"/>
        <v>2010504</v>
      </c>
    </row>
    <row r="54" ht="31" hidden="1" customHeight="1" spans="1:13">
      <c r="A54" s="170">
        <v>2010505</v>
      </c>
      <c r="B54" s="171" t="s">
        <v>176</v>
      </c>
      <c r="C54" s="172">
        <v>0</v>
      </c>
      <c r="D54" s="172">
        <v>0</v>
      </c>
      <c r="E54" s="172">
        <v>0</v>
      </c>
      <c r="F54" s="172">
        <v>0</v>
      </c>
      <c r="G54" s="173" t="str">
        <f t="shared" si="0"/>
        <v/>
      </c>
      <c r="H54" s="173" t="str">
        <f t="shared" si="1"/>
        <v/>
      </c>
      <c r="I54" s="184" t="str">
        <f t="shared" si="2"/>
        <v>否</v>
      </c>
      <c r="J54" s="185" t="str">
        <f t="shared" si="3"/>
        <v>项</v>
      </c>
      <c r="K54" s="186" t="str">
        <f t="shared" si="4"/>
        <v>201</v>
      </c>
      <c r="L54" s="155" t="str">
        <f t="shared" si="5"/>
        <v>20105</v>
      </c>
      <c r="M54" s="155" t="str">
        <f t="shared" si="6"/>
        <v>2010505</v>
      </c>
    </row>
    <row r="55" ht="31" hidden="1" customHeight="1" spans="1:13">
      <c r="A55" s="170">
        <v>2010506</v>
      </c>
      <c r="B55" s="171" t="s">
        <v>177</v>
      </c>
      <c r="C55" s="172">
        <v>0</v>
      </c>
      <c r="D55" s="172">
        <v>0</v>
      </c>
      <c r="E55" s="172">
        <v>0</v>
      </c>
      <c r="F55" s="172">
        <v>0</v>
      </c>
      <c r="G55" s="173" t="str">
        <f t="shared" si="0"/>
        <v/>
      </c>
      <c r="H55" s="173" t="str">
        <f t="shared" si="1"/>
        <v/>
      </c>
      <c r="I55" s="184" t="str">
        <f t="shared" si="2"/>
        <v>否</v>
      </c>
      <c r="J55" s="185" t="str">
        <f t="shared" si="3"/>
        <v>项</v>
      </c>
      <c r="K55" s="186" t="str">
        <f t="shared" si="4"/>
        <v>201</v>
      </c>
      <c r="L55" s="155" t="str">
        <f t="shared" si="5"/>
        <v>20105</v>
      </c>
      <c r="M55" s="155" t="str">
        <f t="shared" si="6"/>
        <v>2010506</v>
      </c>
    </row>
    <row r="56" ht="31" customHeight="1" spans="1:13">
      <c r="A56" s="170">
        <v>2010507</v>
      </c>
      <c r="B56" s="171" t="s">
        <v>178</v>
      </c>
      <c r="C56" s="172">
        <v>30</v>
      </c>
      <c r="D56" s="172">
        <v>171</v>
      </c>
      <c r="E56" s="172">
        <v>112</v>
      </c>
      <c r="F56" s="172">
        <v>111</v>
      </c>
      <c r="G56" s="173">
        <f t="shared" si="0"/>
        <v>0.991</v>
      </c>
      <c r="H56" s="173">
        <f t="shared" si="1"/>
        <v>3.7</v>
      </c>
      <c r="I56" s="184" t="str">
        <f t="shared" si="2"/>
        <v>是</v>
      </c>
      <c r="J56" s="185" t="str">
        <f t="shared" si="3"/>
        <v>项</v>
      </c>
      <c r="K56" s="186" t="str">
        <f t="shared" si="4"/>
        <v>201</v>
      </c>
      <c r="L56" s="155" t="str">
        <f t="shared" si="5"/>
        <v>20105</v>
      </c>
      <c r="M56" s="155" t="str">
        <f t="shared" si="6"/>
        <v>2010507</v>
      </c>
    </row>
    <row r="57" ht="31" hidden="1" customHeight="1" spans="1:13">
      <c r="A57" s="170">
        <v>2010508</v>
      </c>
      <c r="B57" s="171" t="s">
        <v>179</v>
      </c>
      <c r="C57" s="172">
        <v>0</v>
      </c>
      <c r="D57" s="172">
        <v>0</v>
      </c>
      <c r="E57" s="172">
        <v>0</v>
      </c>
      <c r="F57" s="172">
        <v>0</v>
      </c>
      <c r="G57" s="173" t="str">
        <f t="shared" si="0"/>
        <v/>
      </c>
      <c r="H57" s="173" t="str">
        <f t="shared" si="1"/>
        <v/>
      </c>
      <c r="I57" s="184" t="str">
        <f t="shared" si="2"/>
        <v>否</v>
      </c>
      <c r="J57" s="185" t="str">
        <f t="shared" si="3"/>
        <v>项</v>
      </c>
      <c r="K57" s="186" t="str">
        <f t="shared" si="4"/>
        <v>201</v>
      </c>
      <c r="L57" s="155" t="str">
        <f t="shared" si="5"/>
        <v>20105</v>
      </c>
      <c r="M57" s="155" t="str">
        <f t="shared" si="6"/>
        <v>2010508</v>
      </c>
    </row>
    <row r="58" ht="31" hidden="1" customHeight="1" spans="1:13">
      <c r="A58" s="170">
        <v>2010550</v>
      </c>
      <c r="B58" s="171" t="s">
        <v>153</v>
      </c>
      <c r="C58" s="172">
        <v>0</v>
      </c>
      <c r="D58" s="172">
        <v>0</v>
      </c>
      <c r="E58" s="172">
        <v>0</v>
      </c>
      <c r="F58" s="172">
        <v>0</v>
      </c>
      <c r="G58" s="173" t="str">
        <f t="shared" si="0"/>
        <v/>
      </c>
      <c r="H58" s="173" t="str">
        <f t="shared" si="1"/>
        <v/>
      </c>
      <c r="I58" s="184" t="str">
        <f t="shared" si="2"/>
        <v>否</v>
      </c>
      <c r="J58" s="185" t="str">
        <f t="shared" si="3"/>
        <v>项</v>
      </c>
      <c r="K58" s="186" t="str">
        <f t="shared" si="4"/>
        <v>201</v>
      </c>
      <c r="L58" s="155" t="str">
        <f t="shared" si="5"/>
        <v>20105</v>
      </c>
      <c r="M58" s="155" t="str">
        <f t="shared" si="6"/>
        <v>2010550</v>
      </c>
    </row>
    <row r="59" ht="31" customHeight="1" spans="1:13">
      <c r="A59" s="170">
        <v>2010599</v>
      </c>
      <c r="B59" s="171" t="s">
        <v>180</v>
      </c>
      <c r="C59" s="172">
        <v>1</v>
      </c>
      <c r="D59" s="172">
        <v>24</v>
      </c>
      <c r="E59" s="172">
        <v>12</v>
      </c>
      <c r="F59" s="172">
        <v>24</v>
      </c>
      <c r="G59" s="173">
        <f t="shared" si="0"/>
        <v>2</v>
      </c>
      <c r="H59" s="173">
        <f t="shared" si="1"/>
        <v>24</v>
      </c>
      <c r="I59" s="184" t="str">
        <f t="shared" si="2"/>
        <v>是</v>
      </c>
      <c r="J59" s="185" t="str">
        <f t="shared" si="3"/>
        <v>项</v>
      </c>
      <c r="K59" s="186" t="str">
        <f t="shared" si="4"/>
        <v>201</v>
      </c>
      <c r="L59" s="155" t="str">
        <f t="shared" si="5"/>
        <v>20105</v>
      </c>
      <c r="M59" s="155" t="str">
        <f t="shared" si="6"/>
        <v>2010599</v>
      </c>
    </row>
    <row r="60" ht="31" customHeight="1" spans="1:13">
      <c r="A60" s="309">
        <v>20106</v>
      </c>
      <c r="B60" s="310" t="s">
        <v>181</v>
      </c>
      <c r="C60" s="165">
        <f>SUMIFS(C61:C$1297,$L61:$L$1297,$A60,$J61:$J$1297,"项")</f>
        <v>1472</v>
      </c>
      <c r="D60" s="165">
        <f>SUMIFS(D61:D$1297,$L61:$L$1297,$A60,$J61:$J$1297,"项")</f>
        <v>1260</v>
      </c>
      <c r="E60" s="165">
        <f>SUMIFS(E61:E$1297,$L61:$L$1297,$A60,$J61:$J$1297,"项")</f>
        <v>1121</v>
      </c>
      <c r="F60" s="165">
        <f>SUMIFS(F61:F$1297,$L61:$L$1297,$A60,$J61:$J$1297,"项")</f>
        <v>1174</v>
      </c>
      <c r="G60" s="173">
        <f t="shared" si="0"/>
        <v>1.047</v>
      </c>
      <c r="H60" s="173">
        <f t="shared" si="1"/>
        <v>0.798</v>
      </c>
      <c r="I60" s="184" t="str">
        <f t="shared" si="2"/>
        <v>是</v>
      </c>
      <c r="J60" s="185" t="str">
        <f t="shared" si="3"/>
        <v>款</v>
      </c>
      <c r="K60" s="186" t="str">
        <f t="shared" si="4"/>
        <v>201</v>
      </c>
      <c r="L60" s="155" t="str">
        <f t="shared" si="5"/>
        <v>20106</v>
      </c>
      <c r="M60" s="155" t="str">
        <f t="shared" si="6"/>
        <v>20106</v>
      </c>
    </row>
    <row r="61" ht="31" customHeight="1" spans="1:13">
      <c r="A61" s="170">
        <v>2010601</v>
      </c>
      <c r="B61" s="171" t="s">
        <v>144</v>
      </c>
      <c r="C61" s="172">
        <v>1391</v>
      </c>
      <c r="D61" s="172">
        <v>1048</v>
      </c>
      <c r="E61" s="172">
        <v>996</v>
      </c>
      <c r="F61" s="172">
        <v>1021</v>
      </c>
      <c r="G61" s="173">
        <f t="shared" si="0"/>
        <v>1.025</v>
      </c>
      <c r="H61" s="173">
        <f t="shared" si="1"/>
        <v>0.734</v>
      </c>
      <c r="I61" s="184" t="str">
        <f t="shared" si="2"/>
        <v>是</v>
      </c>
      <c r="J61" s="185" t="str">
        <f t="shared" si="3"/>
        <v>项</v>
      </c>
      <c r="K61" s="186" t="str">
        <f t="shared" si="4"/>
        <v>201</v>
      </c>
      <c r="L61" s="155" t="str">
        <f t="shared" si="5"/>
        <v>20106</v>
      </c>
      <c r="M61" s="155" t="str">
        <f t="shared" si="6"/>
        <v>2010601</v>
      </c>
    </row>
    <row r="62" ht="31" hidden="1" customHeight="1" spans="1:13">
      <c r="A62" s="170">
        <v>2010602</v>
      </c>
      <c r="B62" s="171" t="s">
        <v>145</v>
      </c>
      <c r="C62" s="172">
        <v>0</v>
      </c>
      <c r="D62" s="172">
        <v>0</v>
      </c>
      <c r="E62" s="172">
        <v>0</v>
      </c>
      <c r="F62" s="172">
        <v>0</v>
      </c>
      <c r="G62" s="173" t="str">
        <f t="shared" si="0"/>
        <v/>
      </c>
      <c r="H62" s="173" t="str">
        <f t="shared" si="1"/>
        <v/>
      </c>
      <c r="I62" s="184" t="str">
        <f t="shared" si="2"/>
        <v>否</v>
      </c>
      <c r="J62" s="185" t="str">
        <f t="shared" si="3"/>
        <v>项</v>
      </c>
      <c r="K62" s="186" t="str">
        <f t="shared" si="4"/>
        <v>201</v>
      </c>
      <c r="L62" s="155" t="str">
        <f t="shared" si="5"/>
        <v>20106</v>
      </c>
      <c r="M62" s="155" t="str">
        <f t="shared" si="6"/>
        <v>2010602</v>
      </c>
    </row>
    <row r="63" ht="31" hidden="1" customHeight="1" spans="1:13">
      <c r="A63" s="170">
        <v>2010603</v>
      </c>
      <c r="B63" s="171" t="s">
        <v>146</v>
      </c>
      <c r="C63" s="172">
        <v>0</v>
      </c>
      <c r="D63" s="172">
        <v>0</v>
      </c>
      <c r="E63" s="172">
        <v>0</v>
      </c>
      <c r="F63" s="172">
        <v>0</v>
      </c>
      <c r="G63" s="173" t="str">
        <f t="shared" si="0"/>
        <v/>
      </c>
      <c r="H63" s="173" t="str">
        <f t="shared" si="1"/>
        <v/>
      </c>
      <c r="I63" s="184" t="str">
        <f t="shared" si="2"/>
        <v>否</v>
      </c>
      <c r="J63" s="185" t="str">
        <f t="shared" si="3"/>
        <v>项</v>
      </c>
      <c r="K63" s="186" t="str">
        <f t="shared" si="4"/>
        <v>201</v>
      </c>
      <c r="L63" s="155" t="str">
        <f t="shared" si="5"/>
        <v>20106</v>
      </c>
      <c r="M63" s="155" t="str">
        <f t="shared" si="6"/>
        <v>2010603</v>
      </c>
    </row>
    <row r="64" ht="31" hidden="1" customHeight="1" spans="1:13">
      <c r="A64" s="170">
        <v>2010604</v>
      </c>
      <c r="B64" s="171" t="s">
        <v>182</v>
      </c>
      <c r="C64" s="172">
        <v>0</v>
      </c>
      <c r="D64" s="172">
        <v>0</v>
      </c>
      <c r="E64" s="172">
        <v>0</v>
      </c>
      <c r="F64" s="172">
        <v>0</v>
      </c>
      <c r="G64" s="173" t="str">
        <f t="shared" si="0"/>
        <v/>
      </c>
      <c r="H64" s="173" t="str">
        <f t="shared" si="1"/>
        <v/>
      </c>
      <c r="I64" s="184" t="str">
        <f t="shared" si="2"/>
        <v>否</v>
      </c>
      <c r="J64" s="185" t="str">
        <f t="shared" si="3"/>
        <v>项</v>
      </c>
      <c r="K64" s="186" t="str">
        <f t="shared" si="4"/>
        <v>201</v>
      </c>
      <c r="L64" s="155" t="str">
        <f t="shared" si="5"/>
        <v>20106</v>
      </c>
      <c r="M64" s="155" t="str">
        <f t="shared" si="6"/>
        <v>2010604</v>
      </c>
    </row>
    <row r="65" ht="31" hidden="1" customHeight="1" spans="1:13">
      <c r="A65" s="170">
        <v>2010605</v>
      </c>
      <c r="B65" s="171" t="s">
        <v>183</v>
      </c>
      <c r="C65" s="172">
        <v>0</v>
      </c>
      <c r="D65" s="172">
        <v>0</v>
      </c>
      <c r="E65" s="172">
        <v>0</v>
      </c>
      <c r="F65" s="172">
        <v>0</v>
      </c>
      <c r="G65" s="173" t="str">
        <f t="shared" si="0"/>
        <v/>
      </c>
      <c r="H65" s="173" t="str">
        <f t="shared" si="1"/>
        <v/>
      </c>
      <c r="I65" s="184" t="str">
        <f t="shared" si="2"/>
        <v>否</v>
      </c>
      <c r="J65" s="185" t="str">
        <f t="shared" si="3"/>
        <v>项</v>
      </c>
      <c r="K65" s="186" t="str">
        <f t="shared" si="4"/>
        <v>201</v>
      </c>
      <c r="L65" s="155" t="str">
        <f t="shared" si="5"/>
        <v>20106</v>
      </c>
      <c r="M65" s="155" t="str">
        <f t="shared" si="6"/>
        <v>2010605</v>
      </c>
    </row>
    <row r="66" ht="31" hidden="1" customHeight="1" spans="1:13">
      <c r="A66" s="170">
        <v>2010606</v>
      </c>
      <c r="B66" s="171" t="s">
        <v>184</v>
      </c>
      <c r="C66" s="172">
        <v>0</v>
      </c>
      <c r="D66" s="172">
        <v>0</v>
      </c>
      <c r="E66" s="172">
        <v>0</v>
      </c>
      <c r="F66" s="172">
        <v>0</v>
      </c>
      <c r="G66" s="173" t="str">
        <f t="shared" si="0"/>
        <v/>
      </c>
      <c r="H66" s="173" t="str">
        <f t="shared" si="1"/>
        <v/>
      </c>
      <c r="I66" s="184" t="str">
        <f t="shared" si="2"/>
        <v>否</v>
      </c>
      <c r="J66" s="185" t="str">
        <f t="shared" si="3"/>
        <v>项</v>
      </c>
      <c r="K66" s="186" t="str">
        <f t="shared" si="4"/>
        <v>201</v>
      </c>
      <c r="L66" s="155" t="str">
        <f t="shared" si="5"/>
        <v>20106</v>
      </c>
      <c r="M66" s="155" t="str">
        <f t="shared" si="6"/>
        <v>2010606</v>
      </c>
    </row>
    <row r="67" ht="31" customHeight="1" spans="1:13">
      <c r="A67" s="170">
        <v>2010607</v>
      </c>
      <c r="B67" s="171" t="s">
        <v>185</v>
      </c>
      <c r="C67" s="172">
        <v>4</v>
      </c>
      <c r="D67" s="172">
        <v>0</v>
      </c>
      <c r="E67" s="172">
        <v>0</v>
      </c>
      <c r="F67" s="172">
        <v>0</v>
      </c>
      <c r="G67" s="173" t="str">
        <f t="shared" si="0"/>
        <v/>
      </c>
      <c r="H67" s="173">
        <f t="shared" si="1"/>
        <v>0</v>
      </c>
      <c r="I67" s="184" t="str">
        <f t="shared" si="2"/>
        <v>是</v>
      </c>
      <c r="J67" s="185" t="str">
        <f t="shared" si="3"/>
        <v>项</v>
      </c>
      <c r="K67" s="186" t="str">
        <f t="shared" si="4"/>
        <v>201</v>
      </c>
      <c r="L67" s="155" t="str">
        <f t="shared" si="5"/>
        <v>20106</v>
      </c>
      <c r="M67" s="155" t="str">
        <f t="shared" si="6"/>
        <v>2010607</v>
      </c>
    </row>
    <row r="68" ht="31" hidden="1" customHeight="1" spans="1:13">
      <c r="A68" s="170">
        <v>2010608</v>
      </c>
      <c r="B68" s="171" t="s">
        <v>186</v>
      </c>
      <c r="C68" s="172">
        <v>0</v>
      </c>
      <c r="D68" s="172">
        <v>0</v>
      </c>
      <c r="E68" s="172">
        <v>0</v>
      </c>
      <c r="F68" s="172">
        <v>0</v>
      </c>
      <c r="G68" s="173" t="str">
        <f t="shared" si="0"/>
        <v/>
      </c>
      <c r="H68" s="173" t="str">
        <f t="shared" si="1"/>
        <v/>
      </c>
      <c r="I68" s="184" t="str">
        <f t="shared" si="2"/>
        <v>否</v>
      </c>
      <c r="J68" s="185" t="str">
        <f t="shared" si="3"/>
        <v>项</v>
      </c>
      <c r="K68" s="186" t="str">
        <f t="shared" si="4"/>
        <v>201</v>
      </c>
      <c r="L68" s="155" t="str">
        <f t="shared" si="5"/>
        <v>20106</v>
      </c>
      <c r="M68" s="155" t="str">
        <f t="shared" si="6"/>
        <v>2010608</v>
      </c>
    </row>
    <row r="69" ht="31" customHeight="1" spans="1:13">
      <c r="A69" s="170">
        <v>2010650</v>
      </c>
      <c r="B69" s="171" t="s">
        <v>153</v>
      </c>
      <c r="C69" s="172">
        <v>69</v>
      </c>
      <c r="D69" s="172">
        <v>127</v>
      </c>
      <c r="E69" s="172">
        <v>97</v>
      </c>
      <c r="F69" s="172">
        <v>97</v>
      </c>
      <c r="G69" s="173">
        <f t="shared" ref="G69:G132" si="7">IF(E69&lt;&gt;0,ROUND(F69/E69,3),"")</f>
        <v>1</v>
      </c>
      <c r="H69" s="173">
        <f t="shared" ref="H69:H132" si="8">IF(C69&lt;&gt;0,ROUND(F69/C69,3),"")</f>
        <v>1.406</v>
      </c>
      <c r="I69" s="184" t="str">
        <f t="shared" si="2"/>
        <v>是</v>
      </c>
      <c r="J69" s="185" t="str">
        <f t="shared" si="3"/>
        <v>项</v>
      </c>
      <c r="K69" s="186" t="str">
        <f t="shared" si="4"/>
        <v>201</v>
      </c>
      <c r="L69" s="155" t="str">
        <f t="shared" si="5"/>
        <v>20106</v>
      </c>
      <c r="M69" s="155" t="str">
        <f t="shared" si="6"/>
        <v>2010650</v>
      </c>
    </row>
    <row r="70" ht="31" customHeight="1" spans="1:13">
      <c r="A70" s="170">
        <v>2010699</v>
      </c>
      <c r="B70" s="171" t="s">
        <v>187</v>
      </c>
      <c r="C70" s="172">
        <v>8</v>
      </c>
      <c r="D70" s="172">
        <v>85</v>
      </c>
      <c r="E70" s="172">
        <v>28</v>
      </c>
      <c r="F70" s="172">
        <v>56</v>
      </c>
      <c r="G70" s="173">
        <f t="shared" si="7"/>
        <v>2</v>
      </c>
      <c r="H70" s="173">
        <f t="shared" si="8"/>
        <v>7</v>
      </c>
      <c r="I70" s="184" t="str">
        <f t="shared" ref="I70:I133" si="9">IF(LEN(A70)=3,"是",IF(OR(C70&lt;&gt;0,D70&lt;&gt;0,E70&lt;&gt;0,F70&lt;&gt;0),"是","否"))</f>
        <v>是</v>
      </c>
      <c r="J70" s="185" t="str">
        <f t="shared" ref="J70:J133" si="10">_xlfn.IFS(LEN(A70)=3,"类",LEN(A70)=5,"款",LEN(A70)=7,"项")</f>
        <v>项</v>
      </c>
      <c r="K70" s="186" t="str">
        <f t="shared" ref="K70:K133" si="11">LEFT(A70,3)</f>
        <v>201</v>
      </c>
      <c r="L70" s="155" t="str">
        <f t="shared" ref="L70:L133" si="12">LEFT(A70,5)</f>
        <v>20106</v>
      </c>
      <c r="M70" s="155" t="str">
        <f t="shared" ref="M70:M133" si="13">LEFT(A70,7)</f>
        <v>2010699</v>
      </c>
    </row>
    <row r="71" ht="31" customHeight="1" spans="1:13">
      <c r="A71" s="309">
        <v>20107</v>
      </c>
      <c r="B71" s="310" t="s">
        <v>188</v>
      </c>
      <c r="C71" s="165">
        <f>SUMIFS(C72:C$1297,$L72:$L$1297,$A71,$J72:$J$1297,"项")</f>
        <v>267</v>
      </c>
      <c r="D71" s="165">
        <f>SUMIFS(D72:D$1297,$L72:$L$1297,$A71,$J72:$J$1297,"项")</f>
        <v>100</v>
      </c>
      <c r="E71" s="165">
        <f>SUMIFS(E72:E$1297,$L72:$L$1297,$A71,$J72:$J$1297,"项")</f>
        <v>0</v>
      </c>
      <c r="F71" s="165">
        <f>SUMIFS(F72:F$1297,$L72:$L$1297,$A71,$J72:$J$1297,"项")</f>
        <v>163</v>
      </c>
      <c r="G71" s="173" t="str">
        <f t="shared" si="7"/>
        <v/>
      </c>
      <c r="H71" s="173">
        <f t="shared" si="8"/>
        <v>0.61</v>
      </c>
      <c r="I71" s="184" t="str">
        <f t="shared" si="9"/>
        <v>是</v>
      </c>
      <c r="J71" s="185" t="str">
        <f t="shared" si="10"/>
        <v>款</v>
      </c>
      <c r="K71" s="186" t="str">
        <f t="shared" si="11"/>
        <v>201</v>
      </c>
      <c r="L71" s="155" t="str">
        <f t="shared" si="12"/>
        <v>20107</v>
      </c>
      <c r="M71" s="155" t="str">
        <f t="shared" si="13"/>
        <v>20107</v>
      </c>
    </row>
    <row r="72" ht="31" customHeight="1" spans="1:13">
      <c r="A72" s="170">
        <v>2010701</v>
      </c>
      <c r="B72" s="171" t="s">
        <v>144</v>
      </c>
      <c r="C72" s="172">
        <v>167</v>
      </c>
      <c r="D72" s="172">
        <v>0</v>
      </c>
      <c r="E72" s="172">
        <v>0</v>
      </c>
      <c r="F72" s="172">
        <v>163</v>
      </c>
      <c r="G72" s="173" t="str">
        <f t="shared" si="7"/>
        <v/>
      </c>
      <c r="H72" s="173">
        <f t="shared" si="8"/>
        <v>0.976</v>
      </c>
      <c r="I72" s="184" t="str">
        <f t="shared" si="9"/>
        <v>是</v>
      </c>
      <c r="J72" s="185" t="str">
        <f t="shared" si="10"/>
        <v>项</v>
      </c>
      <c r="K72" s="186" t="str">
        <f t="shared" si="11"/>
        <v>201</v>
      </c>
      <c r="L72" s="155" t="str">
        <f t="shared" si="12"/>
        <v>20107</v>
      </c>
      <c r="M72" s="155" t="str">
        <f t="shared" si="13"/>
        <v>2010701</v>
      </c>
    </row>
    <row r="73" ht="31" hidden="1" customHeight="1" spans="1:13">
      <c r="A73" s="170">
        <v>2010702</v>
      </c>
      <c r="B73" s="171" t="s">
        <v>145</v>
      </c>
      <c r="C73" s="172">
        <v>0</v>
      </c>
      <c r="D73" s="172">
        <v>0</v>
      </c>
      <c r="E73" s="172">
        <v>0</v>
      </c>
      <c r="F73" s="172">
        <v>0</v>
      </c>
      <c r="G73" s="173" t="str">
        <f t="shared" si="7"/>
        <v/>
      </c>
      <c r="H73" s="173" t="str">
        <f t="shared" si="8"/>
        <v/>
      </c>
      <c r="I73" s="184" t="str">
        <f t="shared" si="9"/>
        <v>否</v>
      </c>
      <c r="J73" s="185" t="str">
        <f t="shared" si="10"/>
        <v>项</v>
      </c>
      <c r="K73" s="186" t="str">
        <f t="shared" si="11"/>
        <v>201</v>
      </c>
      <c r="L73" s="155" t="str">
        <f t="shared" si="12"/>
        <v>20107</v>
      </c>
      <c r="M73" s="155" t="str">
        <f t="shared" si="13"/>
        <v>2010702</v>
      </c>
    </row>
    <row r="74" ht="31" hidden="1" customHeight="1" spans="1:13">
      <c r="A74" s="170">
        <v>2010703</v>
      </c>
      <c r="B74" s="171" t="s">
        <v>146</v>
      </c>
      <c r="C74" s="172">
        <v>0</v>
      </c>
      <c r="D74" s="172">
        <v>0</v>
      </c>
      <c r="E74" s="172">
        <v>0</v>
      </c>
      <c r="F74" s="172">
        <v>0</v>
      </c>
      <c r="G74" s="173" t="str">
        <f t="shared" si="7"/>
        <v/>
      </c>
      <c r="H74" s="173" t="str">
        <f t="shared" si="8"/>
        <v/>
      </c>
      <c r="I74" s="184" t="str">
        <f t="shared" si="9"/>
        <v>否</v>
      </c>
      <c r="J74" s="185" t="str">
        <f t="shared" si="10"/>
        <v>项</v>
      </c>
      <c r="K74" s="186" t="str">
        <f t="shared" si="11"/>
        <v>201</v>
      </c>
      <c r="L74" s="155" t="str">
        <f t="shared" si="12"/>
        <v>20107</v>
      </c>
      <c r="M74" s="155" t="str">
        <f t="shared" si="13"/>
        <v>2010703</v>
      </c>
    </row>
    <row r="75" ht="31" hidden="1" customHeight="1" spans="1:13">
      <c r="A75" s="170">
        <v>2010709</v>
      </c>
      <c r="B75" s="171" t="s">
        <v>185</v>
      </c>
      <c r="C75" s="172">
        <v>0</v>
      </c>
      <c r="D75" s="172">
        <v>0</v>
      </c>
      <c r="E75" s="172">
        <v>0</v>
      </c>
      <c r="F75" s="172">
        <v>0</v>
      </c>
      <c r="G75" s="173" t="str">
        <f t="shared" si="7"/>
        <v/>
      </c>
      <c r="H75" s="173" t="str">
        <f t="shared" si="8"/>
        <v/>
      </c>
      <c r="I75" s="184" t="str">
        <f t="shared" si="9"/>
        <v>否</v>
      </c>
      <c r="J75" s="185" t="str">
        <f t="shared" si="10"/>
        <v>项</v>
      </c>
      <c r="K75" s="186" t="str">
        <f t="shared" si="11"/>
        <v>201</v>
      </c>
      <c r="L75" s="155" t="str">
        <f t="shared" si="12"/>
        <v>20107</v>
      </c>
      <c r="M75" s="155" t="str">
        <f t="shared" si="13"/>
        <v>2010709</v>
      </c>
    </row>
    <row r="76" ht="31" hidden="1" customHeight="1" spans="1:13">
      <c r="A76" s="170">
        <v>2010710</v>
      </c>
      <c r="B76" s="171" t="s">
        <v>189</v>
      </c>
      <c r="C76" s="172">
        <v>0</v>
      </c>
      <c r="D76" s="172">
        <v>0</v>
      </c>
      <c r="E76" s="172">
        <v>0</v>
      </c>
      <c r="F76" s="172">
        <v>0</v>
      </c>
      <c r="G76" s="173" t="str">
        <f t="shared" si="7"/>
        <v/>
      </c>
      <c r="H76" s="173" t="str">
        <f t="shared" si="8"/>
        <v/>
      </c>
      <c r="I76" s="184" t="str">
        <f t="shared" si="9"/>
        <v>否</v>
      </c>
      <c r="J76" s="185" t="str">
        <f t="shared" si="10"/>
        <v>项</v>
      </c>
      <c r="K76" s="186" t="str">
        <f t="shared" si="11"/>
        <v>201</v>
      </c>
      <c r="L76" s="155" t="str">
        <f t="shared" si="12"/>
        <v>20107</v>
      </c>
      <c r="M76" s="155" t="str">
        <f t="shared" si="13"/>
        <v>2010710</v>
      </c>
    </row>
    <row r="77" ht="31" hidden="1" customHeight="1" spans="1:13">
      <c r="A77" s="170">
        <v>2010750</v>
      </c>
      <c r="B77" s="171" t="s">
        <v>153</v>
      </c>
      <c r="C77" s="172">
        <v>0</v>
      </c>
      <c r="D77" s="172">
        <v>0</v>
      </c>
      <c r="E77" s="172">
        <v>0</v>
      </c>
      <c r="F77" s="172">
        <v>0</v>
      </c>
      <c r="G77" s="173" t="str">
        <f t="shared" si="7"/>
        <v/>
      </c>
      <c r="H77" s="173" t="str">
        <f t="shared" si="8"/>
        <v/>
      </c>
      <c r="I77" s="184" t="str">
        <f t="shared" si="9"/>
        <v>否</v>
      </c>
      <c r="J77" s="185" t="str">
        <f t="shared" si="10"/>
        <v>项</v>
      </c>
      <c r="K77" s="186" t="str">
        <f t="shared" si="11"/>
        <v>201</v>
      </c>
      <c r="L77" s="155" t="str">
        <f t="shared" si="12"/>
        <v>20107</v>
      </c>
      <c r="M77" s="155" t="str">
        <f t="shared" si="13"/>
        <v>2010750</v>
      </c>
    </row>
    <row r="78" ht="31" customHeight="1" spans="1:13">
      <c r="A78" s="170">
        <v>2010799</v>
      </c>
      <c r="B78" s="171" t="s">
        <v>190</v>
      </c>
      <c r="C78" s="172">
        <v>100</v>
      </c>
      <c r="D78" s="172">
        <v>100</v>
      </c>
      <c r="E78" s="172">
        <v>0</v>
      </c>
      <c r="F78" s="172">
        <v>0</v>
      </c>
      <c r="G78" s="173" t="str">
        <f t="shared" si="7"/>
        <v/>
      </c>
      <c r="H78" s="173">
        <f t="shared" si="8"/>
        <v>0</v>
      </c>
      <c r="I78" s="184" t="str">
        <f t="shared" si="9"/>
        <v>是</v>
      </c>
      <c r="J78" s="185" t="str">
        <f t="shared" si="10"/>
        <v>项</v>
      </c>
      <c r="K78" s="186" t="str">
        <f t="shared" si="11"/>
        <v>201</v>
      </c>
      <c r="L78" s="155" t="str">
        <f t="shared" si="12"/>
        <v>20107</v>
      </c>
      <c r="M78" s="155" t="str">
        <f t="shared" si="13"/>
        <v>2010799</v>
      </c>
    </row>
    <row r="79" ht="31" hidden="1" customHeight="1" spans="1:13">
      <c r="A79" s="309">
        <v>20108</v>
      </c>
      <c r="B79" s="310" t="s">
        <v>191</v>
      </c>
      <c r="C79" s="165">
        <f>SUMIFS(C80:C$1297,$L80:$L$1297,$A79,$J80:$J$1297,"项")</f>
        <v>0</v>
      </c>
      <c r="D79" s="165">
        <f>SUMIFS(D80:D$1297,$L80:$L$1297,$A79,$J80:$J$1297,"项")</f>
        <v>0</v>
      </c>
      <c r="E79" s="165">
        <f>SUMIFS(E80:E$1297,$L80:$L$1297,$A79,$J80:$J$1297,"项")</f>
        <v>0</v>
      </c>
      <c r="F79" s="165">
        <f>SUMIFS(F80:F$1297,$L80:$L$1297,$A79,$J80:$J$1297,"项")</f>
        <v>0</v>
      </c>
      <c r="G79" s="173" t="str">
        <f t="shared" si="7"/>
        <v/>
      </c>
      <c r="H79" s="173" t="str">
        <f t="shared" si="8"/>
        <v/>
      </c>
      <c r="I79" s="184" t="str">
        <f t="shared" si="9"/>
        <v>否</v>
      </c>
      <c r="J79" s="185" t="str">
        <f t="shared" si="10"/>
        <v>款</v>
      </c>
      <c r="K79" s="186" t="str">
        <f t="shared" si="11"/>
        <v>201</v>
      </c>
      <c r="L79" s="155" t="str">
        <f t="shared" si="12"/>
        <v>20108</v>
      </c>
      <c r="M79" s="155" t="str">
        <f t="shared" si="13"/>
        <v>20108</v>
      </c>
    </row>
    <row r="80" ht="31" hidden="1" customHeight="1" spans="1:13">
      <c r="A80" s="170">
        <v>2010801</v>
      </c>
      <c r="B80" s="171" t="s">
        <v>144</v>
      </c>
      <c r="C80" s="172">
        <v>0</v>
      </c>
      <c r="D80" s="172">
        <v>0</v>
      </c>
      <c r="E80" s="172">
        <v>0</v>
      </c>
      <c r="F80" s="172">
        <v>0</v>
      </c>
      <c r="G80" s="173" t="str">
        <f t="shared" si="7"/>
        <v/>
      </c>
      <c r="H80" s="173" t="str">
        <f t="shared" si="8"/>
        <v/>
      </c>
      <c r="I80" s="184" t="str">
        <f t="shared" si="9"/>
        <v>否</v>
      </c>
      <c r="J80" s="185" t="str">
        <f t="shared" si="10"/>
        <v>项</v>
      </c>
      <c r="K80" s="186" t="str">
        <f t="shared" si="11"/>
        <v>201</v>
      </c>
      <c r="L80" s="155" t="str">
        <f t="shared" si="12"/>
        <v>20108</v>
      </c>
      <c r="M80" s="155" t="str">
        <f t="shared" si="13"/>
        <v>2010801</v>
      </c>
    </row>
    <row r="81" ht="31" hidden="1" customHeight="1" spans="1:13">
      <c r="A81" s="170">
        <v>2010802</v>
      </c>
      <c r="B81" s="171" t="s">
        <v>145</v>
      </c>
      <c r="C81" s="172">
        <v>0</v>
      </c>
      <c r="D81" s="172">
        <v>0</v>
      </c>
      <c r="E81" s="172">
        <v>0</v>
      </c>
      <c r="F81" s="172">
        <v>0</v>
      </c>
      <c r="G81" s="173" t="str">
        <f t="shared" si="7"/>
        <v/>
      </c>
      <c r="H81" s="173" t="str">
        <f t="shared" si="8"/>
        <v/>
      </c>
      <c r="I81" s="184" t="str">
        <f t="shared" si="9"/>
        <v>否</v>
      </c>
      <c r="J81" s="185" t="str">
        <f t="shared" si="10"/>
        <v>项</v>
      </c>
      <c r="K81" s="186" t="str">
        <f t="shared" si="11"/>
        <v>201</v>
      </c>
      <c r="L81" s="155" t="str">
        <f t="shared" si="12"/>
        <v>20108</v>
      </c>
      <c r="M81" s="155" t="str">
        <f t="shared" si="13"/>
        <v>2010802</v>
      </c>
    </row>
    <row r="82" ht="31" hidden="1" customHeight="1" spans="1:13">
      <c r="A82" s="170">
        <v>2010803</v>
      </c>
      <c r="B82" s="171" t="s">
        <v>146</v>
      </c>
      <c r="C82" s="172">
        <v>0</v>
      </c>
      <c r="D82" s="172">
        <v>0</v>
      </c>
      <c r="E82" s="172">
        <v>0</v>
      </c>
      <c r="F82" s="172">
        <v>0</v>
      </c>
      <c r="G82" s="173" t="str">
        <f t="shared" si="7"/>
        <v/>
      </c>
      <c r="H82" s="173" t="str">
        <f t="shared" si="8"/>
        <v/>
      </c>
      <c r="I82" s="184" t="str">
        <f t="shared" si="9"/>
        <v>否</v>
      </c>
      <c r="J82" s="185" t="str">
        <f t="shared" si="10"/>
        <v>项</v>
      </c>
      <c r="K82" s="186" t="str">
        <f t="shared" si="11"/>
        <v>201</v>
      </c>
      <c r="L82" s="155" t="str">
        <f t="shared" si="12"/>
        <v>20108</v>
      </c>
      <c r="M82" s="155" t="str">
        <f t="shared" si="13"/>
        <v>2010803</v>
      </c>
    </row>
    <row r="83" ht="31" hidden="1" customHeight="1" spans="1:13">
      <c r="A83" s="170">
        <v>2010804</v>
      </c>
      <c r="B83" s="171" t="s">
        <v>192</v>
      </c>
      <c r="C83" s="172">
        <v>0</v>
      </c>
      <c r="D83" s="172">
        <v>0</v>
      </c>
      <c r="E83" s="172">
        <v>0</v>
      </c>
      <c r="F83" s="172">
        <v>0</v>
      </c>
      <c r="G83" s="173" t="str">
        <f t="shared" si="7"/>
        <v/>
      </c>
      <c r="H83" s="173" t="str">
        <f t="shared" si="8"/>
        <v/>
      </c>
      <c r="I83" s="184" t="str">
        <f t="shared" si="9"/>
        <v>否</v>
      </c>
      <c r="J83" s="185" t="str">
        <f t="shared" si="10"/>
        <v>项</v>
      </c>
      <c r="K83" s="186" t="str">
        <f t="shared" si="11"/>
        <v>201</v>
      </c>
      <c r="L83" s="155" t="str">
        <f t="shared" si="12"/>
        <v>20108</v>
      </c>
      <c r="M83" s="155" t="str">
        <f t="shared" si="13"/>
        <v>2010804</v>
      </c>
    </row>
    <row r="84" ht="31" hidden="1" customHeight="1" spans="1:13">
      <c r="A84" s="170">
        <v>2010805</v>
      </c>
      <c r="B84" s="171" t="s">
        <v>193</v>
      </c>
      <c r="C84" s="172">
        <v>0</v>
      </c>
      <c r="D84" s="172">
        <v>0</v>
      </c>
      <c r="E84" s="172">
        <v>0</v>
      </c>
      <c r="F84" s="172">
        <v>0</v>
      </c>
      <c r="G84" s="173" t="str">
        <f t="shared" si="7"/>
        <v/>
      </c>
      <c r="H84" s="173" t="str">
        <f t="shared" si="8"/>
        <v/>
      </c>
      <c r="I84" s="184" t="str">
        <f t="shared" si="9"/>
        <v>否</v>
      </c>
      <c r="J84" s="185" t="str">
        <f t="shared" si="10"/>
        <v>项</v>
      </c>
      <c r="K84" s="186" t="str">
        <f t="shared" si="11"/>
        <v>201</v>
      </c>
      <c r="L84" s="155" t="str">
        <f t="shared" si="12"/>
        <v>20108</v>
      </c>
      <c r="M84" s="155" t="str">
        <f t="shared" si="13"/>
        <v>2010805</v>
      </c>
    </row>
    <row r="85" ht="31" hidden="1" customHeight="1" spans="1:13">
      <c r="A85" s="170">
        <v>2010806</v>
      </c>
      <c r="B85" s="171" t="s">
        <v>185</v>
      </c>
      <c r="C85" s="172">
        <v>0</v>
      </c>
      <c r="D85" s="172">
        <v>0</v>
      </c>
      <c r="E85" s="172">
        <v>0</v>
      </c>
      <c r="F85" s="172">
        <v>0</v>
      </c>
      <c r="G85" s="173" t="str">
        <f t="shared" si="7"/>
        <v/>
      </c>
      <c r="H85" s="173" t="str">
        <f t="shared" si="8"/>
        <v/>
      </c>
      <c r="I85" s="184" t="str">
        <f t="shared" si="9"/>
        <v>否</v>
      </c>
      <c r="J85" s="185" t="str">
        <f t="shared" si="10"/>
        <v>项</v>
      </c>
      <c r="K85" s="186" t="str">
        <f t="shared" si="11"/>
        <v>201</v>
      </c>
      <c r="L85" s="155" t="str">
        <f t="shared" si="12"/>
        <v>20108</v>
      </c>
      <c r="M85" s="155" t="str">
        <f t="shared" si="13"/>
        <v>2010806</v>
      </c>
    </row>
    <row r="86" ht="31" hidden="1" customHeight="1" spans="1:13">
      <c r="A86" s="170">
        <v>2010850</v>
      </c>
      <c r="B86" s="171" t="s">
        <v>153</v>
      </c>
      <c r="C86" s="172">
        <v>0</v>
      </c>
      <c r="D86" s="172">
        <v>0</v>
      </c>
      <c r="E86" s="172">
        <v>0</v>
      </c>
      <c r="F86" s="172">
        <v>0</v>
      </c>
      <c r="G86" s="173" t="str">
        <f t="shared" si="7"/>
        <v/>
      </c>
      <c r="H86" s="173" t="str">
        <f t="shared" si="8"/>
        <v/>
      </c>
      <c r="I86" s="184" t="str">
        <f t="shared" si="9"/>
        <v>否</v>
      </c>
      <c r="J86" s="185" t="str">
        <f t="shared" si="10"/>
        <v>项</v>
      </c>
      <c r="K86" s="186" t="str">
        <f t="shared" si="11"/>
        <v>201</v>
      </c>
      <c r="L86" s="155" t="str">
        <f t="shared" si="12"/>
        <v>20108</v>
      </c>
      <c r="M86" s="155" t="str">
        <f t="shared" si="13"/>
        <v>2010850</v>
      </c>
    </row>
    <row r="87" ht="31" hidden="1" customHeight="1" spans="1:13">
      <c r="A87" s="170">
        <v>2010899</v>
      </c>
      <c r="B87" s="171" t="s">
        <v>194</v>
      </c>
      <c r="C87" s="172">
        <v>0</v>
      </c>
      <c r="D87" s="172">
        <v>0</v>
      </c>
      <c r="E87" s="172">
        <v>0</v>
      </c>
      <c r="F87" s="172">
        <v>0</v>
      </c>
      <c r="G87" s="173" t="str">
        <f t="shared" si="7"/>
        <v/>
      </c>
      <c r="H87" s="173" t="str">
        <f t="shared" si="8"/>
        <v/>
      </c>
      <c r="I87" s="184" t="str">
        <f t="shared" si="9"/>
        <v>否</v>
      </c>
      <c r="J87" s="185" t="str">
        <f t="shared" si="10"/>
        <v>项</v>
      </c>
      <c r="K87" s="186" t="str">
        <f t="shared" si="11"/>
        <v>201</v>
      </c>
      <c r="L87" s="155" t="str">
        <f t="shared" si="12"/>
        <v>20108</v>
      </c>
      <c r="M87" s="155" t="str">
        <f t="shared" si="13"/>
        <v>2010899</v>
      </c>
    </row>
    <row r="88" ht="31" hidden="1" customHeight="1" spans="1:13">
      <c r="A88" s="309">
        <v>20109</v>
      </c>
      <c r="B88" s="310" t="s">
        <v>195</v>
      </c>
      <c r="C88" s="165">
        <f>SUMIFS(C89:C$1297,$L89:$L$1297,$A88,$J89:$J$1297,"项")</f>
        <v>0</v>
      </c>
      <c r="D88" s="165">
        <f>SUMIFS(D89:D$1297,$L89:$L$1297,$A88,$J89:$J$1297,"项")</f>
        <v>0</v>
      </c>
      <c r="E88" s="165">
        <f>SUMIFS(E89:E$1297,$L89:$L$1297,$A88,$J89:$J$1297,"项")</f>
        <v>0</v>
      </c>
      <c r="F88" s="165">
        <f>SUMIFS(F89:F$1297,$L89:$L$1297,$A88,$J89:$J$1297,"项")</f>
        <v>0</v>
      </c>
      <c r="G88" s="173" t="str">
        <f t="shared" si="7"/>
        <v/>
      </c>
      <c r="H88" s="173" t="str">
        <f t="shared" si="8"/>
        <v/>
      </c>
      <c r="I88" s="184" t="str">
        <f t="shared" si="9"/>
        <v>否</v>
      </c>
      <c r="J88" s="185" t="str">
        <f t="shared" si="10"/>
        <v>款</v>
      </c>
      <c r="K88" s="186" t="str">
        <f t="shared" si="11"/>
        <v>201</v>
      </c>
      <c r="L88" s="155" t="str">
        <f t="shared" si="12"/>
        <v>20109</v>
      </c>
      <c r="M88" s="155" t="str">
        <f t="shared" si="13"/>
        <v>20109</v>
      </c>
    </row>
    <row r="89" ht="31" hidden="1" customHeight="1" spans="1:13">
      <c r="A89" s="170">
        <v>2010901</v>
      </c>
      <c r="B89" s="171" t="s">
        <v>144</v>
      </c>
      <c r="C89" s="172">
        <v>0</v>
      </c>
      <c r="D89" s="172">
        <v>0</v>
      </c>
      <c r="E89" s="172">
        <v>0</v>
      </c>
      <c r="F89" s="172">
        <v>0</v>
      </c>
      <c r="G89" s="173" t="str">
        <f t="shared" si="7"/>
        <v/>
      </c>
      <c r="H89" s="173" t="str">
        <f t="shared" si="8"/>
        <v/>
      </c>
      <c r="I89" s="184" t="str">
        <f t="shared" si="9"/>
        <v>否</v>
      </c>
      <c r="J89" s="185" t="str">
        <f t="shared" si="10"/>
        <v>项</v>
      </c>
      <c r="K89" s="186" t="str">
        <f t="shared" si="11"/>
        <v>201</v>
      </c>
      <c r="L89" s="155" t="str">
        <f t="shared" si="12"/>
        <v>20109</v>
      </c>
      <c r="M89" s="155" t="str">
        <f t="shared" si="13"/>
        <v>2010901</v>
      </c>
    </row>
    <row r="90" ht="31" hidden="1" customHeight="1" spans="1:13">
      <c r="A90" s="170">
        <v>2010902</v>
      </c>
      <c r="B90" s="171" t="s">
        <v>145</v>
      </c>
      <c r="C90" s="172">
        <v>0</v>
      </c>
      <c r="D90" s="172">
        <v>0</v>
      </c>
      <c r="E90" s="172">
        <v>0</v>
      </c>
      <c r="F90" s="172">
        <v>0</v>
      </c>
      <c r="G90" s="173" t="str">
        <f t="shared" si="7"/>
        <v/>
      </c>
      <c r="H90" s="173" t="str">
        <f t="shared" si="8"/>
        <v/>
      </c>
      <c r="I90" s="184" t="str">
        <f t="shared" si="9"/>
        <v>否</v>
      </c>
      <c r="J90" s="185" t="str">
        <f t="shared" si="10"/>
        <v>项</v>
      </c>
      <c r="K90" s="186" t="str">
        <f t="shared" si="11"/>
        <v>201</v>
      </c>
      <c r="L90" s="155" t="str">
        <f t="shared" si="12"/>
        <v>20109</v>
      </c>
      <c r="M90" s="155" t="str">
        <f t="shared" si="13"/>
        <v>2010902</v>
      </c>
    </row>
    <row r="91" ht="31" hidden="1" customHeight="1" spans="1:13">
      <c r="A91" s="170">
        <v>2010903</v>
      </c>
      <c r="B91" s="171" t="s">
        <v>146</v>
      </c>
      <c r="C91" s="172">
        <v>0</v>
      </c>
      <c r="D91" s="172">
        <v>0</v>
      </c>
      <c r="E91" s="172">
        <v>0</v>
      </c>
      <c r="F91" s="172">
        <v>0</v>
      </c>
      <c r="G91" s="173" t="str">
        <f t="shared" si="7"/>
        <v/>
      </c>
      <c r="H91" s="173" t="str">
        <f t="shared" si="8"/>
        <v/>
      </c>
      <c r="I91" s="184" t="str">
        <f t="shared" si="9"/>
        <v>否</v>
      </c>
      <c r="J91" s="185" t="str">
        <f t="shared" si="10"/>
        <v>项</v>
      </c>
      <c r="K91" s="186" t="str">
        <f t="shared" si="11"/>
        <v>201</v>
      </c>
      <c r="L91" s="155" t="str">
        <f t="shared" si="12"/>
        <v>20109</v>
      </c>
      <c r="M91" s="155" t="str">
        <f t="shared" si="13"/>
        <v>2010903</v>
      </c>
    </row>
    <row r="92" ht="31" hidden="1" customHeight="1" spans="1:13">
      <c r="A92" s="170">
        <v>2010905</v>
      </c>
      <c r="B92" s="171" t="s">
        <v>196</v>
      </c>
      <c r="C92" s="172">
        <v>0</v>
      </c>
      <c r="D92" s="172">
        <v>0</v>
      </c>
      <c r="E92" s="172">
        <v>0</v>
      </c>
      <c r="F92" s="172">
        <v>0</v>
      </c>
      <c r="G92" s="173" t="str">
        <f t="shared" si="7"/>
        <v/>
      </c>
      <c r="H92" s="173" t="str">
        <f t="shared" si="8"/>
        <v/>
      </c>
      <c r="I92" s="184" t="str">
        <f t="shared" si="9"/>
        <v>否</v>
      </c>
      <c r="J92" s="185" t="str">
        <f t="shared" si="10"/>
        <v>项</v>
      </c>
      <c r="K92" s="186" t="str">
        <f t="shared" si="11"/>
        <v>201</v>
      </c>
      <c r="L92" s="155" t="str">
        <f t="shared" si="12"/>
        <v>20109</v>
      </c>
      <c r="M92" s="155" t="str">
        <f t="shared" si="13"/>
        <v>2010905</v>
      </c>
    </row>
    <row r="93" ht="31" hidden="1" customHeight="1" spans="1:13">
      <c r="A93" s="170">
        <v>2010907</v>
      </c>
      <c r="B93" s="171" t="s">
        <v>197</v>
      </c>
      <c r="C93" s="172">
        <v>0</v>
      </c>
      <c r="D93" s="172">
        <v>0</v>
      </c>
      <c r="E93" s="172">
        <v>0</v>
      </c>
      <c r="F93" s="172">
        <v>0</v>
      </c>
      <c r="G93" s="173" t="str">
        <f t="shared" si="7"/>
        <v/>
      </c>
      <c r="H93" s="173" t="str">
        <f t="shared" si="8"/>
        <v/>
      </c>
      <c r="I93" s="184" t="str">
        <f t="shared" si="9"/>
        <v>否</v>
      </c>
      <c r="J93" s="185" t="str">
        <f t="shared" si="10"/>
        <v>项</v>
      </c>
      <c r="K93" s="186" t="str">
        <f t="shared" si="11"/>
        <v>201</v>
      </c>
      <c r="L93" s="155" t="str">
        <f t="shared" si="12"/>
        <v>20109</v>
      </c>
      <c r="M93" s="155" t="str">
        <f t="shared" si="13"/>
        <v>2010907</v>
      </c>
    </row>
    <row r="94" ht="31" hidden="1" customHeight="1" spans="1:13">
      <c r="A94" s="170">
        <v>2010908</v>
      </c>
      <c r="B94" s="171" t="s">
        <v>185</v>
      </c>
      <c r="C94" s="172">
        <v>0</v>
      </c>
      <c r="D94" s="172">
        <v>0</v>
      </c>
      <c r="E94" s="172">
        <v>0</v>
      </c>
      <c r="F94" s="172">
        <v>0</v>
      </c>
      <c r="G94" s="173" t="str">
        <f t="shared" si="7"/>
        <v/>
      </c>
      <c r="H94" s="173" t="str">
        <f t="shared" si="8"/>
        <v/>
      </c>
      <c r="I94" s="184" t="str">
        <f t="shared" si="9"/>
        <v>否</v>
      </c>
      <c r="J94" s="185" t="str">
        <f t="shared" si="10"/>
        <v>项</v>
      </c>
      <c r="K94" s="186" t="str">
        <f t="shared" si="11"/>
        <v>201</v>
      </c>
      <c r="L94" s="155" t="str">
        <f t="shared" si="12"/>
        <v>20109</v>
      </c>
      <c r="M94" s="155" t="str">
        <f t="shared" si="13"/>
        <v>2010908</v>
      </c>
    </row>
    <row r="95" ht="31" hidden="1" customHeight="1" spans="1:13">
      <c r="A95" s="170">
        <v>2010909</v>
      </c>
      <c r="B95" s="171" t="s">
        <v>198</v>
      </c>
      <c r="C95" s="172">
        <v>0</v>
      </c>
      <c r="D95" s="172">
        <v>0</v>
      </c>
      <c r="E95" s="172">
        <v>0</v>
      </c>
      <c r="F95" s="172">
        <v>0</v>
      </c>
      <c r="G95" s="173" t="str">
        <f t="shared" si="7"/>
        <v/>
      </c>
      <c r="H95" s="173" t="str">
        <f t="shared" si="8"/>
        <v/>
      </c>
      <c r="I95" s="184" t="str">
        <f t="shared" si="9"/>
        <v>否</v>
      </c>
      <c r="J95" s="185" t="str">
        <f t="shared" si="10"/>
        <v>项</v>
      </c>
      <c r="K95" s="186" t="str">
        <f t="shared" si="11"/>
        <v>201</v>
      </c>
      <c r="L95" s="155" t="str">
        <f t="shared" si="12"/>
        <v>20109</v>
      </c>
      <c r="M95" s="155" t="str">
        <f t="shared" si="13"/>
        <v>2010909</v>
      </c>
    </row>
    <row r="96" ht="31" hidden="1" customHeight="1" spans="1:13">
      <c r="A96" s="170">
        <v>2010910</v>
      </c>
      <c r="B96" s="171" t="s">
        <v>199</v>
      </c>
      <c r="C96" s="172">
        <v>0</v>
      </c>
      <c r="D96" s="172">
        <v>0</v>
      </c>
      <c r="E96" s="172">
        <v>0</v>
      </c>
      <c r="F96" s="172">
        <v>0</v>
      </c>
      <c r="G96" s="173" t="str">
        <f t="shared" si="7"/>
        <v/>
      </c>
      <c r="H96" s="173" t="str">
        <f t="shared" si="8"/>
        <v/>
      </c>
      <c r="I96" s="184" t="str">
        <f t="shared" si="9"/>
        <v>否</v>
      </c>
      <c r="J96" s="185" t="str">
        <f t="shared" si="10"/>
        <v>项</v>
      </c>
      <c r="K96" s="186" t="str">
        <f t="shared" si="11"/>
        <v>201</v>
      </c>
      <c r="L96" s="155" t="str">
        <f t="shared" si="12"/>
        <v>20109</v>
      </c>
      <c r="M96" s="155" t="str">
        <f t="shared" si="13"/>
        <v>2010910</v>
      </c>
    </row>
    <row r="97" ht="31" hidden="1" customHeight="1" spans="1:13">
      <c r="A97" s="170">
        <v>2010911</v>
      </c>
      <c r="B97" s="171" t="s">
        <v>200</v>
      </c>
      <c r="C97" s="172">
        <v>0</v>
      </c>
      <c r="D97" s="172">
        <v>0</v>
      </c>
      <c r="E97" s="172">
        <v>0</v>
      </c>
      <c r="F97" s="172">
        <v>0</v>
      </c>
      <c r="G97" s="173" t="str">
        <f t="shared" si="7"/>
        <v/>
      </c>
      <c r="H97" s="173" t="str">
        <f t="shared" si="8"/>
        <v/>
      </c>
      <c r="I97" s="184" t="str">
        <f t="shared" si="9"/>
        <v>否</v>
      </c>
      <c r="J97" s="185" t="str">
        <f t="shared" si="10"/>
        <v>项</v>
      </c>
      <c r="K97" s="186" t="str">
        <f t="shared" si="11"/>
        <v>201</v>
      </c>
      <c r="L97" s="155" t="str">
        <f t="shared" si="12"/>
        <v>20109</v>
      </c>
      <c r="M97" s="155" t="str">
        <f t="shared" si="13"/>
        <v>2010911</v>
      </c>
    </row>
    <row r="98" ht="31" hidden="1" customHeight="1" spans="1:13">
      <c r="A98" s="170">
        <v>2010912</v>
      </c>
      <c r="B98" s="171" t="s">
        <v>201</v>
      </c>
      <c r="C98" s="172">
        <v>0</v>
      </c>
      <c r="D98" s="172">
        <v>0</v>
      </c>
      <c r="E98" s="172">
        <v>0</v>
      </c>
      <c r="F98" s="172">
        <v>0</v>
      </c>
      <c r="G98" s="173" t="str">
        <f t="shared" si="7"/>
        <v/>
      </c>
      <c r="H98" s="173" t="str">
        <f t="shared" si="8"/>
        <v/>
      </c>
      <c r="I98" s="184" t="str">
        <f t="shared" si="9"/>
        <v>否</v>
      </c>
      <c r="J98" s="185" t="str">
        <f t="shared" si="10"/>
        <v>项</v>
      </c>
      <c r="K98" s="186" t="str">
        <f t="shared" si="11"/>
        <v>201</v>
      </c>
      <c r="L98" s="155" t="str">
        <f t="shared" si="12"/>
        <v>20109</v>
      </c>
      <c r="M98" s="155" t="str">
        <f t="shared" si="13"/>
        <v>2010912</v>
      </c>
    </row>
    <row r="99" ht="31" hidden="1" customHeight="1" spans="1:13">
      <c r="A99" s="170">
        <v>2010950</v>
      </c>
      <c r="B99" s="171" t="s">
        <v>153</v>
      </c>
      <c r="C99" s="172">
        <v>0</v>
      </c>
      <c r="D99" s="172">
        <v>0</v>
      </c>
      <c r="E99" s="172">
        <v>0</v>
      </c>
      <c r="F99" s="172">
        <v>0</v>
      </c>
      <c r="G99" s="173" t="str">
        <f t="shared" si="7"/>
        <v/>
      </c>
      <c r="H99" s="173" t="str">
        <f t="shared" si="8"/>
        <v/>
      </c>
      <c r="I99" s="184" t="str">
        <f t="shared" si="9"/>
        <v>否</v>
      </c>
      <c r="J99" s="185" t="str">
        <f t="shared" si="10"/>
        <v>项</v>
      </c>
      <c r="K99" s="186" t="str">
        <f t="shared" si="11"/>
        <v>201</v>
      </c>
      <c r="L99" s="155" t="str">
        <f t="shared" si="12"/>
        <v>20109</v>
      </c>
      <c r="M99" s="155" t="str">
        <f t="shared" si="13"/>
        <v>2010950</v>
      </c>
    </row>
    <row r="100" ht="31" hidden="1" customHeight="1" spans="1:13">
      <c r="A100" s="170">
        <v>2010999</v>
      </c>
      <c r="B100" s="171" t="s">
        <v>202</v>
      </c>
      <c r="C100" s="172">
        <v>0</v>
      </c>
      <c r="D100" s="172">
        <v>0</v>
      </c>
      <c r="E100" s="172">
        <v>0</v>
      </c>
      <c r="F100" s="172">
        <v>0</v>
      </c>
      <c r="G100" s="173" t="str">
        <f t="shared" si="7"/>
        <v/>
      </c>
      <c r="H100" s="173" t="str">
        <f t="shared" si="8"/>
        <v/>
      </c>
      <c r="I100" s="184" t="str">
        <f t="shared" si="9"/>
        <v>否</v>
      </c>
      <c r="J100" s="185" t="str">
        <f t="shared" si="10"/>
        <v>项</v>
      </c>
      <c r="K100" s="186" t="str">
        <f t="shared" si="11"/>
        <v>201</v>
      </c>
      <c r="L100" s="155" t="str">
        <f t="shared" si="12"/>
        <v>20109</v>
      </c>
      <c r="M100" s="155" t="str">
        <f t="shared" si="13"/>
        <v>2010999</v>
      </c>
    </row>
    <row r="101" ht="31" customHeight="1" spans="1:13">
      <c r="A101" s="309">
        <v>20111</v>
      </c>
      <c r="B101" s="310" t="s">
        <v>203</v>
      </c>
      <c r="C101" s="165">
        <f>SUMIFS(C102:C$1297,$L102:$L$1297,$A101,$J102:$J$1297,"项")</f>
        <v>2399</v>
      </c>
      <c r="D101" s="165">
        <f>SUMIFS(D102:D$1297,$L102:$L$1297,$A101,$J102:$J$1297,"项")</f>
        <v>2392</v>
      </c>
      <c r="E101" s="165">
        <f>SUMIFS(E102:E$1297,$L102:$L$1297,$A101,$J102:$J$1297,"项")</f>
        <v>2365</v>
      </c>
      <c r="F101" s="165">
        <f>SUMIFS(F102:F$1297,$L102:$L$1297,$A101,$J102:$J$1297,"项")</f>
        <v>2427</v>
      </c>
      <c r="G101" s="173">
        <f t="shared" si="7"/>
        <v>1.026</v>
      </c>
      <c r="H101" s="173">
        <f t="shared" si="8"/>
        <v>1.012</v>
      </c>
      <c r="I101" s="184" t="str">
        <f t="shared" si="9"/>
        <v>是</v>
      </c>
      <c r="J101" s="185" t="str">
        <f t="shared" si="10"/>
        <v>款</v>
      </c>
      <c r="K101" s="186" t="str">
        <f t="shared" si="11"/>
        <v>201</v>
      </c>
      <c r="L101" s="155" t="str">
        <f t="shared" si="12"/>
        <v>20111</v>
      </c>
      <c r="M101" s="155" t="str">
        <f t="shared" si="13"/>
        <v>20111</v>
      </c>
    </row>
    <row r="102" ht="31" customHeight="1" spans="1:13">
      <c r="A102" s="170">
        <v>2011101</v>
      </c>
      <c r="B102" s="171" t="s">
        <v>144</v>
      </c>
      <c r="C102" s="172">
        <v>2191</v>
      </c>
      <c r="D102" s="172">
        <v>2143</v>
      </c>
      <c r="E102" s="172">
        <v>2163</v>
      </c>
      <c r="F102" s="172">
        <v>2192</v>
      </c>
      <c r="G102" s="173">
        <f t="shared" si="7"/>
        <v>1.013</v>
      </c>
      <c r="H102" s="173">
        <f t="shared" si="8"/>
        <v>1</v>
      </c>
      <c r="I102" s="184" t="str">
        <f t="shared" si="9"/>
        <v>是</v>
      </c>
      <c r="J102" s="185" t="str">
        <f t="shared" si="10"/>
        <v>项</v>
      </c>
      <c r="K102" s="186" t="str">
        <f t="shared" si="11"/>
        <v>201</v>
      </c>
      <c r="L102" s="155" t="str">
        <f t="shared" si="12"/>
        <v>20111</v>
      </c>
      <c r="M102" s="155" t="str">
        <f t="shared" si="13"/>
        <v>2011101</v>
      </c>
    </row>
    <row r="103" ht="31" hidden="1" customHeight="1" spans="1:13">
      <c r="A103" s="170">
        <v>2011102</v>
      </c>
      <c r="B103" s="171" t="s">
        <v>145</v>
      </c>
      <c r="C103" s="172">
        <v>0</v>
      </c>
      <c r="D103" s="172">
        <v>0</v>
      </c>
      <c r="E103" s="172">
        <v>0</v>
      </c>
      <c r="F103" s="172">
        <v>0</v>
      </c>
      <c r="G103" s="173" t="str">
        <f t="shared" si="7"/>
        <v/>
      </c>
      <c r="H103" s="173" t="str">
        <f t="shared" si="8"/>
        <v/>
      </c>
      <c r="I103" s="184" t="str">
        <f t="shared" si="9"/>
        <v>否</v>
      </c>
      <c r="J103" s="185" t="str">
        <f t="shared" si="10"/>
        <v>项</v>
      </c>
      <c r="K103" s="186" t="str">
        <f t="shared" si="11"/>
        <v>201</v>
      </c>
      <c r="L103" s="155" t="str">
        <f t="shared" si="12"/>
        <v>20111</v>
      </c>
      <c r="M103" s="155" t="str">
        <f t="shared" si="13"/>
        <v>2011102</v>
      </c>
    </row>
    <row r="104" ht="31" hidden="1" customHeight="1" spans="1:13">
      <c r="A104" s="170">
        <v>2011103</v>
      </c>
      <c r="B104" s="171" t="s">
        <v>146</v>
      </c>
      <c r="C104" s="172">
        <v>0</v>
      </c>
      <c r="D104" s="172">
        <v>0</v>
      </c>
      <c r="E104" s="172">
        <v>0</v>
      </c>
      <c r="F104" s="172">
        <v>0</v>
      </c>
      <c r="G104" s="173" t="str">
        <f t="shared" si="7"/>
        <v/>
      </c>
      <c r="H104" s="173" t="str">
        <f t="shared" si="8"/>
        <v/>
      </c>
      <c r="I104" s="184" t="str">
        <f t="shared" si="9"/>
        <v>否</v>
      </c>
      <c r="J104" s="185" t="str">
        <f t="shared" si="10"/>
        <v>项</v>
      </c>
      <c r="K104" s="186" t="str">
        <f t="shared" si="11"/>
        <v>201</v>
      </c>
      <c r="L104" s="155" t="str">
        <f t="shared" si="12"/>
        <v>20111</v>
      </c>
      <c r="M104" s="155" t="str">
        <f t="shared" si="13"/>
        <v>2011103</v>
      </c>
    </row>
    <row r="105" ht="31" customHeight="1" spans="1:13">
      <c r="A105" s="170">
        <v>2011104</v>
      </c>
      <c r="B105" s="171" t="s">
        <v>204</v>
      </c>
      <c r="C105" s="172">
        <v>45</v>
      </c>
      <c r="D105" s="172">
        <v>104</v>
      </c>
      <c r="E105" s="172">
        <v>104</v>
      </c>
      <c r="F105" s="172">
        <v>104</v>
      </c>
      <c r="G105" s="173">
        <f t="shared" si="7"/>
        <v>1</v>
      </c>
      <c r="H105" s="173">
        <f t="shared" si="8"/>
        <v>2.311</v>
      </c>
      <c r="I105" s="184" t="str">
        <f t="shared" si="9"/>
        <v>是</v>
      </c>
      <c r="J105" s="185" t="str">
        <f t="shared" si="10"/>
        <v>项</v>
      </c>
      <c r="K105" s="186" t="str">
        <f t="shared" si="11"/>
        <v>201</v>
      </c>
      <c r="L105" s="155" t="str">
        <f t="shared" si="12"/>
        <v>20111</v>
      </c>
      <c r="M105" s="155" t="str">
        <f t="shared" si="13"/>
        <v>2011104</v>
      </c>
    </row>
    <row r="106" ht="31" hidden="1" customHeight="1" spans="1:13">
      <c r="A106" s="170">
        <v>2011105</v>
      </c>
      <c r="B106" s="171" t="s">
        <v>205</v>
      </c>
      <c r="C106" s="172">
        <v>0</v>
      </c>
      <c r="D106" s="172">
        <v>0</v>
      </c>
      <c r="E106" s="172">
        <v>0</v>
      </c>
      <c r="F106" s="172">
        <v>0</v>
      </c>
      <c r="G106" s="173" t="str">
        <f t="shared" si="7"/>
        <v/>
      </c>
      <c r="H106" s="173" t="str">
        <f t="shared" si="8"/>
        <v/>
      </c>
      <c r="I106" s="184" t="str">
        <f t="shared" si="9"/>
        <v>否</v>
      </c>
      <c r="J106" s="185" t="str">
        <f t="shared" si="10"/>
        <v>项</v>
      </c>
      <c r="K106" s="186" t="str">
        <f t="shared" si="11"/>
        <v>201</v>
      </c>
      <c r="L106" s="155" t="str">
        <f t="shared" si="12"/>
        <v>20111</v>
      </c>
      <c r="M106" s="155" t="str">
        <f t="shared" si="13"/>
        <v>2011105</v>
      </c>
    </row>
    <row r="107" ht="31" hidden="1" customHeight="1" spans="1:13">
      <c r="A107" s="170">
        <v>2011106</v>
      </c>
      <c r="B107" s="171" t="s">
        <v>206</v>
      </c>
      <c r="C107" s="172">
        <v>0</v>
      </c>
      <c r="D107" s="172">
        <v>0</v>
      </c>
      <c r="E107" s="172">
        <v>0</v>
      </c>
      <c r="F107" s="172">
        <v>0</v>
      </c>
      <c r="G107" s="173" t="str">
        <f t="shared" si="7"/>
        <v/>
      </c>
      <c r="H107" s="173" t="str">
        <f t="shared" si="8"/>
        <v/>
      </c>
      <c r="I107" s="184" t="str">
        <f t="shared" si="9"/>
        <v>否</v>
      </c>
      <c r="J107" s="185" t="str">
        <f t="shared" si="10"/>
        <v>项</v>
      </c>
      <c r="K107" s="186" t="str">
        <f t="shared" si="11"/>
        <v>201</v>
      </c>
      <c r="L107" s="155" t="str">
        <f t="shared" si="12"/>
        <v>20111</v>
      </c>
      <c r="M107" s="155" t="str">
        <f t="shared" si="13"/>
        <v>2011106</v>
      </c>
    </row>
    <row r="108" ht="31" hidden="1" customHeight="1" spans="1:13">
      <c r="A108" s="170">
        <v>2011150</v>
      </c>
      <c r="B108" s="171" t="s">
        <v>153</v>
      </c>
      <c r="C108" s="172">
        <v>0</v>
      </c>
      <c r="D108" s="172">
        <v>0</v>
      </c>
      <c r="E108" s="172">
        <v>0</v>
      </c>
      <c r="F108" s="172">
        <v>0</v>
      </c>
      <c r="G108" s="173" t="str">
        <f t="shared" si="7"/>
        <v/>
      </c>
      <c r="H108" s="173" t="str">
        <f t="shared" si="8"/>
        <v/>
      </c>
      <c r="I108" s="184" t="str">
        <f t="shared" si="9"/>
        <v>否</v>
      </c>
      <c r="J108" s="185" t="str">
        <f t="shared" si="10"/>
        <v>项</v>
      </c>
      <c r="K108" s="186" t="str">
        <f t="shared" si="11"/>
        <v>201</v>
      </c>
      <c r="L108" s="155" t="str">
        <f t="shared" si="12"/>
        <v>20111</v>
      </c>
      <c r="M108" s="155" t="str">
        <f t="shared" si="13"/>
        <v>2011150</v>
      </c>
    </row>
    <row r="109" ht="31" customHeight="1" spans="1:13">
      <c r="A109" s="170">
        <v>2011199</v>
      </c>
      <c r="B109" s="171" t="s">
        <v>207</v>
      </c>
      <c r="C109" s="172">
        <v>163</v>
      </c>
      <c r="D109" s="172">
        <v>145</v>
      </c>
      <c r="E109" s="172">
        <v>98</v>
      </c>
      <c r="F109" s="172">
        <v>131</v>
      </c>
      <c r="G109" s="173">
        <f t="shared" si="7"/>
        <v>1.337</v>
      </c>
      <c r="H109" s="173">
        <f t="shared" si="8"/>
        <v>0.804</v>
      </c>
      <c r="I109" s="184" t="str">
        <f t="shared" si="9"/>
        <v>是</v>
      </c>
      <c r="J109" s="185" t="str">
        <f t="shared" si="10"/>
        <v>项</v>
      </c>
      <c r="K109" s="186" t="str">
        <f t="shared" si="11"/>
        <v>201</v>
      </c>
      <c r="L109" s="155" t="str">
        <f t="shared" si="12"/>
        <v>20111</v>
      </c>
      <c r="M109" s="155" t="str">
        <f t="shared" si="13"/>
        <v>2011199</v>
      </c>
    </row>
    <row r="110" ht="31" customHeight="1" spans="1:13">
      <c r="A110" s="309">
        <v>20113</v>
      </c>
      <c r="B110" s="310" t="s">
        <v>208</v>
      </c>
      <c r="C110" s="165">
        <f>SUMIFS(C111:C$1297,$L111:$L$1297,$A110,$J111:$J$1297,"项")</f>
        <v>650</v>
      </c>
      <c r="D110" s="165">
        <f>SUMIFS(D111:D$1297,$L111:$L$1297,$A110,$J111:$J$1297,"项")</f>
        <v>1748</v>
      </c>
      <c r="E110" s="165">
        <f>SUMIFS(E111:E$1297,$L111:$L$1297,$A110,$J111:$J$1297,"项")</f>
        <v>513</v>
      </c>
      <c r="F110" s="165">
        <f>SUMIFS(F111:F$1297,$L111:$L$1297,$A110,$J111:$J$1297,"项")</f>
        <v>586</v>
      </c>
      <c r="G110" s="173">
        <f t="shared" si="7"/>
        <v>1.142</v>
      </c>
      <c r="H110" s="173">
        <f t="shared" si="8"/>
        <v>0.902</v>
      </c>
      <c r="I110" s="184" t="str">
        <f t="shared" si="9"/>
        <v>是</v>
      </c>
      <c r="J110" s="185" t="str">
        <f t="shared" si="10"/>
        <v>款</v>
      </c>
      <c r="K110" s="186" t="str">
        <f t="shared" si="11"/>
        <v>201</v>
      </c>
      <c r="L110" s="155" t="str">
        <f t="shared" si="12"/>
        <v>20113</v>
      </c>
      <c r="M110" s="155" t="str">
        <f t="shared" si="13"/>
        <v>20113</v>
      </c>
    </row>
    <row r="111" ht="31" hidden="1" customHeight="1" spans="1:13">
      <c r="A111" s="170">
        <v>2011301</v>
      </c>
      <c r="B111" s="171" t="s">
        <v>144</v>
      </c>
      <c r="C111" s="172">
        <v>0</v>
      </c>
      <c r="D111" s="172">
        <v>0</v>
      </c>
      <c r="E111" s="172">
        <v>0</v>
      </c>
      <c r="F111" s="172">
        <v>0</v>
      </c>
      <c r="G111" s="173" t="str">
        <f t="shared" si="7"/>
        <v/>
      </c>
      <c r="H111" s="173" t="str">
        <f t="shared" si="8"/>
        <v/>
      </c>
      <c r="I111" s="184" t="str">
        <f t="shared" si="9"/>
        <v>否</v>
      </c>
      <c r="J111" s="185" t="str">
        <f t="shared" si="10"/>
        <v>项</v>
      </c>
      <c r="K111" s="186" t="str">
        <f t="shared" si="11"/>
        <v>201</v>
      </c>
      <c r="L111" s="155" t="str">
        <f t="shared" si="12"/>
        <v>20113</v>
      </c>
      <c r="M111" s="155" t="str">
        <f t="shared" si="13"/>
        <v>2011301</v>
      </c>
    </row>
    <row r="112" ht="31" hidden="1" customHeight="1" spans="1:13">
      <c r="A112" s="170">
        <v>2011302</v>
      </c>
      <c r="B112" s="171" t="s">
        <v>145</v>
      </c>
      <c r="C112" s="172">
        <v>0</v>
      </c>
      <c r="D112" s="172">
        <v>0</v>
      </c>
      <c r="E112" s="172">
        <v>0</v>
      </c>
      <c r="F112" s="172">
        <v>0</v>
      </c>
      <c r="G112" s="173" t="str">
        <f t="shared" si="7"/>
        <v/>
      </c>
      <c r="H112" s="173" t="str">
        <f t="shared" si="8"/>
        <v/>
      </c>
      <c r="I112" s="184" t="str">
        <f t="shared" si="9"/>
        <v>否</v>
      </c>
      <c r="J112" s="185" t="str">
        <f t="shared" si="10"/>
        <v>项</v>
      </c>
      <c r="K112" s="186" t="str">
        <f t="shared" si="11"/>
        <v>201</v>
      </c>
      <c r="L112" s="155" t="str">
        <f t="shared" si="12"/>
        <v>20113</v>
      </c>
      <c r="M112" s="155" t="str">
        <f t="shared" si="13"/>
        <v>2011302</v>
      </c>
    </row>
    <row r="113" ht="31" hidden="1" customHeight="1" spans="1:13">
      <c r="A113" s="170">
        <v>2011303</v>
      </c>
      <c r="B113" s="171" t="s">
        <v>146</v>
      </c>
      <c r="C113" s="172">
        <v>0</v>
      </c>
      <c r="D113" s="172">
        <v>0</v>
      </c>
      <c r="E113" s="172">
        <v>0</v>
      </c>
      <c r="F113" s="172">
        <v>0</v>
      </c>
      <c r="G113" s="173" t="str">
        <f t="shared" si="7"/>
        <v/>
      </c>
      <c r="H113" s="173" t="str">
        <f t="shared" si="8"/>
        <v/>
      </c>
      <c r="I113" s="184" t="str">
        <f t="shared" si="9"/>
        <v>否</v>
      </c>
      <c r="J113" s="185" t="str">
        <f t="shared" si="10"/>
        <v>项</v>
      </c>
      <c r="K113" s="186" t="str">
        <f t="shared" si="11"/>
        <v>201</v>
      </c>
      <c r="L113" s="155" t="str">
        <f t="shared" si="12"/>
        <v>20113</v>
      </c>
      <c r="M113" s="155" t="str">
        <f t="shared" si="13"/>
        <v>2011303</v>
      </c>
    </row>
    <row r="114" ht="31" hidden="1" customHeight="1" spans="1:13">
      <c r="A114" s="170">
        <v>2011304</v>
      </c>
      <c r="B114" s="171" t="s">
        <v>209</v>
      </c>
      <c r="C114" s="172">
        <v>0</v>
      </c>
      <c r="D114" s="172">
        <v>0</v>
      </c>
      <c r="E114" s="172">
        <v>0</v>
      </c>
      <c r="F114" s="172">
        <v>0</v>
      </c>
      <c r="G114" s="173" t="str">
        <f t="shared" si="7"/>
        <v/>
      </c>
      <c r="H114" s="173" t="str">
        <f t="shared" si="8"/>
        <v/>
      </c>
      <c r="I114" s="184" t="str">
        <f t="shared" si="9"/>
        <v>否</v>
      </c>
      <c r="J114" s="185" t="str">
        <f t="shared" si="10"/>
        <v>项</v>
      </c>
      <c r="K114" s="186" t="str">
        <f t="shared" si="11"/>
        <v>201</v>
      </c>
      <c r="L114" s="155" t="str">
        <f t="shared" si="12"/>
        <v>20113</v>
      </c>
      <c r="M114" s="155" t="str">
        <f t="shared" si="13"/>
        <v>2011304</v>
      </c>
    </row>
    <row r="115" ht="31" hidden="1" customHeight="1" spans="1:13">
      <c r="A115" s="170">
        <v>2011305</v>
      </c>
      <c r="B115" s="171" t="s">
        <v>210</v>
      </c>
      <c r="C115" s="172">
        <v>0</v>
      </c>
      <c r="D115" s="172">
        <v>0</v>
      </c>
      <c r="E115" s="172">
        <v>0</v>
      </c>
      <c r="F115" s="172">
        <v>0</v>
      </c>
      <c r="G115" s="173" t="str">
        <f t="shared" si="7"/>
        <v/>
      </c>
      <c r="H115" s="173" t="str">
        <f t="shared" si="8"/>
        <v/>
      </c>
      <c r="I115" s="184" t="str">
        <f t="shared" si="9"/>
        <v>否</v>
      </c>
      <c r="J115" s="185" t="str">
        <f t="shared" si="10"/>
        <v>项</v>
      </c>
      <c r="K115" s="186" t="str">
        <f t="shared" si="11"/>
        <v>201</v>
      </c>
      <c r="L115" s="155" t="str">
        <f t="shared" si="12"/>
        <v>20113</v>
      </c>
      <c r="M115" s="155" t="str">
        <f t="shared" si="13"/>
        <v>2011305</v>
      </c>
    </row>
    <row r="116" ht="31" hidden="1" customHeight="1" spans="1:13">
      <c r="A116" s="170">
        <v>2011306</v>
      </c>
      <c r="B116" s="171" t="s">
        <v>211</v>
      </c>
      <c r="C116" s="172">
        <v>0</v>
      </c>
      <c r="D116" s="172">
        <v>0</v>
      </c>
      <c r="E116" s="172">
        <v>0</v>
      </c>
      <c r="F116" s="172">
        <v>0</v>
      </c>
      <c r="G116" s="173" t="str">
        <f t="shared" si="7"/>
        <v/>
      </c>
      <c r="H116" s="173" t="str">
        <f t="shared" si="8"/>
        <v/>
      </c>
      <c r="I116" s="184" t="str">
        <f t="shared" si="9"/>
        <v>否</v>
      </c>
      <c r="J116" s="185" t="str">
        <f t="shared" si="10"/>
        <v>项</v>
      </c>
      <c r="K116" s="186" t="str">
        <f t="shared" si="11"/>
        <v>201</v>
      </c>
      <c r="L116" s="155" t="str">
        <f t="shared" si="12"/>
        <v>20113</v>
      </c>
      <c r="M116" s="155" t="str">
        <f t="shared" si="13"/>
        <v>2011306</v>
      </c>
    </row>
    <row r="117" ht="31" hidden="1" customHeight="1" spans="1:13">
      <c r="A117" s="170">
        <v>2011307</v>
      </c>
      <c r="B117" s="171" t="s">
        <v>212</v>
      </c>
      <c r="C117" s="172">
        <v>0</v>
      </c>
      <c r="D117" s="172">
        <v>0</v>
      </c>
      <c r="E117" s="172">
        <v>0</v>
      </c>
      <c r="F117" s="172">
        <v>0</v>
      </c>
      <c r="G117" s="173" t="str">
        <f t="shared" si="7"/>
        <v/>
      </c>
      <c r="H117" s="173" t="str">
        <f t="shared" si="8"/>
        <v/>
      </c>
      <c r="I117" s="184" t="str">
        <f t="shared" si="9"/>
        <v>否</v>
      </c>
      <c r="J117" s="185" t="str">
        <f t="shared" si="10"/>
        <v>项</v>
      </c>
      <c r="K117" s="186" t="str">
        <f t="shared" si="11"/>
        <v>201</v>
      </c>
      <c r="L117" s="155" t="str">
        <f t="shared" si="12"/>
        <v>20113</v>
      </c>
      <c r="M117" s="155" t="str">
        <f t="shared" si="13"/>
        <v>2011307</v>
      </c>
    </row>
    <row r="118" ht="31" customHeight="1" spans="1:13">
      <c r="A118" s="170">
        <v>2011308</v>
      </c>
      <c r="B118" s="171" t="s">
        <v>213</v>
      </c>
      <c r="C118" s="172">
        <v>416</v>
      </c>
      <c r="D118" s="172">
        <v>1503</v>
      </c>
      <c r="E118" s="172">
        <v>294</v>
      </c>
      <c r="F118" s="172">
        <v>333</v>
      </c>
      <c r="G118" s="173">
        <f t="shared" si="7"/>
        <v>1.133</v>
      </c>
      <c r="H118" s="173">
        <f t="shared" si="8"/>
        <v>0.8</v>
      </c>
      <c r="I118" s="184" t="str">
        <f t="shared" si="9"/>
        <v>是</v>
      </c>
      <c r="J118" s="185" t="str">
        <f t="shared" si="10"/>
        <v>项</v>
      </c>
      <c r="K118" s="186" t="str">
        <f t="shared" si="11"/>
        <v>201</v>
      </c>
      <c r="L118" s="155" t="str">
        <f t="shared" si="12"/>
        <v>20113</v>
      </c>
      <c r="M118" s="155" t="str">
        <f t="shared" si="13"/>
        <v>2011308</v>
      </c>
    </row>
    <row r="119" ht="31" hidden="1" customHeight="1" spans="1:13">
      <c r="A119" s="170">
        <v>2011350</v>
      </c>
      <c r="B119" s="171" t="s">
        <v>153</v>
      </c>
      <c r="C119" s="172">
        <v>0</v>
      </c>
      <c r="D119" s="172">
        <v>0</v>
      </c>
      <c r="E119" s="172">
        <v>0</v>
      </c>
      <c r="F119" s="172">
        <v>0</v>
      </c>
      <c r="G119" s="173" t="str">
        <f t="shared" si="7"/>
        <v/>
      </c>
      <c r="H119" s="173" t="str">
        <f t="shared" si="8"/>
        <v/>
      </c>
      <c r="I119" s="184" t="str">
        <f t="shared" si="9"/>
        <v>否</v>
      </c>
      <c r="J119" s="185" t="str">
        <f t="shared" si="10"/>
        <v>项</v>
      </c>
      <c r="K119" s="186" t="str">
        <f t="shared" si="11"/>
        <v>201</v>
      </c>
      <c r="L119" s="155" t="str">
        <f t="shared" si="12"/>
        <v>20113</v>
      </c>
      <c r="M119" s="155" t="str">
        <f t="shared" si="13"/>
        <v>2011350</v>
      </c>
    </row>
    <row r="120" ht="31" customHeight="1" spans="1:13">
      <c r="A120" s="170">
        <v>2011399</v>
      </c>
      <c r="B120" s="171" t="s">
        <v>214</v>
      </c>
      <c r="C120" s="172">
        <v>234</v>
      </c>
      <c r="D120" s="172">
        <v>245</v>
      </c>
      <c r="E120" s="172">
        <v>219</v>
      </c>
      <c r="F120" s="172">
        <v>253</v>
      </c>
      <c r="G120" s="173">
        <f t="shared" si="7"/>
        <v>1.155</v>
      </c>
      <c r="H120" s="173">
        <f t="shared" si="8"/>
        <v>1.081</v>
      </c>
      <c r="I120" s="184" t="str">
        <f t="shared" si="9"/>
        <v>是</v>
      </c>
      <c r="J120" s="185" t="str">
        <f t="shared" si="10"/>
        <v>项</v>
      </c>
      <c r="K120" s="186" t="str">
        <f t="shared" si="11"/>
        <v>201</v>
      </c>
      <c r="L120" s="155" t="str">
        <f t="shared" si="12"/>
        <v>20113</v>
      </c>
      <c r="M120" s="155" t="str">
        <f t="shared" si="13"/>
        <v>2011399</v>
      </c>
    </row>
    <row r="121" ht="31" hidden="1" customHeight="1" spans="1:13">
      <c r="A121" s="309">
        <v>20114</v>
      </c>
      <c r="B121" s="310" t="s">
        <v>215</v>
      </c>
      <c r="C121" s="165">
        <f>SUMIFS(C122:C$1297,$L122:$L$1297,$A121,$J122:$J$1297,"项")</f>
        <v>0</v>
      </c>
      <c r="D121" s="165">
        <f>SUMIFS(D122:D$1297,$L122:$L$1297,$A121,$J122:$J$1297,"项")</f>
        <v>0</v>
      </c>
      <c r="E121" s="165">
        <f>SUMIFS(E122:E$1297,$L122:$L$1297,$A121,$J122:$J$1297,"项")</f>
        <v>0</v>
      </c>
      <c r="F121" s="165">
        <f>SUMIFS(F122:F$1297,$L122:$L$1297,$A121,$J122:$J$1297,"项")</f>
        <v>0</v>
      </c>
      <c r="G121" s="173" t="str">
        <f t="shared" si="7"/>
        <v/>
      </c>
      <c r="H121" s="173" t="str">
        <f t="shared" si="8"/>
        <v/>
      </c>
      <c r="I121" s="184" t="str">
        <f t="shared" si="9"/>
        <v>否</v>
      </c>
      <c r="J121" s="185" t="str">
        <f t="shared" si="10"/>
        <v>款</v>
      </c>
      <c r="K121" s="186" t="str">
        <f t="shared" si="11"/>
        <v>201</v>
      </c>
      <c r="L121" s="155" t="str">
        <f t="shared" si="12"/>
        <v>20114</v>
      </c>
      <c r="M121" s="155" t="str">
        <f t="shared" si="13"/>
        <v>20114</v>
      </c>
    </row>
    <row r="122" ht="31" hidden="1" customHeight="1" spans="1:13">
      <c r="A122" s="170">
        <v>2011401</v>
      </c>
      <c r="B122" s="171" t="s">
        <v>144</v>
      </c>
      <c r="C122" s="172">
        <v>0</v>
      </c>
      <c r="D122" s="172">
        <v>0</v>
      </c>
      <c r="E122" s="172">
        <v>0</v>
      </c>
      <c r="F122" s="172">
        <v>0</v>
      </c>
      <c r="G122" s="173" t="str">
        <f t="shared" si="7"/>
        <v/>
      </c>
      <c r="H122" s="173" t="str">
        <f t="shared" si="8"/>
        <v/>
      </c>
      <c r="I122" s="184" t="str">
        <f t="shared" si="9"/>
        <v>否</v>
      </c>
      <c r="J122" s="185" t="str">
        <f t="shared" si="10"/>
        <v>项</v>
      </c>
      <c r="K122" s="186" t="str">
        <f t="shared" si="11"/>
        <v>201</v>
      </c>
      <c r="L122" s="155" t="str">
        <f t="shared" si="12"/>
        <v>20114</v>
      </c>
      <c r="M122" s="155" t="str">
        <f t="shared" si="13"/>
        <v>2011401</v>
      </c>
    </row>
    <row r="123" ht="31" hidden="1" customHeight="1" spans="1:13">
      <c r="A123" s="170">
        <v>2011402</v>
      </c>
      <c r="B123" s="171" t="s">
        <v>145</v>
      </c>
      <c r="C123" s="172">
        <v>0</v>
      </c>
      <c r="D123" s="172">
        <v>0</v>
      </c>
      <c r="E123" s="172">
        <v>0</v>
      </c>
      <c r="F123" s="172">
        <v>0</v>
      </c>
      <c r="G123" s="173" t="str">
        <f t="shared" si="7"/>
        <v/>
      </c>
      <c r="H123" s="173" t="str">
        <f t="shared" si="8"/>
        <v/>
      </c>
      <c r="I123" s="184" t="str">
        <f t="shared" si="9"/>
        <v>否</v>
      </c>
      <c r="J123" s="185" t="str">
        <f t="shared" si="10"/>
        <v>项</v>
      </c>
      <c r="K123" s="186" t="str">
        <f t="shared" si="11"/>
        <v>201</v>
      </c>
      <c r="L123" s="155" t="str">
        <f t="shared" si="12"/>
        <v>20114</v>
      </c>
      <c r="M123" s="155" t="str">
        <f t="shared" si="13"/>
        <v>2011402</v>
      </c>
    </row>
    <row r="124" ht="31" hidden="1" customHeight="1" spans="1:13">
      <c r="A124" s="170">
        <v>2011403</v>
      </c>
      <c r="B124" s="171" t="s">
        <v>146</v>
      </c>
      <c r="C124" s="172">
        <v>0</v>
      </c>
      <c r="D124" s="172">
        <v>0</v>
      </c>
      <c r="E124" s="172">
        <v>0</v>
      </c>
      <c r="F124" s="172">
        <v>0</v>
      </c>
      <c r="G124" s="173" t="str">
        <f t="shared" si="7"/>
        <v/>
      </c>
      <c r="H124" s="173" t="str">
        <f t="shared" si="8"/>
        <v/>
      </c>
      <c r="I124" s="184" t="str">
        <f t="shared" si="9"/>
        <v>否</v>
      </c>
      <c r="J124" s="185" t="str">
        <f t="shared" si="10"/>
        <v>项</v>
      </c>
      <c r="K124" s="186" t="str">
        <f t="shared" si="11"/>
        <v>201</v>
      </c>
      <c r="L124" s="155" t="str">
        <f t="shared" si="12"/>
        <v>20114</v>
      </c>
      <c r="M124" s="155" t="str">
        <f t="shared" si="13"/>
        <v>2011403</v>
      </c>
    </row>
    <row r="125" ht="31" hidden="1" customHeight="1" spans="1:13">
      <c r="A125" s="170">
        <v>2011404</v>
      </c>
      <c r="B125" s="171" t="s">
        <v>216</v>
      </c>
      <c r="C125" s="172">
        <v>0</v>
      </c>
      <c r="D125" s="172">
        <v>0</v>
      </c>
      <c r="E125" s="172">
        <v>0</v>
      </c>
      <c r="F125" s="172">
        <v>0</v>
      </c>
      <c r="G125" s="173" t="str">
        <f t="shared" si="7"/>
        <v/>
      </c>
      <c r="H125" s="173" t="str">
        <f t="shared" si="8"/>
        <v/>
      </c>
      <c r="I125" s="184" t="str">
        <f t="shared" si="9"/>
        <v>否</v>
      </c>
      <c r="J125" s="185" t="str">
        <f t="shared" si="10"/>
        <v>项</v>
      </c>
      <c r="K125" s="186" t="str">
        <f t="shared" si="11"/>
        <v>201</v>
      </c>
      <c r="L125" s="155" t="str">
        <f t="shared" si="12"/>
        <v>20114</v>
      </c>
      <c r="M125" s="155" t="str">
        <f t="shared" si="13"/>
        <v>2011404</v>
      </c>
    </row>
    <row r="126" ht="31" hidden="1" customHeight="1" spans="1:13">
      <c r="A126" s="170">
        <v>2011405</v>
      </c>
      <c r="B126" s="171" t="s">
        <v>217</v>
      </c>
      <c r="C126" s="172">
        <v>0</v>
      </c>
      <c r="D126" s="172">
        <v>0</v>
      </c>
      <c r="E126" s="172">
        <v>0</v>
      </c>
      <c r="F126" s="172">
        <v>0</v>
      </c>
      <c r="G126" s="173" t="str">
        <f t="shared" si="7"/>
        <v/>
      </c>
      <c r="H126" s="173" t="str">
        <f t="shared" si="8"/>
        <v/>
      </c>
      <c r="I126" s="184" t="str">
        <f t="shared" si="9"/>
        <v>否</v>
      </c>
      <c r="J126" s="185" t="str">
        <f t="shared" si="10"/>
        <v>项</v>
      </c>
      <c r="K126" s="186" t="str">
        <f t="shared" si="11"/>
        <v>201</v>
      </c>
      <c r="L126" s="155" t="str">
        <f t="shared" si="12"/>
        <v>20114</v>
      </c>
      <c r="M126" s="155" t="str">
        <f t="shared" si="13"/>
        <v>2011405</v>
      </c>
    </row>
    <row r="127" ht="31" hidden="1" customHeight="1" spans="1:13">
      <c r="A127" s="170">
        <v>2011408</v>
      </c>
      <c r="B127" s="171" t="s">
        <v>218</v>
      </c>
      <c r="C127" s="172">
        <v>0</v>
      </c>
      <c r="D127" s="172">
        <v>0</v>
      </c>
      <c r="E127" s="172">
        <v>0</v>
      </c>
      <c r="F127" s="172">
        <v>0</v>
      </c>
      <c r="G127" s="173" t="str">
        <f t="shared" si="7"/>
        <v/>
      </c>
      <c r="H127" s="173" t="str">
        <f t="shared" si="8"/>
        <v/>
      </c>
      <c r="I127" s="184" t="str">
        <f t="shared" si="9"/>
        <v>否</v>
      </c>
      <c r="J127" s="185" t="str">
        <f t="shared" si="10"/>
        <v>项</v>
      </c>
      <c r="K127" s="186" t="str">
        <f t="shared" si="11"/>
        <v>201</v>
      </c>
      <c r="L127" s="155" t="str">
        <f t="shared" si="12"/>
        <v>20114</v>
      </c>
      <c r="M127" s="155" t="str">
        <f t="shared" si="13"/>
        <v>2011408</v>
      </c>
    </row>
    <row r="128" ht="31" hidden="1" customHeight="1" spans="1:13">
      <c r="A128" s="170">
        <v>2011409</v>
      </c>
      <c r="B128" s="171" t="s">
        <v>219</v>
      </c>
      <c r="C128" s="172">
        <v>0</v>
      </c>
      <c r="D128" s="172">
        <v>0</v>
      </c>
      <c r="E128" s="172">
        <v>0</v>
      </c>
      <c r="F128" s="172">
        <v>0</v>
      </c>
      <c r="G128" s="173" t="str">
        <f t="shared" si="7"/>
        <v/>
      </c>
      <c r="H128" s="173" t="str">
        <f t="shared" si="8"/>
        <v/>
      </c>
      <c r="I128" s="184" t="str">
        <f t="shared" si="9"/>
        <v>否</v>
      </c>
      <c r="J128" s="185" t="str">
        <f t="shared" si="10"/>
        <v>项</v>
      </c>
      <c r="K128" s="186" t="str">
        <f t="shared" si="11"/>
        <v>201</v>
      </c>
      <c r="L128" s="155" t="str">
        <f t="shared" si="12"/>
        <v>20114</v>
      </c>
      <c r="M128" s="155" t="str">
        <f t="shared" si="13"/>
        <v>2011409</v>
      </c>
    </row>
    <row r="129" ht="31" hidden="1" customHeight="1" spans="1:13">
      <c r="A129" s="170">
        <v>2011410</v>
      </c>
      <c r="B129" s="171" t="s">
        <v>220</v>
      </c>
      <c r="C129" s="172">
        <v>0</v>
      </c>
      <c r="D129" s="172">
        <v>0</v>
      </c>
      <c r="E129" s="172">
        <v>0</v>
      </c>
      <c r="F129" s="172">
        <v>0</v>
      </c>
      <c r="G129" s="173" t="str">
        <f t="shared" si="7"/>
        <v/>
      </c>
      <c r="H129" s="173" t="str">
        <f t="shared" si="8"/>
        <v/>
      </c>
      <c r="I129" s="184" t="str">
        <f t="shared" si="9"/>
        <v>否</v>
      </c>
      <c r="J129" s="185" t="str">
        <f t="shared" si="10"/>
        <v>项</v>
      </c>
      <c r="K129" s="186" t="str">
        <f t="shared" si="11"/>
        <v>201</v>
      </c>
      <c r="L129" s="155" t="str">
        <f t="shared" si="12"/>
        <v>20114</v>
      </c>
      <c r="M129" s="155" t="str">
        <f t="shared" si="13"/>
        <v>2011410</v>
      </c>
    </row>
    <row r="130" ht="31" hidden="1" customHeight="1" spans="1:13">
      <c r="A130" s="170">
        <v>2011411</v>
      </c>
      <c r="B130" s="171" t="s">
        <v>221</v>
      </c>
      <c r="C130" s="172">
        <v>0</v>
      </c>
      <c r="D130" s="172">
        <v>0</v>
      </c>
      <c r="E130" s="172">
        <v>0</v>
      </c>
      <c r="F130" s="172">
        <v>0</v>
      </c>
      <c r="G130" s="173" t="str">
        <f t="shared" si="7"/>
        <v/>
      </c>
      <c r="H130" s="173" t="str">
        <f t="shared" si="8"/>
        <v/>
      </c>
      <c r="I130" s="184" t="str">
        <f t="shared" si="9"/>
        <v>否</v>
      </c>
      <c r="J130" s="185" t="str">
        <f t="shared" si="10"/>
        <v>项</v>
      </c>
      <c r="K130" s="186" t="str">
        <f t="shared" si="11"/>
        <v>201</v>
      </c>
      <c r="L130" s="155" t="str">
        <f t="shared" si="12"/>
        <v>20114</v>
      </c>
      <c r="M130" s="155" t="str">
        <f t="shared" si="13"/>
        <v>2011411</v>
      </c>
    </row>
    <row r="131" ht="31" hidden="1" customHeight="1" spans="1:13">
      <c r="A131" s="170">
        <v>2011450</v>
      </c>
      <c r="B131" s="171" t="s">
        <v>153</v>
      </c>
      <c r="C131" s="172">
        <v>0</v>
      </c>
      <c r="D131" s="172">
        <v>0</v>
      </c>
      <c r="E131" s="172">
        <v>0</v>
      </c>
      <c r="F131" s="172">
        <v>0</v>
      </c>
      <c r="G131" s="173" t="str">
        <f t="shared" si="7"/>
        <v/>
      </c>
      <c r="H131" s="173" t="str">
        <f t="shared" si="8"/>
        <v/>
      </c>
      <c r="I131" s="184" t="str">
        <f t="shared" si="9"/>
        <v>否</v>
      </c>
      <c r="J131" s="185" t="str">
        <f t="shared" si="10"/>
        <v>项</v>
      </c>
      <c r="K131" s="186" t="str">
        <f t="shared" si="11"/>
        <v>201</v>
      </c>
      <c r="L131" s="155" t="str">
        <f t="shared" si="12"/>
        <v>20114</v>
      </c>
      <c r="M131" s="155" t="str">
        <f t="shared" si="13"/>
        <v>2011450</v>
      </c>
    </row>
    <row r="132" ht="31" hidden="1" customHeight="1" spans="1:13">
      <c r="A132" s="170">
        <v>2011499</v>
      </c>
      <c r="B132" s="171" t="s">
        <v>222</v>
      </c>
      <c r="C132" s="172">
        <v>0</v>
      </c>
      <c r="D132" s="172">
        <v>0</v>
      </c>
      <c r="E132" s="172">
        <v>0</v>
      </c>
      <c r="F132" s="172">
        <v>0</v>
      </c>
      <c r="G132" s="173" t="str">
        <f t="shared" si="7"/>
        <v/>
      </c>
      <c r="H132" s="173" t="str">
        <f t="shared" si="8"/>
        <v/>
      </c>
      <c r="I132" s="184" t="str">
        <f t="shared" si="9"/>
        <v>否</v>
      </c>
      <c r="J132" s="185" t="str">
        <f t="shared" si="10"/>
        <v>项</v>
      </c>
      <c r="K132" s="186" t="str">
        <f t="shared" si="11"/>
        <v>201</v>
      </c>
      <c r="L132" s="155" t="str">
        <f t="shared" si="12"/>
        <v>20114</v>
      </c>
      <c r="M132" s="155" t="str">
        <f t="shared" si="13"/>
        <v>2011499</v>
      </c>
    </row>
    <row r="133" ht="31" customHeight="1" spans="1:13">
      <c r="A133" s="309">
        <v>20123</v>
      </c>
      <c r="B133" s="310" t="s">
        <v>223</v>
      </c>
      <c r="C133" s="165">
        <f>SUMIFS(C134:C$1297,$L134:$L$1297,$A133,$J134:$J$1297,"项")</f>
        <v>187</v>
      </c>
      <c r="D133" s="165">
        <f>SUMIFS(D134:D$1297,$L134:$L$1297,$A133,$J134:$J$1297,"项")</f>
        <v>104</v>
      </c>
      <c r="E133" s="165">
        <f>SUMIFS(E134:E$1297,$L134:$L$1297,$A133,$J134:$J$1297,"项")</f>
        <v>47</v>
      </c>
      <c r="F133" s="165">
        <f>SUMIFS(F134:F$1297,$L134:$L$1297,$A133,$J134:$J$1297,"项")</f>
        <v>20</v>
      </c>
      <c r="G133" s="173">
        <f t="shared" ref="G133:G196" si="14">IF(E133&lt;&gt;0,ROUND(F133/E133,3),"")</f>
        <v>0.426</v>
      </c>
      <c r="H133" s="173">
        <f t="shared" ref="H133:H196" si="15">IF(C133&lt;&gt;0,ROUND(F133/C133,3),"")</f>
        <v>0.107</v>
      </c>
      <c r="I133" s="184" t="str">
        <f t="shared" si="9"/>
        <v>是</v>
      </c>
      <c r="J133" s="185" t="str">
        <f t="shared" si="10"/>
        <v>款</v>
      </c>
      <c r="K133" s="186" t="str">
        <f t="shared" si="11"/>
        <v>201</v>
      </c>
      <c r="L133" s="155" t="str">
        <f t="shared" si="12"/>
        <v>20123</v>
      </c>
      <c r="M133" s="155" t="str">
        <f t="shared" si="13"/>
        <v>20123</v>
      </c>
    </row>
    <row r="134" ht="31" customHeight="1" spans="1:13">
      <c r="A134" s="170">
        <v>2012301</v>
      </c>
      <c r="B134" s="171" t="s">
        <v>144</v>
      </c>
      <c r="C134" s="172">
        <v>23</v>
      </c>
      <c r="D134" s="172">
        <v>31</v>
      </c>
      <c r="E134" s="172">
        <v>31</v>
      </c>
      <c r="F134" s="172">
        <v>4</v>
      </c>
      <c r="G134" s="173">
        <f t="shared" si="14"/>
        <v>0.129</v>
      </c>
      <c r="H134" s="173">
        <f t="shared" si="15"/>
        <v>0.174</v>
      </c>
      <c r="I134" s="184" t="str">
        <f t="shared" ref="I134:I197" si="16">IF(LEN(A134)=3,"是",IF(OR(C134&lt;&gt;0,D134&lt;&gt;0,E134&lt;&gt;0,F134&lt;&gt;0),"是","否"))</f>
        <v>是</v>
      </c>
      <c r="J134" s="185" t="str">
        <f t="shared" ref="J134:J197" si="17">_xlfn.IFS(LEN(A134)=3,"类",LEN(A134)=5,"款",LEN(A134)=7,"项")</f>
        <v>项</v>
      </c>
      <c r="K134" s="186" t="str">
        <f t="shared" ref="K134:K197" si="18">LEFT(A134,3)</f>
        <v>201</v>
      </c>
      <c r="L134" s="155" t="str">
        <f t="shared" ref="L134:L197" si="19">LEFT(A134,5)</f>
        <v>20123</v>
      </c>
      <c r="M134" s="155" t="str">
        <f t="shared" ref="M134:M197" si="20">LEFT(A134,7)</f>
        <v>2012301</v>
      </c>
    </row>
    <row r="135" ht="31" hidden="1" customHeight="1" spans="1:13">
      <c r="A135" s="170">
        <v>2012302</v>
      </c>
      <c r="B135" s="171" t="s">
        <v>145</v>
      </c>
      <c r="C135" s="172">
        <v>0</v>
      </c>
      <c r="D135" s="172">
        <v>0</v>
      </c>
      <c r="E135" s="172">
        <v>0</v>
      </c>
      <c r="F135" s="172">
        <v>0</v>
      </c>
      <c r="G135" s="173" t="str">
        <f t="shared" si="14"/>
        <v/>
      </c>
      <c r="H135" s="173" t="str">
        <f t="shared" si="15"/>
        <v/>
      </c>
      <c r="I135" s="184" t="str">
        <f t="shared" si="16"/>
        <v>否</v>
      </c>
      <c r="J135" s="185" t="str">
        <f t="shared" si="17"/>
        <v>项</v>
      </c>
      <c r="K135" s="186" t="str">
        <f t="shared" si="18"/>
        <v>201</v>
      </c>
      <c r="L135" s="155" t="str">
        <f t="shared" si="19"/>
        <v>20123</v>
      </c>
      <c r="M135" s="155" t="str">
        <f t="shared" si="20"/>
        <v>2012302</v>
      </c>
    </row>
    <row r="136" ht="31" hidden="1" customHeight="1" spans="1:13">
      <c r="A136" s="170">
        <v>2012303</v>
      </c>
      <c r="B136" s="171" t="s">
        <v>146</v>
      </c>
      <c r="C136" s="172">
        <v>0</v>
      </c>
      <c r="D136" s="172">
        <v>0</v>
      </c>
      <c r="E136" s="172">
        <v>0</v>
      </c>
      <c r="F136" s="172">
        <v>0</v>
      </c>
      <c r="G136" s="173" t="str">
        <f t="shared" si="14"/>
        <v/>
      </c>
      <c r="H136" s="173" t="str">
        <f t="shared" si="15"/>
        <v/>
      </c>
      <c r="I136" s="184" t="str">
        <f t="shared" si="16"/>
        <v>否</v>
      </c>
      <c r="J136" s="185" t="str">
        <f t="shared" si="17"/>
        <v>项</v>
      </c>
      <c r="K136" s="186" t="str">
        <f t="shared" si="18"/>
        <v>201</v>
      </c>
      <c r="L136" s="155" t="str">
        <f t="shared" si="19"/>
        <v>20123</v>
      </c>
      <c r="M136" s="155" t="str">
        <f t="shared" si="20"/>
        <v>2012303</v>
      </c>
    </row>
    <row r="137" ht="31" customHeight="1" spans="1:13">
      <c r="A137" s="170">
        <v>2012304</v>
      </c>
      <c r="B137" s="171" t="s">
        <v>224</v>
      </c>
      <c r="C137" s="172">
        <v>52</v>
      </c>
      <c r="D137" s="172">
        <v>49</v>
      </c>
      <c r="E137" s="172">
        <v>0</v>
      </c>
      <c r="F137" s="172">
        <v>0</v>
      </c>
      <c r="G137" s="173" t="str">
        <f t="shared" si="14"/>
        <v/>
      </c>
      <c r="H137" s="173">
        <f t="shared" si="15"/>
        <v>0</v>
      </c>
      <c r="I137" s="184" t="str">
        <f t="shared" si="16"/>
        <v>是</v>
      </c>
      <c r="J137" s="185" t="str">
        <f t="shared" si="17"/>
        <v>项</v>
      </c>
      <c r="K137" s="186" t="str">
        <f t="shared" si="18"/>
        <v>201</v>
      </c>
      <c r="L137" s="155" t="str">
        <f t="shared" si="19"/>
        <v>20123</v>
      </c>
      <c r="M137" s="155" t="str">
        <f t="shared" si="20"/>
        <v>2012304</v>
      </c>
    </row>
    <row r="138" ht="31" hidden="1" customHeight="1" spans="1:13">
      <c r="A138" s="170">
        <v>2012350</v>
      </c>
      <c r="B138" s="171" t="s">
        <v>153</v>
      </c>
      <c r="C138" s="172">
        <v>0</v>
      </c>
      <c r="D138" s="172">
        <v>0</v>
      </c>
      <c r="E138" s="172">
        <v>0</v>
      </c>
      <c r="F138" s="172">
        <v>0</v>
      </c>
      <c r="G138" s="173" t="str">
        <f t="shared" si="14"/>
        <v/>
      </c>
      <c r="H138" s="173" t="str">
        <f t="shared" si="15"/>
        <v/>
      </c>
      <c r="I138" s="184" t="str">
        <f t="shared" si="16"/>
        <v>否</v>
      </c>
      <c r="J138" s="185" t="str">
        <f t="shared" si="17"/>
        <v>项</v>
      </c>
      <c r="K138" s="186" t="str">
        <f t="shared" si="18"/>
        <v>201</v>
      </c>
      <c r="L138" s="155" t="str">
        <f t="shared" si="19"/>
        <v>20123</v>
      </c>
      <c r="M138" s="155" t="str">
        <f t="shared" si="20"/>
        <v>2012350</v>
      </c>
    </row>
    <row r="139" ht="31" customHeight="1" spans="1:13">
      <c r="A139" s="170">
        <v>2012399</v>
      </c>
      <c r="B139" s="171" t="s">
        <v>225</v>
      </c>
      <c r="C139" s="172">
        <v>112</v>
      </c>
      <c r="D139" s="172">
        <v>24</v>
      </c>
      <c r="E139" s="172">
        <v>16</v>
      </c>
      <c r="F139" s="172">
        <v>16</v>
      </c>
      <c r="G139" s="173">
        <f t="shared" si="14"/>
        <v>1</v>
      </c>
      <c r="H139" s="173">
        <f t="shared" si="15"/>
        <v>0.143</v>
      </c>
      <c r="I139" s="184" t="str">
        <f t="shared" si="16"/>
        <v>是</v>
      </c>
      <c r="J139" s="185" t="str">
        <f t="shared" si="17"/>
        <v>项</v>
      </c>
      <c r="K139" s="186" t="str">
        <f t="shared" si="18"/>
        <v>201</v>
      </c>
      <c r="L139" s="155" t="str">
        <f t="shared" si="19"/>
        <v>20123</v>
      </c>
      <c r="M139" s="155" t="str">
        <f t="shared" si="20"/>
        <v>2012399</v>
      </c>
    </row>
    <row r="140" ht="31" hidden="1" customHeight="1" spans="1:13">
      <c r="A140" s="309">
        <v>20125</v>
      </c>
      <c r="B140" s="310" t="s">
        <v>226</v>
      </c>
      <c r="C140" s="165">
        <f>SUMIFS(C141:C$1297,$L141:$L$1297,$A140,$J141:$J$1297,"项")</f>
        <v>0</v>
      </c>
      <c r="D140" s="165">
        <f>SUMIFS(D141:D$1297,$L141:$L$1297,$A140,$J141:$J$1297,"项")</f>
        <v>0</v>
      </c>
      <c r="E140" s="165">
        <f>SUMIFS(E141:E$1297,$L141:$L$1297,$A140,$J141:$J$1297,"项")</f>
        <v>0</v>
      </c>
      <c r="F140" s="165">
        <f>SUMIFS(F141:F$1297,$L141:$L$1297,$A140,$J141:$J$1297,"项")</f>
        <v>0</v>
      </c>
      <c r="G140" s="173" t="str">
        <f t="shared" si="14"/>
        <v/>
      </c>
      <c r="H140" s="173" t="str">
        <f t="shared" si="15"/>
        <v/>
      </c>
      <c r="I140" s="184" t="str">
        <f t="shared" si="16"/>
        <v>否</v>
      </c>
      <c r="J140" s="185" t="str">
        <f t="shared" si="17"/>
        <v>款</v>
      </c>
      <c r="K140" s="186" t="str">
        <f t="shared" si="18"/>
        <v>201</v>
      </c>
      <c r="L140" s="155" t="str">
        <f t="shared" si="19"/>
        <v>20125</v>
      </c>
      <c r="M140" s="155" t="str">
        <f t="shared" si="20"/>
        <v>20125</v>
      </c>
    </row>
    <row r="141" ht="31" hidden="1" customHeight="1" spans="1:13">
      <c r="A141" s="170">
        <v>2012501</v>
      </c>
      <c r="B141" s="171" t="s">
        <v>144</v>
      </c>
      <c r="C141" s="172">
        <v>0</v>
      </c>
      <c r="D141" s="172">
        <v>0</v>
      </c>
      <c r="E141" s="172">
        <v>0</v>
      </c>
      <c r="F141" s="172">
        <v>0</v>
      </c>
      <c r="G141" s="173" t="str">
        <f t="shared" si="14"/>
        <v/>
      </c>
      <c r="H141" s="173" t="str">
        <f t="shared" si="15"/>
        <v/>
      </c>
      <c r="I141" s="184" t="str">
        <f t="shared" si="16"/>
        <v>否</v>
      </c>
      <c r="J141" s="185" t="str">
        <f t="shared" si="17"/>
        <v>项</v>
      </c>
      <c r="K141" s="186" t="str">
        <f t="shared" si="18"/>
        <v>201</v>
      </c>
      <c r="L141" s="155" t="str">
        <f t="shared" si="19"/>
        <v>20125</v>
      </c>
      <c r="M141" s="155" t="str">
        <f t="shared" si="20"/>
        <v>2012501</v>
      </c>
    </row>
    <row r="142" ht="31" hidden="1" customHeight="1" spans="1:13">
      <c r="A142" s="170">
        <v>2012502</v>
      </c>
      <c r="B142" s="171" t="s">
        <v>145</v>
      </c>
      <c r="C142" s="172">
        <v>0</v>
      </c>
      <c r="D142" s="172">
        <v>0</v>
      </c>
      <c r="E142" s="172">
        <v>0</v>
      </c>
      <c r="F142" s="172">
        <v>0</v>
      </c>
      <c r="G142" s="173" t="str">
        <f t="shared" si="14"/>
        <v/>
      </c>
      <c r="H142" s="173" t="str">
        <f t="shared" si="15"/>
        <v/>
      </c>
      <c r="I142" s="184" t="str">
        <f t="shared" si="16"/>
        <v>否</v>
      </c>
      <c r="J142" s="185" t="str">
        <f t="shared" si="17"/>
        <v>项</v>
      </c>
      <c r="K142" s="186" t="str">
        <f t="shared" si="18"/>
        <v>201</v>
      </c>
      <c r="L142" s="155" t="str">
        <f t="shared" si="19"/>
        <v>20125</v>
      </c>
      <c r="M142" s="155" t="str">
        <f t="shared" si="20"/>
        <v>2012502</v>
      </c>
    </row>
    <row r="143" ht="31" hidden="1" customHeight="1" spans="1:13">
      <c r="A143" s="170">
        <v>2012503</v>
      </c>
      <c r="B143" s="171" t="s">
        <v>146</v>
      </c>
      <c r="C143" s="172">
        <v>0</v>
      </c>
      <c r="D143" s="172">
        <v>0</v>
      </c>
      <c r="E143" s="172">
        <v>0</v>
      </c>
      <c r="F143" s="172">
        <v>0</v>
      </c>
      <c r="G143" s="173" t="str">
        <f t="shared" si="14"/>
        <v/>
      </c>
      <c r="H143" s="173" t="str">
        <f t="shared" si="15"/>
        <v/>
      </c>
      <c r="I143" s="184" t="str">
        <f t="shared" si="16"/>
        <v>否</v>
      </c>
      <c r="J143" s="185" t="str">
        <f t="shared" si="17"/>
        <v>项</v>
      </c>
      <c r="K143" s="186" t="str">
        <f t="shared" si="18"/>
        <v>201</v>
      </c>
      <c r="L143" s="155" t="str">
        <f t="shared" si="19"/>
        <v>20125</v>
      </c>
      <c r="M143" s="155" t="str">
        <f t="shared" si="20"/>
        <v>2012503</v>
      </c>
    </row>
    <row r="144" ht="31" hidden="1" customHeight="1" spans="1:13">
      <c r="A144" s="170">
        <v>2012504</v>
      </c>
      <c r="B144" s="171" t="s">
        <v>227</v>
      </c>
      <c r="C144" s="172">
        <v>0</v>
      </c>
      <c r="D144" s="172">
        <v>0</v>
      </c>
      <c r="E144" s="172">
        <v>0</v>
      </c>
      <c r="F144" s="172">
        <v>0</v>
      </c>
      <c r="G144" s="173" t="str">
        <f t="shared" si="14"/>
        <v/>
      </c>
      <c r="H144" s="173" t="str">
        <f t="shared" si="15"/>
        <v/>
      </c>
      <c r="I144" s="184" t="str">
        <f t="shared" si="16"/>
        <v>否</v>
      </c>
      <c r="J144" s="185" t="str">
        <f t="shared" si="17"/>
        <v>项</v>
      </c>
      <c r="K144" s="186" t="str">
        <f t="shared" si="18"/>
        <v>201</v>
      </c>
      <c r="L144" s="155" t="str">
        <f t="shared" si="19"/>
        <v>20125</v>
      </c>
      <c r="M144" s="155" t="str">
        <f t="shared" si="20"/>
        <v>2012504</v>
      </c>
    </row>
    <row r="145" ht="31" hidden="1" customHeight="1" spans="1:13">
      <c r="A145" s="170">
        <v>2012505</v>
      </c>
      <c r="B145" s="171" t="s">
        <v>228</v>
      </c>
      <c r="C145" s="172">
        <v>0</v>
      </c>
      <c r="D145" s="172">
        <v>0</v>
      </c>
      <c r="E145" s="172">
        <v>0</v>
      </c>
      <c r="F145" s="172">
        <v>0</v>
      </c>
      <c r="G145" s="173" t="str">
        <f t="shared" si="14"/>
        <v/>
      </c>
      <c r="H145" s="173" t="str">
        <f t="shared" si="15"/>
        <v/>
      </c>
      <c r="I145" s="184" t="str">
        <f t="shared" si="16"/>
        <v>否</v>
      </c>
      <c r="J145" s="185" t="str">
        <f t="shared" si="17"/>
        <v>项</v>
      </c>
      <c r="K145" s="186" t="str">
        <f t="shared" si="18"/>
        <v>201</v>
      </c>
      <c r="L145" s="155" t="str">
        <f t="shared" si="19"/>
        <v>20125</v>
      </c>
      <c r="M145" s="155" t="str">
        <f t="shared" si="20"/>
        <v>2012505</v>
      </c>
    </row>
    <row r="146" ht="31" hidden="1" customHeight="1" spans="1:13">
      <c r="A146" s="170">
        <v>2012550</v>
      </c>
      <c r="B146" s="171" t="s">
        <v>153</v>
      </c>
      <c r="C146" s="172">
        <v>0</v>
      </c>
      <c r="D146" s="172">
        <v>0</v>
      </c>
      <c r="E146" s="172">
        <v>0</v>
      </c>
      <c r="F146" s="172">
        <v>0</v>
      </c>
      <c r="G146" s="173" t="str">
        <f t="shared" si="14"/>
        <v/>
      </c>
      <c r="H146" s="173" t="str">
        <f t="shared" si="15"/>
        <v/>
      </c>
      <c r="I146" s="184" t="str">
        <f t="shared" si="16"/>
        <v>否</v>
      </c>
      <c r="J146" s="185" t="str">
        <f t="shared" si="17"/>
        <v>项</v>
      </c>
      <c r="K146" s="186" t="str">
        <f t="shared" si="18"/>
        <v>201</v>
      </c>
      <c r="L146" s="155" t="str">
        <f t="shared" si="19"/>
        <v>20125</v>
      </c>
      <c r="M146" s="155" t="str">
        <f t="shared" si="20"/>
        <v>2012550</v>
      </c>
    </row>
    <row r="147" ht="31" hidden="1" customHeight="1" spans="1:13">
      <c r="A147" s="170">
        <v>2012599</v>
      </c>
      <c r="B147" s="171" t="s">
        <v>229</v>
      </c>
      <c r="C147" s="172">
        <v>0</v>
      </c>
      <c r="D147" s="172">
        <v>0</v>
      </c>
      <c r="E147" s="172">
        <v>0</v>
      </c>
      <c r="F147" s="172">
        <v>0</v>
      </c>
      <c r="G147" s="173" t="str">
        <f t="shared" si="14"/>
        <v/>
      </c>
      <c r="H147" s="173" t="str">
        <f t="shared" si="15"/>
        <v/>
      </c>
      <c r="I147" s="184" t="str">
        <f t="shared" si="16"/>
        <v>否</v>
      </c>
      <c r="J147" s="185" t="str">
        <f t="shared" si="17"/>
        <v>项</v>
      </c>
      <c r="K147" s="186" t="str">
        <f t="shared" si="18"/>
        <v>201</v>
      </c>
      <c r="L147" s="155" t="str">
        <f t="shared" si="19"/>
        <v>20125</v>
      </c>
      <c r="M147" s="155" t="str">
        <f t="shared" si="20"/>
        <v>2012599</v>
      </c>
    </row>
    <row r="148" ht="31" customHeight="1" spans="1:13">
      <c r="A148" s="309">
        <v>20126</v>
      </c>
      <c r="B148" s="310" t="s">
        <v>230</v>
      </c>
      <c r="C148" s="165">
        <f>SUMIFS(C149:C$1297,$L149:$L$1297,$A148,$J149:$J$1297,"项")</f>
        <v>117</v>
      </c>
      <c r="D148" s="165">
        <f>SUMIFS(D149:D$1297,$L149:$L$1297,$A148,$J149:$J$1297,"项")</f>
        <v>333</v>
      </c>
      <c r="E148" s="165">
        <f>SUMIFS(E149:E$1297,$L149:$L$1297,$A148,$J149:$J$1297,"项")</f>
        <v>279</v>
      </c>
      <c r="F148" s="165">
        <f>SUMIFS(F149:F$1297,$L149:$L$1297,$A148,$J149:$J$1297,"项")</f>
        <v>99</v>
      </c>
      <c r="G148" s="173">
        <f t="shared" si="14"/>
        <v>0.355</v>
      </c>
      <c r="H148" s="173">
        <f t="shared" si="15"/>
        <v>0.846</v>
      </c>
      <c r="I148" s="184" t="str">
        <f t="shared" si="16"/>
        <v>是</v>
      </c>
      <c r="J148" s="185" t="str">
        <f t="shared" si="17"/>
        <v>款</v>
      </c>
      <c r="K148" s="186" t="str">
        <f t="shared" si="18"/>
        <v>201</v>
      </c>
      <c r="L148" s="155" t="str">
        <f t="shared" si="19"/>
        <v>20126</v>
      </c>
      <c r="M148" s="155" t="str">
        <f t="shared" si="20"/>
        <v>20126</v>
      </c>
    </row>
    <row r="149" ht="31" customHeight="1" spans="1:13">
      <c r="A149" s="170">
        <v>2012601</v>
      </c>
      <c r="B149" s="171" t="s">
        <v>144</v>
      </c>
      <c r="C149" s="172">
        <v>98</v>
      </c>
      <c r="D149" s="172">
        <v>83</v>
      </c>
      <c r="E149" s="172">
        <v>87</v>
      </c>
      <c r="F149" s="172">
        <v>86</v>
      </c>
      <c r="G149" s="173">
        <f t="shared" si="14"/>
        <v>0.989</v>
      </c>
      <c r="H149" s="173">
        <f t="shared" si="15"/>
        <v>0.878</v>
      </c>
      <c r="I149" s="184" t="str">
        <f t="shared" si="16"/>
        <v>是</v>
      </c>
      <c r="J149" s="185" t="str">
        <f t="shared" si="17"/>
        <v>项</v>
      </c>
      <c r="K149" s="186" t="str">
        <f t="shared" si="18"/>
        <v>201</v>
      </c>
      <c r="L149" s="155" t="str">
        <f t="shared" si="19"/>
        <v>20126</v>
      </c>
      <c r="M149" s="155" t="str">
        <f t="shared" si="20"/>
        <v>2012601</v>
      </c>
    </row>
    <row r="150" ht="31" hidden="1" customHeight="1" spans="1:13">
      <c r="A150" s="170">
        <v>2012602</v>
      </c>
      <c r="B150" s="171" t="s">
        <v>145</v>
      </c>
      <c r="C150" s="172">
        <v>0</v>
      </c>
      <c r="D150" s="172">
        <v>0</v>
      </c>
      <c r="E150" s="172">
        <v>0</v>
      </c>
      <c r="F150" s="172">
        <v>0</v>
      </c>
      <c r="G150" s="173" t="str">
        <f t="shared" si="14"/>
        <v/>
      </c>
      <c r="H150" s="173" t="str">
        <f t="shared" si="15"/>
        <v/>
      </c>
      <c r="I150" s="184" t="str">
        <f t="shared" si="16"/>
        <v>否</v>
      </c>
      <c r="J150" s="185" t="str">
        <f t="shared" si="17"/>
        <v>项</v>
      </c>
      <c r="K150" s="186" t="str">
        <f t="shared" si="18"/>
        <v>201</v>
      </c>
      <c r="L150" s="155" t="str">
        <f t="shared" si="19"/>
        <v>20126</v>
      </c>
      <c r="M150" s="155" t="str">
        <f t="shared" si="20"/>
        <v>2012602</v>
      </c>
    </row>
    <row r="151" ht="31" hidden="1" customHeight="1" spans="1:13">
      <c r="A151" s="170">
        <v>2012603</v>
      </c>
      <c r="B151" s="171" t="s">
        <v>146</v>
      </c>
      <c r="C151" s="172">
        <v>0</v>
      </c>
      <c r="D151" s="172">
        <v>0</v>
      </c>
      <c r="E151" s="172">
        <v>0</v>
      </c>
      <c r="F151" s="172">
        <v>0</v>
      </c>
      <c r="G151" s="173" t="str">
        <f t="shared" si="14"/>
        <v/>
      </c>
      <c r="H151" s="173" t="str">
        <f t="shared" si="15"/>
        <v/>
      </c>
      <c r="I151" s="184" t="str">
        <f t="shared" si="16"/>
        <v>否</v>
      </c>
      <c r="J151" s="185" t="str">
        <f t="shared" si="17"/>
        <v>项</v>
      </c>
      <c r="K151" s="186" t="str">
        <f t="shared" si="18"/>
        <v>201</v>
      </c>
      <c r="L151" s="155" t="str">
        <f t="shared" si="19"/>
        <v>20126</v>
      </c>
      <c r="M151" s="155" t="str">
        <f t="shared" si="20"/>
        <v>2012603</v>
      </c>
    </row>
    <row r="152" ht="31" customHeight="1" spans="1:13">
      <c r="A152" s="170">
        <v>2012604</v>
      </c>
      <c r="B152" s="171" t="s">
        <v>231</v>
      </c>
      <c r="C152" s="172">
        <v>19</v>
      </c>
      <c r="D152" s="172">
        <v>250</v>
      </c>
      <c r="E152" s="172">
        <v>192</v>
      </c>
      <c r="F152" s="172">
        <v>13</v>
      </c>
      <c r="G152" s="173">
        <f t="shared" si="14"/>
        <v>0.068</v>
      </c>
      <c r="H152" s="173">
        <f t="shared" si="15"/>
        <v>0.684</v>
      </c>
      <c r="I152" s="184" t="str">
        <f t="shared" si="16"/>
        <v>是</v>
      </c>
      <c r="J152" s="185" t="str">
        <f t="shared" si="17"/>
        <v>项</v>
      </c>
      <c r="K152" s="186" t="str">
        <f t="shared" si="18"/>
        <v>201</v>
      </c>
      <c r="L152" s="155" t="str">
        <f t="shared" si="19"/>
        <v>20126</v>
      </c>
      <c r="M152" s="155" t="str">
        <f t="shared" si="20"/>
        <v>2012604</v>
      </c>
    </row>
    <row r="153" ht="31" hidden="1" customHeight="1" spans="1:13">
      <c r="A153" s="170">
        <v>2012699</v>
      </c>
      <c r="B153" s="171" t="s">
        <v>232</v>
      </c>
      <c r="C153" s="172">
        <v>0</v>
      </c>
      <c r="D153" s="172">
        <v>0</v>
      </c>
      <c r="E153" s="172">
        <v>0</v>
      </c>
      <c r="F153" s="172">
        <v>0</v>
      </c>
      <c r="G153" s="173" t="str">
        <f t="shared" si="14"/>
        <v/>
      </c>
      <c r="H153" s="173" t="str">
        <f t="shared" si="15"/>
        <v/>
      </c>
      <c r="I153" s="184" t="str">
        <f t="shared" si="16"/>
        <v>否</v>
      </c>
      <c r="J153" s="185" t="str">
        <f t="shared" si="17"/>
        <v>项</v>
      </c>
      <c r="K153" s="186" t="str">
        <f t="shared" si="18"/>
        <v>201</v>
      </c>
      <c r="L153" s="155" t="str">
        <f t="shared" si="19"/>
        <v>20126</v>
      </c>
      <c r="M153" s="155" t="str">
        <f t="shared" si="20"/>
        <v>2012699</v>
      </c>
    </row>
    <row r="154" ht="31" customHeight="1" spans="1:13">
      <c r="A154" s="309">
        <v>20128</v>
      </c>
      <c r="B154" s="310" t="s">
        <v>233</v>
      </c>
      <c r="C154" s="165">
        <f>SUMIFS(C155:C$1297,$L155:$L$1297,$A154,$J155:$J$1297,"项")</f>
        <v>245</v>
      </c>
      <c r="D154" s="165">
        <f>SUMIFS(D155:D$1297,$L155:$L$1297,$A154,$J155:$J$1297,"项")</f>
        <v>241</v>
      </c>
      <c r="E154" s="165">
        <f>SUMIFS(E155:E$1297,$L155:$L$1297,$A154,$J155:$J$1297,"项")</f>
        <v>196</v>
      </c>
      <c r="F154" s="165">
        <f>SUMIFS(F155:F$1297,$L155:$L$1297,$A154,$J155:$J$1297,"项")</f>
        <v>209</v>
      </c>
      <c r="G154" s="173">
        <f t="shared" si="14"/>
        <v>1.066</v>
      </c>
      <c r="H154" s="173">
        <f t="shared" si="15"/>
        <v>0.853</v>
      </c>
      <c r="I154" s="184" t="str">
        <f t="shared" si="16"/>
        <v>是</v>
      </c>
      <c r="J154" s="185" t="str">
        <f t="shared" si="17"/>
        <v>款</v>
      </c>
      <c r="K154" s="186" t="str">
        <f t="shared" si="18"/>
        <v>201</v>
      </c>
      <c r="L154" s="155" t="str">
        <f t="shared" si="19"/>
        <v>20128</v>
      </c>
      <c r="M154" s="155" t="str">
        <f t="shared" si="20"/>
        <v>20128</v>
      </c>
    </row>
    <row r="155" ht="31" customHeight="1" spans="1:13">
      <c r="A155" s="170">
        <v>2012801</v>
      </c>
      <c r="B155" s="171" t="s">
        <v>144</v>
      </c>
      <c r="C155" s="172">
        <v>214</v>
      </c>
      <c r="D155" s="172">
        <v>210</v>
      </c>
      <c r="E155" s="172">
        <v>196</v>
      </c>
      <c r="F155" s="172">
        <v>209</v>
      </c>
      <c r="G155" s="173">
        <f t="shared" si="14"/>
        <v>1.066</v>
      </c>
      <c r="H155" s="173">
        <f t="shared" si="15"/>
        <v>0.977</v>
      </c>
      <c r="I155" s="184" t="str">
        <f t="shared" si="16"/>
        <v>是</v>
      </c>
      <c r="J155" s="185" t="str">
        <f t="shared" si="17"/>
        <v>项</v>
      </c>
      <c r="K155" s="186" t="str">
        <f t="shared" si="18"/>
        <v>201</v>
      </c>
      <c r="L155" s="155" t="str">
        <f t="shared" si="19"/>
        <v>20128</v>
      </c>
      <c r="M155" s="155" t="str">
        <f t="shared" si="20"/>
        <v>2012801</v>
      </c>
    </row>
    <row r="156" ht="31" hidden="1" customHeight="1" spans="1:13">
      <c r="A156" s="170">
        <v>2012802</v>
      </c>
      <c r="B156" s="171" t="s">
        <v>145</v>
      </c>
      <c r="C156" s="172">
        <v>0</v>
      </c>
      <c r="D156" s="172">
        <v>0</v>
      </c>
      <c r="E156" s="172">
        <v>0</v>
      </c>
      <c r="F156" s="172">
        <v>0</v>
      </c>
      <c r="G156" s="173" t="str">
        <f t="shared" si="14"/>
        <v/>
      </c>
      <c r="H156" s="173" t="str">
        <f t="shared" si="15"/>
        <v/>
      </c>
      <c r="I156" s="184" t="str">
        <f t="shared" si="16"/>
        <v>否</v>
      </c>
      <c r="J156" s="185" t="str">
        <f t="shared" si="17"/>
        <v>项</v>
      </c>
      <c r="K156" s="186" t="str">
        <f t="shared" si="18"/>
        <v>201</v>
      </c>
      <c r="L156" s="155" t="str">
        <f t="shared" si="19"/>
        <v>20128</v>
      </c>
      <c r="M156" s="155" t="str">
        <f t="shared" si="20"/>
        <v>2012802</v>
      </c>
    </row>
    <row r="157" ht="31" hidden="1" customHeight="1" spans="1:13">
      <c r="A157" s="170">
        <v>2012803</v>
      </c>
      <c r="B157" s="171" t="s">
        <v>146</v>
      </c>
      <c r="C157" s="172">
        <v>0</v>
      </c>
      <c r="D157" s="172">
        <v>0</v>
      </c>
      <c r="E157" s="172">
        <v>0</v>
      </c>
      <c r="F157" s="172">
        <v>0</v>
      </c>
      <c r="G157" s="173" t="str">
        <f t="shared" si="14"/>
        <v/>
      </c>
      <c r="H157" s="173" t="str">
        <f t="shared" si="15"/>
        <v/>
      </c>
      <c r="I157" s="184" t="str">
        <f t="shared" si="16"/>
        <v>否</v>
      </c>
      <c r="J157" s="185" t="str">
        <f t="shared" si="17"/>
        <v>项</v>
      </c>
      <c r="K157" s="186" t="str">
        <f t="shared" si="18"/>
        <v>201</v>
      </c>
      <c r="L157" s="155" t="str">
        <f t="shared" si="19"/>
        <v>20128</v>
      </c>
      <c r="M157" s="155" t="str">
        <f t="shared" si="20"/>
        <v>2012803</v>
      </c>
    </row>
    <row r="158" ht="31" hidden="1" customHeight="1" spans="1:13">
      <c r="A158" s="170">
        <v>2012804</v>
      </c>
      <c r="B158" s="171" t="s">
        <v>158</v>
      </c>
      <c r="C158" s="172">
        <v>0</v>
      </c>
      <c r="D158" s="172">
        <v>0</v>
      </c>
      <c r="E158" s="172">
        <v>0</v>
      </c>
      <c r="F158" s="172">
        <v>0</v>
      </c>
      <c r="G158" s="173" t="str">
        <f t="shared" si="14"/>
        <v/>
      </c>
      <c r="H158" s="173" t="str">
        <f t="shared" si="15"/>
        <v/>
      </c>
      <c r="I158" s="184" t="str">
        <f t="shared" si="16"/>
        <v>否</v>
      </c>
      <c r="J158" s="185" t="str">
        <f t="shared" si="17"/>
        <v>项</v>
      </c>
      <c r="K158" s="186" t="str">
        <f t="shared" si="18"/>
        <v>201</v>
      </c>
      <c r="L158" s="155" t="str">
        <f t="shared" si="19"/>
        <v>20128</v>
      </c>
      <c r="M158" s="155" t="str">
        <f t="shared" si="20"/>
        <v>2012804</v>
      </c>
    </row>
    <row r="159" ht="31" hidden="1" customHeight="1" spans="1:13">
      <c r="A159" s="170">
        <v>2012850</v>
      </c>
      <c r="B159" s="171" t="s">
        <v>153</v>
      </c>
      <c r="C159" s="172">
        <v>0</v>
      </c>
      <c r="D159" s="172">
        <v>0</v>
      </c>
      <c r="E159" s="172">
        <v>0</v>
      </c>
      <c r="F159" s="172">
        <v>0</v>
      </c>
      <c r="G159" s="173" t="str">
        <f t="shared" si="14"/>
        <v/>
      </c>
      <c r="H159" s="173" t="str">
        <f t="shared" si="15"/>
        <v/>
      </c>
      <c r="I159" s="184" t="str">
        <f t="shared" si="16"/>
        <v>否</v>
      </c>
      <c r="J159" s="185" t="str">
        <f t="shared" si="17"/>
        <v>项</v>
      </c>
      <c r="K159" s="186" t="str">
        <f t="shared" si="18"/>
        <v>201</v>
      </c>
      <c r="L159" s="155" t="str">
        <f t="shared" si="19"/>
        <v>20128</v>
      </c>
      <c r="M159" s="155" t="str">
        <f t="shared" si="20"/>
        <v>2012850</v>
      </c>
    </row>
    <row r="160" ht="31" customHeight="1" spans="1:13">
      <c r="A160" s="170">
        <v>2012899</v>
      </c>
      <c r="B160" s="171" t="s">
        <v>234</v>
      </c>
      <c r="C160" s="172">
        <v>31</v>
      </c>
      <c r="D160" s="172">
        <v>31</v>
      </c>
      <c r="E160" s="172">
        <v>0</v>
      </c>
      <c r="F160" s="172">
        <v>0</v>
      </c>
      <c r="G160" s="173" t="str">
        <f t="shared" si="14"/>
        <v/>
      </c>
      <c r="H160" s="173">
        <f t="shared" si="15"/>
        <v>0</v>
      </c>
      <c r="I160" s="184" t="str">
        <f t="shared" si="16"/>
        <v>是</v>
      </c>
      <c r="J160" s="185" t="str">
        <f t="shared" si="17"/>
        <v>项</v>
      </c>
      <c r="K160" s="186" t="str">
        <f t="shared" si="18"/>
        <v>201</v>
      </c>
      <c r="L160" s="155" t="str">
        <f t="shared" si="19"/>
        <v>20128</v>
      </c>
      <c r="M160" s="155" t="str">
        <f t="shared" si="20"/>
        <v>2012899</v>
      </c>
    </row>
    <row r="161" ht="31" customHeight="1" spans="1:13">
      <c r="A161" s="309">
        <v>20129</v>
      </c>
      <c r="B161" s="310" t="s">
        <v>235</v>
      </c>
      <c r="C161" s="165">
        <f>SUMIFS(C162:C$1297,$L162:$L$1297,$A161,$J162:$J$1297,"项")</f>
        <v>703</v>
      </c>
      <c r="D161" s="165">
        <f>SUMIFS(D162:D$1297,$L162:$L$1297,$A161,$J162:$J$1297,"项")</f>
        <v>885</v>
      </c>
      <c r="E161" s="165">
        <f>SUMIFS(E162:E$1297,$L162:$L$1297,$A161,$J162:$J$1297,"项")</f>
        <v>778</v>
      </c>
      <c r="F161" s="165">
        <f>SUMIFS(F162:F$1297,$L162:$L$1297,$A161,$J162:$J$1297,"项")</f>
        <v>680</v>
      </c>
      <c r="G161" s="173">
        <f t="shared" si="14"/>
        <v>0.874</v>
      </c>
      <c r="H161" s="173">
        <f t="shared" si="15"/>
        <v>0.967</v>
      </c>
      <c r="I161" s="184" t="str">
        <f t="shared" si="16"/>
        <v>是</v>
      </c>
      <c r="J161" s="185" t="str">
        <f t="shared" si="17"/>
        <v>款</v>
      </c>
      <c r="K161" s="186" t="str">
        <f t="shared" si="18"/>
        <v>201</v>
      </c>
      <c r="L161" s="155" t="str">
        <f t="shared" si="19"/>
        <v>20129</v>
      </c>
      <c r="M161" s="155" t="str">
        <f t="shared" si="20"/>
        <v>20129</v>
      </c>
    </row>
    <row r="162" ht="31" customHeight="1" spans="1:13">
      <c r="A162" s="170">
        <v>2012901</v>
      </c>
      <c r="B162" s="171" t="s">
        <v>144</v>
      </c>
      <c r="C162" s="172">
        <v>565</v>
      </c>
      <c r="D162" s="172">
        <v>514</v>
      </c>
      <c r="E162" s="172">
        <v>501</v>
      </c>
      <c r="F162" s="172">
        <v>543</v>
      </c>
      <c r="G162" s="173">
        <f t="shared" si="14"/>
        <v>1.084</v>
      </c>
      <c r="H162" s="173">
        <f t="shared" si="15"/>
        <v>0.961</v>
      </c>
      <c r="I162" s="184" t="str">
        <f t="shared" si="16"/>
        <v>是</v>
      </c>
      <c r="J162" s="185" t="str">
        <f t="shared" si="17"/>
        <v>项</v>
      </c>
      <c r="K162" s="186" t="str">
        <f t="shared" si="18"/>
        <v>201</v>
      </c>
      <c r="L162" s="155" t="str">
        <f t="shared" si="19"/>
        <v>20129</v>
      </c>
      <c r="M162" s="155" t="str">
        <f t="shared" si="20"/>
        <v>2012901</v>
      </c>
    </row>
    <row r="163" ht="31" customHeight="1" spans="1:13">
      <c r="A163" s="170">
        <v>2012902</v>
      </c>
      <c r="B163" s="171" t="s">
        <v>145</v>
      </c>
      <c r="C163" s="172">
        <v>8</v>
      </c>
      <c r="D163" s="172">
        <v>4</v>
      </c>
      <c r="E163" s="172">
        <v>24</v>
      </c>
      <c r="F163" s="172">
        <v>26</v>
      </c>
      <c r="G163" s="173">
        <f t="shared" si="14"/>
        <v>1.083</v>
      </c>
      <c r="H163" s="173">
        <f t="shared" si="15"/>
        <v>3.25</v>
      </c>
      <c r="I163" s="184" t="str">
        <f t="shared" si="16"/>
        <v>是</v>
      </c>
      <c r="J163" s="185" t="str">
        <f t="shared" si="17"/>
        <v>项</v>
      </c>
      <c r="K163" s="186" t="str">
        <f t="shared" si="18"/>
        <v>201</v>
      </c>
      <c r="L163" s="155" t="str">
        <f t="shared" si="19"/>
        <v>20129</v>
      </c>
      <c r="M163" s="155" t="str">
        <f t="shared" si="20"/>
        <v>2012902</v>
      </c>
    </row>
    <row r="164" ht="31" hidden="1" customHeight="1" spans="1:13">
      <c r="A164" s="170">
        <v>2012903</v>
      </c>
      <c r="B164" s="171" t="s">
        <v>146</v>
      </c>
      <c r="C164" s="172">
        <v>0</v>
      </c>
      <c r="D164" s="172">
        <v>0</v>
      </c>
      <c r="E164" s="172">
        <v>0</v>
      </c>
      <c r="F164" s="172">
        <v>0</v>
      </c>
      <c r="G164" s="173" t="str">
        <f t="shared" si="14"/>
        <v/>
      </c>
      <c r="H164" s="173" t="str">
        <f t="shared" si="15"/>
        <v/>
      </c>
      <c r="I164" s="184" t="str">
        <f t="shared" si="16"/>
        <v>否</v>
      </c>
      <c r="J164" s="185" t="str">
        <f t="shared" si="17"/>
        <v>项</v>
      </c>
      <c r="K164" s="186" t="str">
        <f t="shared" si="18"/>
        <v>201</v>
      </c>
      <c r="L164" s="155" t="str">
        <f t="shared" si="19"/>
        <v>20129</v>
      </c>
      <c r="M164" s="155" t="str">
        <f t="shared" si="20"/>
        <v>2012903</v>
      </c>
    </row>
    <row r="165" ht="31" hidden="1" customHeight="1" spans="1:13">
      <c r="A165" s="170">
        <v>2012906</v>
      </c>
      <c r="B165" s="171" t="s">
        <v>236</v>
      </c>
      <c r="C165" s="172">
        <v>0</v>
      </c>
      <c r="D165" s="172">
        <v>0</v>
      </c>
      <c r="E165" s="172">
        <v>0</v>
      </c>
      <c r="F165" s="172">
        <v>0</v>
      </c>
      <c r="G165" s="173" t="str">
        <f t="shared" si="14"/>
        <v/>
      </c>
      <c r="H165" s="173" t="str">
        <f t="shared" si="15"/>
        <v/>
      </c>
      <c r="I165" s="184" t="str">
        <f t="shared" si="16"/>
        <v>否</v>
      </c>
      <c r="J165" s="185" t="str">
        <f t="shared" si="17"/>
        <v>项</v>
      </c>
      <c r="K165" s="186" t="str">
        <f t="shared" si="18"/>
        <v>201</v>
      </c>
      <c r="L165" s="155" t="str">
        <f t="shared" si="19"/>
        <v>20129</v>
      </c>
      <c r="M165" s="155" t="str">
        <f t="shared" si="20"/>
        <v>2012906</v>
      </c>
    </row>
    <row r="166" ht="31" customHeight="1" spans="1:13">
      <c r="A166" s="170">
        <v>2012950</v>
      </c>
      <c r="B166" s="171" t="s">
        <v>153</v>
      </c>
      <c r="C166" s="172">
        <v>0</v>
      </c>
      <c r="D166" s="172">
        <v>108</v>
      </c>
      <c r="E166" s="172">
        <v>44</v>
      </c>
      <c r="F166" s="172">
        <v>0</v>
      </c>
      <c r="G166" s="173">
        <f t="shared" si="14"/>
        <v>0</v>
      </c>
      <c r="H166" s="173" t="str">
        <f t="shared" si="15"/>
        <v/>
      </c>
      <c r="I166" s="184" t="str">
        <f t="shared" si="16"/>
        <v>是</v>
      </c>
      <c r="J166" s="185" t="str">
        <f t="shared" si="17"/>
        <v>项</v>
      </c>
      <c r="K166" s="186" t="str">
        <f t="shared" si="18"/>
        <v>201</v>
      </c>
      <c r="L166" s="155" t="str">
        <f t="shared" si="19"/>
        <v>20129</v>
      </c>
      <c r="M166" s="155" t="str">
        <f t="shared" si="20"/>
        <v>2012950</v>
      </c>
    </row>
    <row r="167" ht="31" customHeight="1" spans="1:13">
      <c r="A167" s="170">
        <v>2012999</v>
      </c>
      <c r="B167" s="171" t="s">
        <v>237</v>
      </c>
      <c r="C167" s="172">
        <v>130</v>
      </c>
      <c r="D167" s="172">
        <v>259</v>
      </c>
      <c r="E167" s="172">
        <v>209</v>
      </c>
      <c r="F167" s="172">
        <v>111</v>
      </c>
      <c r="G167" s="173">
        <f t="shared" si="14"/>
        <v>0.531</v>
      </c>
      <c r="H167" s="173">
        <f t="shared" si="15"/>
        <v>0.854</v>
      </c>
      <c r="I167" s="184" t="str">
        <f t="shared" si="16"/>
        <v>是</v>
      </c>
      <c r="J167" s="185" t="str">
        <f t="shared" si="17"/>
        <v>项</v>
      </c>
      <c r="K167" s="186" t="str">
        <f t="shared" si="18"/>
        <v>201</v>
      </c>
      <c r="L167" s="155" t="str">
        <f t="shared" si="19"/>
        <v>20129</v>
      </c>
      <c r="M167" s="155" t="str">
        <f t="shared" si="20"/>
        <v>2012999</v>
      </c>
    </row>
    <row r="168" ht="31" customHeight="1" spans="1:13">
      <c r="A168" s="309">
        <v>20131</v>
      </c>
      <c r="B168" s="310" t="s">
        <v>238</v>
      </c>
      <c r="C168" s="165">
        <f>SUMIFS(C169:C$1297,$L169:$L$1297,$A168,$J169:$J$1297,"项")</f>
        <v>2151</v>
      </c>
      <c r="D168" s="165">
        <f>SUMIFS(D169:D$1297,$L169:$L$1297,$A168,$J169:$J$1297,"项")</f>
        <v>2405</v>
      </c>
      <c r="E168" s="165">
        <f>SUMIFS(E169:E$1297,$L169:$L$1297,$A168,$J169:$J$1297,"项")</f>
        <v>2071</v>
      </c>
      <c r="F168" s="165">
        <f>SUMIFS(F169:F$1297,$L169:$L$1297,$A168,$J169:$J$1297,"项")</f>
        <v>2110</v>
      </c>
      <c r="G168" s="173">
        <f t="shared" si="14"/>
        <v>1.019</v>
      </c>
      <c r="H168" s="173">
        <f t="shared" si="15"/>
        <v>0.981</v>
      </c>
      <c r="I168" s="184" t="str">
        <f t="shared" si="16"/>
        <v>是</v>
      </c>
      <c r="J168" s="185" t="str">
        <f t="shared" si="17"/>
        <v>款</v>
      </c>
      <c r="K168" s="186" t="str">
        <f t="shared" si="18"/>
        <v>201</v>
      </c>
      <c r="L168" s="155" t="str">
        <f t="shared" si="19"/>
        <v>20131</v>
      </c>
      <c r="M168" s="155" t="str">
        <f t="shared" si="20"/>
        <v>20131</v>
      </c>
    </row>
    <row r="169" ht="31" customHeight="1" spans="1:13">
      <c r="A169" s="170">
        <v>2013101</v>
      </c>
      <c r="B169" s="171" t="s">
        <v>144</v>
      </c>
      <c r="C169" s="172">
        <v>1157</v>
      </c>
      <c r="D169" s="172">
        <v>1180</v>
      </c>
      <c r="E169" s="172">
        <v>1154</v>
      </c>
      <c r="F169" s="172">
        <v>1228</v>
      </c>
      <c r="G169" s="173">
        <f t="shared" si="14"/>
        <v>1.064</v>
      </c>
      <c r="H169" s="173">
        <f t="shared" si="15"/>
        <v>1.061</v>
      </c>
      <c r="I169" s="184" t="str">
        <f t="shared" si="16"/>
        <v>是</v>
      </c>
      <c r="J169" s="185" t="str">
        <f t="shared" si="17"/>
        <v>项</v>
      </c>
      <c r="K169" s="186" t="str">
        <f t="shared" si="18"/>
        <v>201</v>
      </c>
      <c r="L169" s="155" t="str">
        <f t="shared" si="19"/>
        <v>20131</v>
      </c>
      <c r="M169" s="155" t="str">
        <f t="shared" si="20"/>
        <v>2013101</v>
      </c>
    </row>
    <row r="170" ht="31" hidden="1" customHeight="1" spans="1:13">
      <c r="A170" s="170">
        <v>2013102</v>
      </c>
      <c r="B170" s="171" t="s">
        <v>145</v>
      </c>
      <c r="C170" s="172">
        <v>0</v>
      </c>
      <c r="D170" s="172">
        <v>0</v>
      </c>
      <c r="E170" s="172">
        <v>0</v>
      </c>
      <c r="F170" s="172">
        <v>0</v>
      </c>
      <c r="G170" s="173" t="str">
        <f t="shared" si="14"/>
        <v/>
      </c>
      <c r="H170" s="173" t="str">
        <f t="shared" si="15"/>
        <v/>
      </c>
      <c r="I170" s="184" t="str">
        <f t="shared" si="16"/>
        <v>否</v>
      </c>
      <c r="J170" s="185" t="str">
        <f t="shared" si="17"/>
        <v>项</v>
      </c>
      <c r="K170" s="186" t="str">
        <f t="shared" si="18"/>
        <v>201</v>
      </c>
      <c r="L170" s="155" t="str">
        <f t="shared" si="19"/>
        <v>20131</v>
      </c>
      <c r="M170" s="155" t="str">
        <f t="shared" si="20"/>
        <v>2013102</v>
      </c>
    </row>
    <row r="171" ht="31" hidden="1" customHeight="1" spans="1:13">
      <c r="A171" s="170">
        <v>2013103</v>
      </c>
      <c r="B171" s="171" t="s">
        <v>146</v>
      </c>
      <c r="C171" s="172">
        <v>0</v>
      </c>
      <c r="D171" s="172">
        <v>0</v>
      </c>
      <c r="E171" s="172">
        <v>0</v>
      </c>
      <c r="F171" s="172">
        <v>0</v>
      </c>
      <c r="G171" s="173" t="str">
        <f t="shared" si="14"/>
        <v/>
      </c>
      <c r="H171" s="173" t="str">
        <f t="shared" si="15"/>
        <v/>
      </c>
      <c r="I171" s="184" t="str">
        <f t="shared" si="16"/>
        <v>否</v>
      </c>
      <c r="J171" s="185" t="str">
        <f t="shared" si="17"/>
        <v>项</v>
      </c>
      <c r="K171" s="186" t="str">
        <f t="shared" si="18"/>
        <v>201</v>
      </c>
      <c r="L171" s="155" t="str">
        <f t="shared" si="19"/>
        <v>20131</v>
      </c>
      <c r="M171" s="155" t="str">
        <f t="shared" si="20"/>
        <v>2013103</v>
      </c>
    </row>
    <row r="172" ht="31" hidden="1" customHeight="1" spans="1:13">
      <c r="A172" s="170">
        <v>2013105</v>
      </c>
      <c r="B172" s="171" t="s">
        <v>239</v>
      </c>
      <c r="C172" s="172">
        <v>0</v>
      </c>
      <c r="D172" s="172">
        <v>0</v>
      </c>
      <c r="E172" s="172">
        <v>0</v>
      </c>
      <c r="F172" s="172">
        <v>0</v>
      </c>
      <c r="G172" s="173" t="str">
        <f t="shared" si="14"/>
        <v/>
      </c>
      <c r="H172" s="173" t="str">
        <f t="shared" si="15"/>
        <v/>
      </c>
      <c r="I172" s="184" t="str">
        <f t="shared" si="16"/>
        <v>否</v>
      </c>
      <c r="J172" s="185" t="str">
        <f t="shared" si="17"/>
        <v>项</v>
      </c>
      <c r="K172" s="186" t="str">
        <f t="shared" si="18"/>
        <v>201</v>
      </c>
      <c r="L172" s="155" t="str">
        <f t="shared" si="19"/>
        <v>20131</v>
      </c>
      <c r="M172" s="155" t="str">
        <f t="shared" si="20"/>
        <v>2013105</v>
      </c>
    </row>
    <row r="173" ht="31" customHeight="1" spans="1:13">
      <c r="A173" s="170">
        <v>2013150</v>
      </c>
      <c r="B173" s="171" t="s">
        <v>153</v>
      </c>
      <c r="C173" s="172">
        <v>251</v>
      </c>
      <c r="D173" s="172">
        <v>309</v>
      </c>
      <c r="E173" s="172">
        <v>298</v>
      </c>
      <c r="F173" s="172">
        <v>318</v>
      </c>
      <c r="G173" s="173">
        <f t="shared" si="14"/>
        <v>1.067</v>
      </c>
      <c r="H173" s="173">
        <f t="shared" si="15"/>
        <v>1.267</v>
      </c>
      <c r="I173" s="184" t="str">
        <f t="shared" si="16"/>
        <v>是</v>
      </c>
      <c r="J173" s="185" t="str">
        <f t="shared" si="17"/>
        <v>项</v>
      </c>
      <c r="K173" s="186" t="str">
        <f t="shared" si="18"/>
        <v>201</v>
      </c>
      <c r="L173" s="155" t="str">
        <f t="shared" si="19"/>
        <v>20131</v>
      </c>
      <c r="M173" s="155" t="str">
        <f t="shared" si="20"/>
        <v>2013150</v>
      </c>
    </row>
    <row r="174" ht="31" customHeight="1" spans="1:13">
      <c r="A174" s="170">
        <v>2013199</v>
      </c>
      <c r="B174" s="171" t="s">
        <v>240</v>
      </c>
      <c r="C174" s="172">
        <v>743</v>
      </c>
      <c r="D174" s="172">
        <v>916</v>
      </c>
      <c r="E174" s="172">
        <v>619</v>
      </c>
      <c r="F174" s="172">
        <v>564</v>
      </c>
      <c r="G174" s="173">
        <f t="shared" si="14"/>
        <v>0.911</v>
      </c>
      <c r="H174" s="173">
        <f t="shared" si="15"/>
        <v>0.759</v>
      </c>
      <c r="I174" s="184" t="str">
        <f t="shared" si="16"/>
        <v>是</v>
      </c>
      <c r="J174" s="185" t="str">
        <f t="shared" si="17"/>
        <v>项</v>
      </c>
      <c r="K174" s="186" t="str">
        <f t="shared" si="18"/>
        <v>201</v>
      </c>
      <c r="L174" s="155" t="str">
        <f t="shared" si="19"/>
        <v>20131</v>
      </c>
      <c r="M174" s="155" t="str">
        <f t="shared" si="20"/>
        <v>2013199</v>
      </c>
    </row>
    <row r="175" ht="31" customHeight="1" spans="1:13">
      <c r="A175" s="309">
        <v>20132</v>
      </c>
      <c r="B175" s="310" t="s">
        <v>241</v>
      </c>
      <c r="C175" s="165">
        <f>SUMIFS(C176:C$1297,$L176:$L$1297,$A175,$J176:$J$1297,"项")</f>
        <v>1229</v>
      </c>
      <c r="D175" s="165">
        <f>SUMIFS(D176:D$1297,$L176:$L$1297,$A175,$J176:$J$1297,"项")</f>
        <v>1886</v>
      </c>
      <c r="E175" s="165">
        <f>SUMIFS(E176:E$1297,$L176:$L$1297,$A175,$J176:$J$1297,"项")</f>
        <v>1133</v>
      </c>
      <c r="F175" s="165">
        <f>SUMIFS(F176:F$1297,$L176:$L$1297,$A175,$J176:$J$1297,"项")</f>
        <v>1196</v>
      </c>
      <c r="G175" s="173">
        <f t="shared" si="14"/>
        <v>1.056</v>
      </c>
      <c r="H175" s="173">
        <f t="shared" si="15"/>
        <v>0.973</v>
      </c>
      <c r="I175" s="184" t="str">
        <f t="shared" si="16"/>
        <v>是</v>
      </c>
      <c r="J175" s="185" t="str">
        <f t="shared" si="17"/>
        <v>款</v>
      </c>
      <c r="K175" s="186" t="str">
        <f t="shared" si="18"/>
        <v>201</v>
      </c>
      <c r="L175" s="155" t="str">
        <f t="shared" si="19"/>
        <v>20132</v>
      </c>
      <c r="M175" s="155" t="str">
        <f t="shared" si="20"/>
        <v>20132</v>
      </c>
    </row>
    <row r="176" ht="31" customHeight="1" spans="1:13">
      <c r="A176" s="170">
        <v>2013201</v>
      </c>
      <c r="B176" s="171" t="s">
        <v>144</v>
      </c>
      <c r="C176" s="172">
        <v>868</v>
      </c>
      <c r="D176" s="172">
        <v>862</v>
      </c>
      <c r="E176" s="172">
        <v>814</v>
      </c>
      <c r="F176" s="172">
        <v>886</v>
      </c>
      <c r="G176" s="173">
        <f t="shared" si="14"/>
        <v>1.088</v>
      </c>
      <c r="H176" s="173">
        <f t="shared" si="15"/>
        <v>1.021</v>
      </c>
      <c r="I176" s="184" t="str">
        <f t="shared" si="16"/>
        <v>是</v>
      </c>
      <c r="J176" s="185" t="str">
        <f t="shared" si="17"/>
        <v>项</v>
      </c>
      <c r="K176" s="186" t="str">
        <f t="shared" si="18"/>
        <v>201</v>
      </c>
      <c r="L176" s="155" t="str">
        <f t="shared" si="19"/>
        <v>20132</v>
      </c>
      <c r="M176" s="155" t="str">
        <f t="shared" si="20"/>
        <v>2013201</v>
      </c>
    </row>
    <row r="177" ht="31" hidden="1" customHeight="1" spans="1:13">
      <c r="A177" s="170">
        <v>2013202</v>
      </c>
      <c r="B177" s="171" t="s">
        <v>145</v>
      </c>
      <c r="C177" s="172">
        <v>0</v>
      </c>
      <c r="D177" s="172">
        <v>0</v>
      </c>
      <c r="E177" s="172">
        <v>0</v>
      </c>
      <c r="F177" s="172">
        <v>0</v>
      </c>
      <c r="G177" s="173" t="str">
        <f t="shared" si="14"/>
        <v/>
      </c>
      <c r="H177" s="173" t="str">
        <f t="shared" si="15"/>
        <v/>
      </c>
      <c r="I177" s="184" t="str">
        <f t="shared" si="16"/>
        <v>否</v>
      </c>
      <c r="J177" s="185" t="str">
        <f t="shared" si="17"/>
        <v>项</v>
      </c>
      <c r="K177" s="186" t="str">
        <f t="shared" si="18"/>
        <v>201</v>
      </c>
      <c r="L177" s="155" t="str">
        <f t="shared" si="19"/>
        <v>20132</v>
      </c>
      <c r="M177" s="155" t="str">
        <f t="shared" si="20"/>
        <v>2013202</v>
      </c>
    </row>
    <row r="178" ht="31" hidden="1" customHeight="1" spans="1:13">
      <c r="A178" s="170">
        <v>2013203</v>
      </c>
      <c r="B178" s="171" t="s">
        <v>146</v>
      </c>
      <c r="C178" s="172">
        <v>0</v>
      </c>
      <c r="D178" s="172">
        <v>0</v>
      </c>
      <c r="E178" s="172">
        <v>0</v>
      </c>
      <c r="F178" s="172">
        <v>0</v>
      </c>
      <c r="G178" s="173" t="str">
        <f t="shared" si="14"/>
        <v/>
      </c>
      <c r="H178" s="173" t="str">
        <f t="shared" si="15"/>
        <v/>
      </c>
      <c r="I178" s="184" t="str">
        <f t="shared" si="16"/>
        <v>否</v>
      </c>
      <c r="J178" s="185" t="str">
        <f t="shared" si="17"/>
        <v>项</v>
      </c>
      <c r="K178" s="186" t="str">
        <f t="shared" si="18"/>
        <v>201</v>
      </c>
      <c r="L178" s="155" t="str">
        <f t="shared" si="19"/>
        <v>20132</v>
      </c>
      <c r="M178" s="155" t="str">
        <f t="shared" si="20"/>
        <v>2013203</v>
      </c>
    </row>
    <row r="179" ht="31" customHeight="1" spans="1:13">
      <c r="A179" s="170">
        <v>2013204</v>
      </c>
      <c r="B179" s="171" t="s">
        <v>242</v>
      </c>
      <c r="C179" s="172">
        <v>48</v>
      </c>
      <c r="D179" s="172">
        <v>84</v>
      </c>
      <c r="E179" s="172">
        <v>84</v>
      </c>
      <c r="F179" s="172">
        <v>57</v>
      </c>
      <c r="G179" s="173">
        <f t="shared" si="14"/>
        <v>0.679</v>
      </c>
      <c r="H179" s="173">
        <f t="shared" si="15"/>
        <v>1.188</v>
      </c>
      <c r="I179" s="184" t="str">
        <f t="shared" si="16"/>
        <v>是</v>
      </c>
      <c r="J179" s="185" t="str">
        <f t="shared" si="17"/>
        <v>项</v>
      </c>
      <c r="K179" s="186" t="str">
        <f t="shared" si="18"/>
        <v>201</v>
      </c>
      <c r="L179" s="155" t="str">
        <f t="shared" si="19"/>
        <v>20132</v>
      </c>
      <c r="M179" s="155" t="str">
        <f t="shared" si="20"/>
        <v>2013204</v>
      </c>
    </row>
    <row r="180" ht="31" customHeight="1" spans="1:13">
      <c r="A180" s="170">
        <v>2013250</v>
      </c>
      <c r="B180" s="171" t="s">
        <v>153</v>
      </c>
      <c r="C180" s="172">
        <v>20</v>
      </c>
      <c r="D180" s="172">
        <v>39</v>
      </c>
      <c r="E180" s="172">
        <v>36</v>
      </c>
      <c r="F180" s="172">
        <v>39</v>
      </c>
      <c r="G180" s="173">
        <f t="shared" si="14"/>
        <v>1.083</v>
      </c>
      <c r="H180" s="173">
        <f t="shared" si="15"/>
        <v>1.95</v>
      </c>
      <c r="I180" s="184" t="str">
        <f t="shared" si="16"/>
        <v>是</v>
      </c>
      <c r="J180" s="185" t="str">
        <f t="shared" si="17"/>
        <v>项</v>
      </c>
      <c r="K180" s="186" t="str">
        <f t="shared" si="18"/>
        <v>201</v>
      </c>
      <c r="L180" s="155" t="str">
        <f t="shared" si="19"/>
        <v>20132</v>
      </c>
      <c r="M180" s="155" t="str">
        <f t="shared" si="20"/>
        <v>2013250</v>
      </c>
    </row>
    <row r="181" ht="31" customHeight="1" spans="1:13">
      <c r="A181" s="170">
        <v>2013299</v>
      </c>
      <c r="B181" s="171" t="s">
        <v>243</v>
      </c>
      <c r="C181" s="172">
        <v>293</v>
      </c>
      <c r="D181" s="172">
        <v>901</v>
      </c>
      <c r="E181" s="172">
        <v>199</v>
      </c>
      <c r="F181" s="172">
        <v>214</v>
      </c>
      <c r="G181" s="173">
        <f t="shared" si="14"/>
        <v>1.075</v>
      </c>
      <c r="H181" s="173">
        <f t="shared" si="15"/>
        <v>0.73</v>
      </c>
      <c r="I181" s="184" t="str">
        <f t="shared" si="16"/>
        <v>是</v>
      </c>
      <c r="J181" s="185" t="str">
        <f t="shared" si="17"/>
        <v>项</v>
      </c>
      <c r="K181" s="186" t="str">
        <f t="shared" si="18"/>
        <v>201</v>
      </c>
      <c r="L181" s="155" t="str">
        <f t="shared" si="19"/>
        <v>20132</v>
      </c>
      <c r="M181" s="155" t="str">
        <f t="shared" si="20"/>
        <v>2013299</v>
      </c>
    </row>
    <row r="182" ht="31" customHeight="1" spans="1:13">
      <c r="A182" s="309">
        <v>20133</v>
      </c>
      <c r="B182" s="310" t="s">
        <v>244</v>
      </c>
      <c r="C182" s="165">
        <f>SUMIFS(C183:C$1297,$L183:$L$1297,$A182,$J183:$J$1297,"项")</f>
        <v>901</v>
      </c>
      <c r="D182" s="165">
        <f>SUMIFS(D183:D$1297,$L183:$L$1297,$A182,$J183:$J$1297,"项")</f>
        <v>983</v>
      </c>
      <c r="E182" s="165">
        <f>SUMIFS(E183:E$1297,$L183:$L$1297,$A182,$J183:$J$1297,"项")</f>
        <v>834</v>
      </c>
      <c r="F182" s="165">
        <f>SUMIFS(F183:F$1297,$L183:$L$1297,$A182,$J183:$J$1297,"项")</f>
        <v>897</v>
      </c>
      <c r="G182" s="173">
        <f t="shared" si="14"/>
        <v>1.076</v>
      </c>
      <c r="H182" s="173">
        <f t="shared" si="15"/>
        <v>0.996</v>
      </c>
      <c r="I182" s="184" t="str">
        <f t="shared" si="16"/>
        <v>是</v>
      </c>
      <c r="J182" s="185" t="str">
        <f t="shared" si="17"/>
        <v>款</v>
      </c>
      <c r="K182" s="186" t="str">
        <f t="shared" si="18"/>
        <v>201</v>
      </c>
      <c r="L182" s="155" t="str">
        <f t="shared" si="19"/>
        <v>20133</v>
      </c>
      <c r="M182" s="155" t="str">
        <f t="shared" si="20"/>
        <v>20133</v>
      </c>
    </row>
    <row r="183" ht="31" customHeight="1" spans="1:13">
      <c r="A183" s="170">
        <v>2013301</v>
      </c>
      <c r="B183" s="171" t="s">
        <v>144</v>
      </c>
      <c r="C183" s="172">
        <v>260</v>
      </c>
      <c r="D183" s="172">
        <v>262</v>
      </c>
      <c r="E183" s="172">
        <v>267</v>
      </c>
      <c r="F183" s="172">
        <v>284</v>
      </c>
      <c r="G183" s="173">
        <f t="shared" si="14"/>
        <v>1.064</v>
      </c>
      <c r="H183" s="173">
        <f t="shared" si="15"/>
        <v>1.092</v>
      </c>
      <c r="I183" s="184" t="str">
        <f t="shared" si="16"/>
        <v>是</v>
      </c>
      <c r="J183" s="185" t="str">
        <f t="shared" si="17"/>
        <v>项</v>
      </c>
      <c r="K183" s="186" t="str">
        <f t="shared" si="18"/>
        <v>201</v>
      </c>
      <c r="L183" s="155" t="str">
        <f t="shared" si="19"/>
        <v>20133</v>
      </c>
      <c r="M183" s="155" t="str">
        <f t="shared" si="20"/>
        <v>2013301</v>
      </c>
    </row>
    <row r="184" ht="31" hidden="1" customHeight="1" spans="1:13">
      <c r="A184" s="170">
        <v>2013302</v>
      </c>
      <c r="B184" s="171" t="s">
        <v>145</v>
      </c>
      <c r="C184" s="172">
        <v>0</v>
      </c>
      <c r="D184" s="172">
        <v>0</v>
      </c>
      <c r="E184" s="172">
        <v>0</v>
      </c>
      <c r="F184" s="172">
        <v>0</v>
      </c>
      <c r="G184" s="173" t="str">
        <f t="shared" si="14"/>
        <v/>
      </c>
      <c r="H184" s="173" t="str">
        <f t="shared" si="15"/>
        <v/>
      </c>
      <c r="I184" s="184" t="str">
        <f t="shared" si="16"/>
        <v>否</v>
      </c>
      <c r="J184" s="185" t="str">
        <f t="shared" si="17"/>
        <v>项</v>
      </c>
      <c r="K184" s="186" t="str">
        <f t="shared" si="18"/>
        <v>201</v>
      </c>
      <c r="L184" s="155" t="str">
        <f t="shared" si="19"/>
        <v>20133</v>
      </c>
      <c r="M184" s="155" t="str">
        <f t="shared" si="20"/>
        <v>2013302</v>
      </c>
    </row>
    <row r="185" ht="31" hidden="1" customHeight="1" spans="1:13">
      <c r="A185" s="170">
        <v>2013303</v>
      </c>
      <c r="B185" s="171" t="s">
        <v>146</v>
      </c>
      <c r="C185" s="172">
        <v>0</v>
      </c>
      <c r="D185" s="172">
        <v>0</v>
      </c>
      <c r="E185" s="172">
        <v>0</v>
      </c>
      <c r="F185" s="172">
        <v>0</v>
      </c>
      <c r="G185" s="173" t="str">
        <f t="shared" si="14"/>
        <v/>
      </c>
      <c r="H185" s="173" t="str">
        <f t="shared" si="15"/>
        <v/>
      </c>
      <c r="I185" s="184" t="str">
        <f t="shared" si="16"/>
        <v>否</v>
      </c>
      <c r="J185" s="185" t="str">
        <f t="shared" si="17"/>
        <v>项</v>
      </c>
      <c r="K185" s="186" t="str">
        <f t="shared" si="18"/>
        <v>201</v>
      </c>
      <c r="L185" s="155" t="str">
        <f t="shared" si="19"/>
        <v>20133</v>
      </c>
      <c r="M185" s="155" t="str">
        <f t="shared" si="20"/>
        <v>2013303</v>
      </c>
    </row>
    <row r="186" ht="31" hidden="1" customHeight="1" spans="1:13">
      <c r="A186" s="170">
        <v>2013304</v>
      </c>
      <c r="B186" s="171" t="s">
        <v>245</v>
      </c>
      <c r="C186" s="172">
        <v>0</v>
      </c>
      <c r="D186" s="172">
        <v>0</v>
      </c>
      <c r="E186" s="172">
        <v>0</v>
      </c>
      <c r="F186" s="172">
        <v>0</v>
      </c>
      <c r="G186" s="173" t="str">
        <f t="shared" si="14"/>
        <v/>
      </c>
      <c r="H186" s="173" t="str">
        <f t="shared" si="15"/>
        <v/>
      </c>
      <c r="I186" s="184" t="str">
        <f t="shared" si="16"/>
        <v>否</v>
      </c>
      <c r="J186" s="185" t="str">
        <f t="shared" si="17"/>
        <v>项</v>
      </c>
      <c r="K186" s="186" t="str">
        <f t="shared" si="18"/>
        <v>201</v>
      </c>
      <c r="L186" s="155" t="str">
        <f t="shared" si="19"/>
        <v>20133</v>
      </c>
      <c r="M186" s="155" t="str">
        <f t="shared" si="20"/>
        <v>2013304</v>
      </c>
    </row>
    <row r="187" ht="31" customHeight="1" spans="1:13">
      <c r="A187" s="170">
        <v>2013350</v>
      </c>
      <c r="B187" s="171" t="s">
        <v>153</v>
      </c>
      <c r="C187" s="172">
        <v>598</v>
      </c>
      <c r="D187" s="172">
        <v>596</v>
      </c>
      <c r="E187" s="172">
        <v>551</v>
      </c>
      <c r="F187" s="172">
        <v>587</v>
      </c>
      <c r="G187" s="173">
        <f t="shared" si="14"/>
        <v>1.065</v>
      </c>
      <c r="H187" s="173">
        <f t="shared" si="15"/>
        <v>0.982</v>
      </c>
      <c r="I187" s="184" t="str">
        <f t="shared" si="16"/>
        <v>是</v>
      </c>
      <c r="J187" s="185" t="str">
        <f t="shared" si="17"/>
        <v>项</v>
      </c>
      <c r="K187" s="186" t="str">
        <f t="shared" si="18"/>
        <v>201</v>
      </c>
      <c r="L187" s="155" t="str">
        <f t="shared" si="19"/>
        <v>20133</v>
      </c>
      <c r="M187" s="155" t="str">
        <f t="shared" si="20"/>
        <v>2013350</v>
      </c>
    </row>
    <row r="188" ht="31" customHeight="1" spans="1:13">
      <c r="A188" s="170">
        <v>2013399</v>
      </c>
      <c r="B188" s="171" t="s">
        <v>246</v>
      </c>
      <c r="C188" s="172">
        <v>43</v>
      </c>
      <c r="D188" s="172">
        <v>125</v>
      </c>
      <c r="E188" s="172">
        <v>16</v>
      </c>
      <c r="F188" s="172">
        <v>26</v>
      </c>
      <c r="G188" s="173">
        <f t="shared" si="14"/>
        <v>1.625</v>
      </c>
      <c r="H188" s="173">
        <f t="shared" si="15"/>
        <v>0.605</v>
      </c>
      <c r="I188" s="184" t="str">
        <f t="shared" si="16"/>
        <v>是</v>
      </c>
      <c r="J188" s="185" t="str">
        <f t="shared" si="17"/>
        <v>项</v>
      </c>
      <c r="K188" s="186" t="str">
        <f t="shared" si="18"/>
        <v>201</v>
      </c>
      <c r="L188" s="155" t="str">
        <f t="shared" si="19"/>
        <v>20133</v>
      </c>
      <c r="M188" s="155" t="str">
        <f t="shared" si="20"/>
        <v>2013399</v>
      </c>
    </row>
    <row r="189" ht="31" customHeight="1" spans="1:13">
      <c r="A189" s="309">
        <v>20134</v>
      </c>
      <c r="B189" s="310" t="s">
        <v>247</v>
      </c>
      <c r="C189" s="165">
        <f>SUMIFS(C190:C$1297,$L190:$L$1297,$A189,$J190:$J$1297,"项")</f>
        <v>365</v>
      </c>
      <c r="D189" s="165">
        <f>SUMIFS(D190:D$1297,$L190:$L$1297,$A189,$J190:$J$1297,"项")</f>
        <v>379</v>
      </c>
      <c r="E189" s="165">
        <f>SUMIFS(E190:E$1297,$L190:$L$1297,$A189,$J190:$J$1297,"项")</f>
        <v>344</v>
      </c>
      <c r="F189" s="165">
        <f>SUMIFS(F190:F$1297,$L190:$L$1297,$A189,$J190:$J$1297,"项")</f>
        <v>381</v>
      </c>
      <c r="G189" s="173">
        <f t="shared" si="14"/>
        <v>1.108</v>
      </c>
      <c r="H189" s="173">
        <f t="shared" si="15"/>
        <v>1.044</v>
      </c>
      <c r="I189" s="184" t="str">
        <f t="shared" si="16"/>
        <v>是</v>
      </c>
      <c r="J189" s="185" t="str">
        <f t="shared" si="17"/>
        <v>款</v>
      </c>
      <c r="K189" s="186" t="str">
        <f t="shared" si="18"/>
        <v>201</v>
      </c>
      <c r="L189" s="155" t="str">
        <f t="shared" si="19"/>
        <v>20134</v>
      </c>
      <c r="M189" s="155" t="str">
        <f t="shared" si="20"/>
        <v>20134</v>
      </c>
    </row>
    <row r="190" ht="31" customHeight="1" spans="1:13">
      <c r="A190" s="170">
        <v>2013401</v>
      </c>
      <c r="B190" s="171" t="s">
        <v>144</v>
      </c>
      <c r="C190" s="172">
        <v>312</v>
      </c>
      <c r="D190" s="172">
        <v>336</v>
      </c>
      <c r="E190" s="172">
        <v>313</v>
      </c>
      <c r="F190" s="172">
        <v>341</v>
      </c>
      <c r="G190" s="173">
        <f t="shared" si="14"/>
        <v>1.089</v>
      </c>
      <c r="H190" s="173">
        <f t="shared" si="15"/>
        <v>1.093</v>
      </c>
      <c r="I190" s="184" t="str">
        <f t="shared" si="16"/>
        <v>是</v>
      </c>
      <c r="J190" s="185" t="str">
        <f t="shared" si="17"/>
        <v>项</v>
      </c>
      <c r="K190" s="186" t="str">
        <f t="shared" si="18"/>
        <v>201</v>
      </c>
      <c r="L190" s="155" t="str">
        <f t="shared" si="19"/>
        <v>20134</v>
      </c>
      <c r="M190" s="155" t="str">
        <f t="shared" si="20"/>
        <v>2013401</v>
      </c>
    </row>
    <row r="191" ht="31" customHeight="1" spans="1:13">
      <c r="A191" s="170">
        <v>2013402</v>
      </c>
      <c r="B191" s="171" t="s">
        <v>145</v>
      </c>
      <c r="C191" s="172">
        <v>6</v>
      </c>
      <c r="D191" s="172">
        <v>4</v>
      </c>
      <c r="E191" s="172">
        <v>1</v>
      </c>
      <c r="F191" s="172">
        <v>7</v>
      </c>
      <c r="G191" s="173">
        <f t="shared" si="14"/>
        <v>7</v>
      </c>
      <c r="H191" s="173">
        <f t="shared" si="15"/>
        <v>1.167</v>
      </c>
      <c r="I191" s="184" t="str">
        <f t="shared" si="16"/>
        <v>是</v>
      </c>
      <c r="J191" s="185" t="str">
        <f t="shared" si="17"/>
        <v>项</v>
      </c>
      <c r="K191" s="186" t="str">
        <f t="shared" si="18"/>
        <v>201</v>
      </c>
      <c r="L191" s="155" t="str">
        <f t="shared" si="19"/>
        <v>20134</v>
      </c>
      <c r="M191" s="155" t="str">
        <f t="shared" si="20"/>
        <v>2013402</v>
      </c>
    </row>
    <row r="192" ht="31" hidden="1" customHeight="1" spans="1:13">
      <c r="A192" s="170">
        <v>2013403</v>
      </c>
      <c r="B192" s="171" t="s">
        <v>146</v>
      </c>
      <c r="C192" s="172">
        <v>0</v>
      </c>
      <c r="D192" s="172">
        <v>0</v>
      </c>
      <c r="E192" s="172">
        <v>0</v>
      </c>
      <c r="F192" s="172">
        <v>0</v>
      </c>
      <c r="G192" s="173" t="str">
        <f t="shared" si="14"/>
        <v/>
      </c>
      <c r="H192" s="173" t="str">
        <f t="shared" si="15"/>
        <v/>
      </c>
      <c r="I192" s="184" t="str">
        <f t="shared" si="16"/>
        <v>否</v>
      </c>
      <c r="J192" s="185" t="str">
        <f t="shared" si="17"/>
        <v>项</v>
      </c>
      <c r="K192" s="186" t="str">
        <f t="shared" si="18"/>
        <v>201</v>
      </c>
      <c r="L192" s="155" t="str">
        <f t="shared" si="19"/>
        <v>20134</v>
      </c>
      <c r="M192" s="155" t="str">
        <f t="shared" si="20"/>
        <v>2013403</v>
      </c>
    </row>
    <row r="193" ht="31" customHeight="1" spans="1:13">
      <c r="A193" s="170">
        <v>2013404</v>
      </c>
      <c r="B193" s="171" t="s">
        <v>248</v>
      </c>
      <c r="C193" s="172">
        <v>12</v>
      </c>
      <c r="D193" s="172">
        <v>0</v>
      </c>
      <c r="E193" s="172">
        <v>0</v>
      </c>
      <c r="F193" s="172">
        <v>0</v>
      </c>
      <c r="G193" s="173" t="str">
        <f t="shared" si="14"/>
        <v/>
      </c>
      <c r="H193" s="173">
        <f t="shared" si="15"/>
        <v>0</v>
      </c>
      <c r="I193" s="184" t="str">
        <f t="shared" si="16"/>
        <v>是</v>
      </c>
      <c r="J193" s="185" t="str">
        <f t="shared" si="17"/>
        <v>项</v>
      </c>
      <c r="K193" s="186" t="str">
        <f t="shared" si="18"/>
        <v>201</v>
      </c>
      <c r="L193" s="155" t="str">
        <f t="shared" si="19"/>
        <v>20134</v>
      </c>
      <c r="M193" s="155" t="str">
        <f t="shared" si="20"/>
        <v>2013404</v>
      </c>
    </row>
    <row r="194" ht="31" hidden="1" customHeight="1" spans="1:13">
      <c r="A194" s="170">
        <v>2013405</v>
      </c>
      <c r="B194" s="171" t="s">
        <v>249</v>
      </c>
      <c r="C194" s="172">
        <v>0</v>
      </c>
      <c r="D194" s="172">
        <v>0</v>
      </c>
      <c r="E194" s="172">
        <v>0</v>
      </c>
      <c r="F194" s="172">
        <v>0</v>
      </c>
      <c r="G194" s="173" t="str">
        <f t="shared" si="14"/>
        <v/>
      </c>
      <c r="H194" s="173" t="str">
        <f t="shared" si="15"/>
        <v/>
      </c>
      <c r="I194" s="184" t="str">
        <f t="shared" si="16"/>
        <v>否</v>
      </c>
      <c r="J194" s="185" t="str">
        <f t="shared" si="17"/>
        <v>项</v>
      </c>
      <c r="K194" s="186" t="str">
        <f t="shared" si="18"/>
        <v>201</v>
      </c>
      <c r="L194" s="155" t="str">
        <f t="shared" si="19"/>
        <v>20134</v>
      </c>
      <c r="M194" s="155" t="str">
        <f t="shared" si="20"/>
        <v>2013405</v>
      </c>
    </row>
    <row r="195" ht="31" customHeight="1" spans="1:13">
      <c r="A195" s="170">
        <v>2013450</v>
      </c>
      <c r="B195" s="171" t="s">
        <v>153</v>
      </c>
      <c r="C195" s="172">
        <v>32</v>
      </c>
      <c r="D195" s="172">
        <v>31</v>
      </c>
      <c r="E195" s="172">
        <v>30</v>
      </c>
      <c r="F195" s="172">
        <v>33</v>
      </c>
      <c r="G195" s="173">
        <f t="shared" si="14"/>
        <v>1.1</v>
      </c>
      <c r="H195" s="173">
        <f t="shared" si="15"/>
        <v>1.031</v>
      </c>
      <c r="I195" s="184" t="str">
        <f t="shared" si="16"/>
        <v>是</v>
      </c>
      <c r="J195" s="185" t="str">
        <f t="shared" si="17"/>
        <v>项</v>
      </c>
      <c r="K195" s="186" t="str">
        <f t="shared" si="18"/>
        <v>201</v>
      </c>
      <c r="L195" s="155" t="str">
        <f t="shared" si="19"/>
        <v>20134</v>
      </c>
      <c r="M195" s="155" t="str">
        <f t="shared" si="20"/>
        <v>2013450</v>
      </c>
    </row>
    <row r="196" ht="31" customHeight="1" spans="1:13">
      <c r="A196" s="170">
        <v>2013499</v>
      </c>
      <c r="B196" s="171" t="s">
        <v>250</v>
      </c>
      <c r="C196" s="172">
        <v>3</v>
      </c>
      <c r="D196" s="172">
        <v>8</v>
      </c>
      <c r="E196" s="172">
        <v>0</v>
      </c>
      <c r="F196" s="172">
        <v>0</v>
      </c>
      <c r="G196" s="173" t="str">
        <f t="shared" si="14"/>
        <v/>
      </c>
      <c r="H196" s="173">
        <f t="shared" si="15"/>
        <v>0</v>
      </c>
      <c r="I196" s="184" t="str">
        <f t="shared" si="16"/>
        <v>是</v>
      </c>
      <c r="J196" s="185" t="str">
        <f t="shared" si="17"/>
        <v>项</v>
      </c>
      <c r="K196" s="186" t="str">
        <f t="shared" si="18"/>
        <v>201</v>
      </c>
      <c r="L196" s="155" t="str">
        <f t="shared" si="19"/>
        <v>20134</v>
      </c>
      <c r="M196" s="155" t="str">
        <f t="shared" si="20"/>
        <v>2013499</v>
      </c>
    </row>
    <row r="197" ht="31" hidden="1" customHeight="1" spans="1:13">
      <c r="A197" s="309">
        <v>20135</v>
      </c>
      <c r="B197" s="310" t="s">
        <v>251</v>
      </c>
      <c r="C197" s="165">
        <f>SUMIFS(C198:C$1297,$L198:$L$1297,$A197,$J198:$J$1297,"项")</f>
        <v>0</v>
      </c>
      <c r="D197" s="165">
        <f>SUMIFS(D198:D$1297,$L198:$L$1297,$A197,$J198:$J$1297,"项")</f>
        <v>0</v>
      </c>
      <c r="E197" s="165">
        <f>SUMIFS(E198:E$1297,$L198:$L$1297,$A197,$J198:$J$1297,"项")</f>
        <v>0</v>
      </c>
      <c r="F197" s="165">
        <f>SUMIFS(F198:F$1297,$L198:$L$1297,$A197,$J198:$J$1297,"项")</f>
        <v>0</v>
      </c>
      <c r="G197" s="173" t="str">
        <f t="shared" ref="G197:G260" si="21">IF(E197&lt;&gt;0,ROUND(F197/E197,3),"")</f>
        <v/>
      </c>
      <c r="H197" s="173" t="str">
        <f t="shared" ref="H197:H260" si="22">IF(C197&lt;&gt;0,ROUND(F197/C197,3),"")</f>
        <v/>
      </c>
      <c r="I197" s="184" t="str">
        <f t="shared" si="16"/>
        <v>否</v>
      </c>
      <c r="J197" s="185" t="str">
        <f t="shared" si="17"/>
        <v>款</v>
      </c>
      <c r="K197" s="186" t="str">
        <f t="shared" si="18"/>
        <v>201</v>
      </c>
      <c r="L197" s="155" t="str">
        <f t="shared" si="19"/>
        <v>20135</v>
      </c>
      <c r="M197" s="155" t="str">
        <f t="shared" si="20"/>
        <v>20135</v>
      </c>
    </row>
    <row r="198" ht="31" hidden="1" customHeight="1" spans="1:13">
      <c r="A198" s="170">
        <v>2013501</v>
      </c>
      <c r="B198" s="171" t="s">
        <v>144</v>
      </c>
      <c r="C198" s="172">
        <v>0</v>
      </c>
      <c r="D198" s="172">
        <v>0</v>
      </c>
      <c r="E198" s="172">
        <v>0</v>
      </c>
      <c r="F198" s="172">
        <v>0</v>
      </c>
      <c r="G198" s="173" t="str">
        <f t="shared" si="21"/>
        <v/>
      </c>
      <c r="H198" s="173" t="str">
        <f t="shared" si="22"/>
        <v/>
      </c>
      <c r="I198" s="184" t="str">
        <f t="shared" ref="I198:I261" si="23">IF(LEN(A198)=3,"是",IF(OR(C198&lt;&gt;0,D198&lt;&gt;0,E198&lt;&gt;0,F198&lt;&gt;0),"是","否"))</f>
        <v>否</v>
      </c>
      <c r="J198" s="185" t="str">
        <f t="shared" ref="J198:J261" si="24">_xlfn.IFS(LEN(A198)=3,"类",LEN(A198)=5,"款",LEN(A198)=7,"项")</f>
        <v>项</v>
      </c>
      <c r="K198" s="186" t="str">
        <f t="shared" ref="K198:K261" si="25">LEFT(A198,3)</f>
        <v>201</v>
      </c>
      <c r="L198" s="155" t="str">
        <f t="shared" ref="L198:L261" si="26">LEFT(A198,5)</f>
        <v>20135</v>
      </c>
      <c r="M198" s="155" t="str">
        <f t="shared" ref="M198:M261" si="27">LEFT(A198,7)</f>
        <v>2013501</v>
      </c>
    </row>
    <row r="199" ht="31" hidden="1" customHeight="1" spans="1:13">
      <c r="A199" s="170">
        <v>2013502</v>
      </c>
      <c r="B199" s="171" t="s">
        <v>145</v>
      </c>
      <c r="C199" s="172">
        <v>0</v>
      </c>
      <c r="D199" s="172">
        <v>0</v>
      </c>
      <c r="E199" s="172">
        <v>0</v>
      </c>
      <c r="F199" s="172">
        <v>0</v>
      </c>
      <c r="G199" s="173" t="str">
        <f t="shared" si="21"/>
        <v/>
      </c>
      <c r="H199" s="173" t="str">
        <f t="shared" si="22"/>
        <v/>
      </c>
      <c r="I199" s="184" t="str">
        <f t="shared" si="23"/>
        <v>否</v>
      </c>
      <c r="J199" s="185" t="str">
        <f t="shared" si="24"/>
        <v>项</v>
      </c>
      <c r="K199" s="186" t="str">
        <f t="shared" si="25"/>
        <v>201</v>
      </c>
      <c r="L199" s="155" t="str">
        <f t="shared" si="26"/>
        <v>20135</v>
      </c>
      <c r="M199" s="155" t="str">
        <f t="shared" si="27"/>
        <v>2013502</v>
      </c>
    </row>
    <row r="200" ht="31" hidden="1" customHeight="1" spans="1:13">
      <c r="A200" s="170">
        <v>2013503</v>
      </c>
      <c r="B200" s="171" t="s">
        <v>146</v>
      </c>
      <c r="C200" s="172">
        <v>0</v>
      </c>
      <c r="D200" s="172">
        <v>0</v>
      </c>
      <c r="E200" s="172">
        <v>0</v>
      </c>
      <c r="F200" s="172">
        <v>0</v>
      </c>
      <c r="G200" s="173" t="str">
        <f t="shared" si="21"/>
        <v/>
      </c>
      <c r="H200" s="173" t="str">
        <f t="shared" si="22"/>
        <v/>
      </c>
      <c r="I200" s="184" t="str">
        <f t="shared" si="23"/>
        <v>否</v>
      </c>
      <c r="J200" s="185" t="str">
        <f t="shared" si="24"/>
        <v>项</v>
      </c>
      <c r="K200" s="186" t="str">
        <f t="shared" si="25"/>
        <v>201</v>
      </c>
      <c r="L200" s="155" t="str">
        <f t="shared" si="26"/>
        <v>20135</v>
      </c>
      <c r="M200" s="155" t="str">
        <f t="shared" si="27"/>
        <v>2013503</v>
      </c>
    </row>
    <row r="201" ht="31" hidden="1" customHeight="1" spans="1:13">
      <c r="A201" s="170">
        <v>2013550</v>
      </c>
      <c r="B201" s="171" t="s">
        <v>153</v>
      </c>
      <c r="C201" s="172">
        <v>0</v>
      </c>
      <c r="D201" s="172">
        <v>0</v>
      </c>
      <c r="E201" s="172">
        <v>0</v>
      </c>
      <c r="F201" s="172">
        <v>0</v>
      </c>
      <c r="G201" s="173" t="str">
        <f t="shared" si="21"/>
        <v/>
      </c>
      <c r="H201" s="173" t="str">
        <f t="shared" si="22"/>
        <v/>
      </c>
      <c r="I201" s="184" t="str">
        <f t="shared" si="23"/>
        <v>否</v>
      </c>
      <c r="J201" s="185" t="str">
        <f t="shared" si="24"/>
        <v>项</v>
      </c>
      <c r="K201" s="186" t="str">
        <f t="shared" si="25"/>
        <v>201</v>
      </c>
      <c r="L201" s="155" t="str">
        <f t="shared" si="26"/>
        <v>20135</v>
      </c>
      <c r="M201" s="155" t="str">
        <f t="shared" si="27"/>
        <v>2013550</v>
      </c>
    </row>
    <row r="202" ht="31" hidden="1" customHeight="1" spans="1:13">
      <c r="A202" s="170">
        <v>2013599</v>
      </c>
      <c r="B202" s="171" t="s">
        <v>252</v>
      </c>
      <c r="C202" s="172">
        <v>0</v>
      </c>
      <c r="D202" s="172">
        <v>0</v>
      </c>
      <c r="E202" s="172">
        <v>0</v>
      </c>
      <c r="F202" s="172">
        <v>0</v>
      </c>
      <c r="G202" s="173" t="str">
        <f t="shared" si="21"/>
        <v/>
      </c>
      <c r="H202" s="173" t="str">
        <f t="shared" si="22"/>
        <v/>
      </c>
      <c r="I202" s="184" t="str">
        <f t="shared" si="23"/>
        <v>否</v>
      </c>
      <c r="J202" s="185" t="str">
        <f t="shared" si="24"/>
        <v>项</v>
      </c>
      <c r="K202" s="186" t="str">
        <f t="shared" si="25"/>
        <v>201</v>
      </c>
      <c r="L202" s="155" t="str">
        <f t="shared" si="26"/>
        <v>20135</v>
      </c>
      <c r="M202" s="155" t="str">
        <f t="shared" si="27"/>
        <v>2013599</v>
      </c>
    </row>
    <row r="203" ht="31" customHeight="1" spans="1:13">
      <c r="A203" s="309">
        <v>20136</v>
      </c>
      <c r="B203" s="310" t="s">
        <v>253</v>
      </c>
      <c r="C203" s="165">
        <f>SUMIFS(C204:C$1297,$L204:$L$1297,$A203,$J204:$J$1297,"项")</f>
        <v>17</v>
      </c>
      <c r="D203" s="165">
        <f>SUMIFS(D204:D$1297,$L204:$L$1297,$A203,$J204:$J$1297,"项")</f>
        <v>9</v>
      </c>
      <c r="E203" s="165">
        <f>SUMIFS(E204:E$1297,$L204:$L$1297,$A203,$J204:$J$1297,"项")</f>
        <v>8</v>
      </c>
      <c r="F203" s="165">
        <f>SUMIFS(F204:F$1297,$L204:$L$1297,$A203,$J204:$J$1297,"项")</f>
        <v>12</v>
      </c>
      <c r="G203" s="173">
        <f t="shared" si="21"/>
        <v>1.5</v>
      </c>
      <c r="H203" s="173">
        <f t="shared" si="22"/>
        <v>0.706</v>
      </c>
      <c r="I203" s="184" t="str">
        <f t="shared" si="23"/>
        <v>是</v>
      </c>
      <c r="J203" s="185" t="str">
        <f t="shared" si="24"/>
        <v>款</v>
      </c>
      <c r="K203" s="186" t="str">
        <f t="shared" si="25"/>
        <v>201</v>
      </c>
      <c r="L203" s="155" t="str">
        <f t="shared" si="26"/>
        <v>20136</v>
      </c>
      <c r="M203" s="155" t="str">
        <f t="shared" si="27"/>
        <v>20136</v>
      </c>
    </row>
    <row r="204" ht="31" hidden="1" customHeight="1" spans="1:13">
      <c r="A204" s="170">
        <v>2013601</v>
      </c>
      <c r="B204" s="171" t="s">
        <v>144</v>
      </c>
      <c r="C204" s="172">
        <v>0</v>
      </c>
      <c r="D204" s="172">
        <v>0</v>
      </c>
      <c r="E204" s="172">
        <v>0</v>
      </c>
      <c r="F204" s="172">
        <v>0</v>
      </c>
      <c r="G204" s="173" t="str">
        <f t="shared" si="21"/>
        <v/>
      </c>
      <c r="H204" s="173" t="str">
        <f t="shared" si="22"/>
        <v/>
      </c>
      <c r="I204" s="184" t="str">
        <f t="shared" si="23"/>
        <v>否</v>
      </c>
      <c r="J204" s="185" t="str">
        <f t="shared" si="24"/>
        <v>项</v>
      </c>
      <c r="K204" s="186" t="str">
        <f t="shared" si="25"/>
        <v>201</v>
      </c>
      <c r="L204" s="155" t="str">
        <f t="shared" si="26"/>
        <v>20136</v>
      </c>
      <c r="M204" s="155" t="str">
        <f t="shared" si="27"/>
        <v>2013601</v>
      </c>
    </row>
    <row r="205" ht="31" customHeight="1" spans="1:13">
      <c r="A205" s="170">
        <v>2013602</v>
      </c>
      <c r="B205" s="171" t="s">
        <v>145</v>
      </c>
      <c r="C205" s="172">
        <v>11</v>
      </c>
      <c r="D205" s="172">
        <v>2</v>
      </c>
      <c r="E205" s="172">
        <v>2</v>
      </c>
      <c r="F205" s="172">
        <v>2</v>
      </c>
      <c r="G205" s="173">
        <f t="shared" si="21"/>
        <v>1</v>
      </c>
      <c r="H205" s="173">
        <f t="shared" si="22"/>
        <v>0.182</v>
      </c>
      <c r="I205" s="184" t="str">
        <f t="shared" si="23"/>
        <v>是</v>
      </c>
      <c r="J205" s="185" t="str">
        <f t="shared" si="24"/>
        <v>项</v>
      </c>
      <c r="K205" s="186" t="str">
        <f t="shared" si="25"/>
        <v>201</v>
      </c>
      <c r="L205" s="155" t="str">
        <f t="shared" si="26"/>
        <v>20136</v>
      </c>
      <c r="M205" s="155" t="str">
        <f t="shared" si="27"/>
        <v>2013602</v>
      </c>
    </row>
    <row r="206" ht="31" hidden="1" customHeight="1" spans="1:13">
      <c r="A206" s="170">
        <v>2013603</v>
      </c>
      <c r="B206" s="171" t="s">
        <v>146</v>
      </c>
      <c r="C206" s="172">
        <v>0</v>
      </c>
      <c r="D206" s="172">
        <v>0</v>
      </c>
      <c r="E206" s="172">
        <v>0</v>
      </c>
      <c r="F206" s="172">
        <v>0</v>
      </c>
      <c r="G206" s="173" t="str">
        <f t="shared" si="21"/>
        <v/>
      </c>
      <c r="H206" s="173" t="str">
        <f t="shared" si="22"/>
        <v/>
      </c>
      <c r="I206" s="184" t="str">
        <f t="shared" si="23"/>
        <v>否</v>
      </c>
      <c r="J206" s="185" t="str">
        <f t="shared" si="24"/>
        <v>项</v>
      </c>
      <c r="K206" s="186" t="str">
        <f t="shared" si="25"/>
        <v>201</v>
      </c>
      <c r="L206" s="155" t="str">
        <f t="shared" si="26"/>
        <v>20136</v>
      </c>
      <c r="M206" s="155" t="str">
        <f t="shared" si="27"/>
        <v>2013603</v>
      </c>
    </row>
    <row r="207" ht="31" hidden="1" customHeight="1" spans="1:13">
      <c r="A207" s="170">
        <v>2013650</v>
      </c>
      <c r="B207" s="171" t="s">
        <v>153</v>
      </c>
      <c r="C207" s="172">
        <v>0</v>
      </c>
      <c r="D207" s="172">
        <v>0</v>
      </c>
      <c r="E207" s="172">
        <v>0</v>
      </c>
      <c r="F207" s="172">
        <v>0</v>
      </c>
      <c r="G207" s="173" t="str">
        <f t="shared" si="21"/>
        <v/>
      </c>
      <c r="H207" s="173" t="str">
        <f t="shared" si="22"/>
        <v/>
      </c>
      <c r="I207" s="184" t="str">
        <f t="shared" si="23"/>
        <v>否</v>
      </c>
      <c r="J207" s="185" t="str">
        <f t="shared" si="24"/>
        <v>项</v>
      </c>
      <c r="K207" s="186" t="str">
        <f t="shared" si="25"/>
        <v>201</v>
      </c>
      <c r="L207" s="155" t="str">
        <f t="shared" si="26"/>
        <v>20136</v>
      </c>
      <c r="M207" s="155" t="str">
        <f t="shared" si="27"/>
        <v>2013650</v>
      </c>
    </row>
    <row r="208" ht="31" customHeight="1" spans="1:13">
      <c r="A208" s="170">
        <v>2013699</v>
      </c>
      <c r="B208" s="171" t="s">
        <v>254</v>
      </c>
      <c r="C208" s="172">
        <v>6</v>
      </c>
      <c r="D208" s="172">
        <v>7</v>
      </c>
      <c r="E208" s="172">
        <v>6</v>
      </c>
      <c r="F208" s="172">
        <v>10</v>
      </c>
      <c r="G208" s="173">
        <f t="shared" si="21"/>
        <v>1.667</v>
      </c>
      <c r="H208" s="173">
        <f t="shared" si="22"/>
        <v>1.667</v>
      </c>
      <c r="I208" s="184" t="str">
        <f t="shared" si="23"/>
        <v>是</v>
      </c>
      <c r="J208" s="185" t="str">
        <f t="shared" si="24"/>
        <v>项</v>
      </c>
      <c r="K208" s="186" t="str">
        <f t="shared" si="25"/>
        <v>201</v>
      </c>
      <c r="L208" s="155" t="str">
        <f t="shared" si="26"/>
        <v>20136</v>
      </c>
      <c r="M208" s="155" t="str">
        <f t="shared" si="27"/>
        <v>2013699</v>
      </c>
    </row>
    <row r="209" ht="31" hidden="1" customHeight="1" spans="1:13">
      <c r="A209" s="309">
        <v>20137</v>
      </c>
      <c r="B209" s="310" t="s">
        <v>255</v>
      </c>
      <c r="C209" s="165">
        <f>SUMIFS(C210:C$1297,$L210:$L$1297,$A209,$J210:$J$1297,"项")</f>
        <v>0</v>
      </c>
      <c r="D209" s="165">
        <f>SUMIFS(D210:D$1297,$L210:$L$1297,$A209,$J210:$J$1297,"项")</f>
        <v>0</v>
      </c>
      <c r="E209" s="165">
        <f>SUMIFS(E210:E$1297,$L210:$L$1297,$A209,$J210:$J$1297,"项")</f>
        <v>0</v>
      </c>
      <c r="F209" s="165">
        <f>SUMIFS(F210:F$1297,$L210:$L$1297,$A209,$J210:$J$1297,"项")</f>
        <v>0</v>
      </c>
      <c r="G209" s="173" t="str">
        <f t="shared" si="21"/>
        <v/>
      </c>
      <c r="H209" s="173" t="str">
        <f t="shared" si="22"/>
        <v/>
      </c>
      <c r="I209" s="184" t="str">
        <f t="shared" si="23"/>
        <v>否</v>
      </c>
      <c r="J209" s="185" t="str">
        <f t="shared" si="24"/>
        <v>款</v>
      </c>
      <c r="K209" s="186" t="str">
        <f t="shared" si="25"/>
        <v>201</v>
      </c>
      <c r="L209" s="155" t="str">
        <f t="shared" si="26"/>
        <v>20137</v>
      </c>
      <c r="M209" s="155" t="str">
        <f t="shared" si="27"/>
        <v>20137</v>
      </c>
    </row>
    <row r="210" ht="31" hidden="1" customHeight="1" spans="1:13">
      <c r="A210" s="170">
        <v>2013701</v>
      </c>
      <c r="B210" s="171" t="s">
        <v>144</v>
      </c>
      <c r="C210" s="172">
        <v>0</v>
      </c>
      <c r="D210" s="172">
        <v>0</v>
      </c>
      <c r="E210" s="172">
        <v>0</v>
      </c>
      <c r="F210" s="172">
        <v>0</v>
      </c>
      <c r="G210" s="173" t="str">
        <f t="shared" si="21"/>
        <v/>
      </c>
      <c r="H210" s="173" t="str">
        <f t="shared" si="22"/>
        <v/>
      </c>
      <c r="I210" s="184" t="str">
        <f t="shared" si="23"/>
        <v>否</v>
      </c>
      <c r="J210" s="185" t="str">
        <f t="shared" si="24"/>
        <v>项</v>
      </c>
      <c r="K210" s="186" t="str">
        <f t="shared" si="25"/>
        <v>201</v>
      </c>
      <c r="L210" s="155" t="str">
        <f t="shared" si="26"/>
        <v>20137</v>
      </c>
      <c r="M210" s="155" t="str">
        <f t="shared" si="27"/>
        <v>2013701</v>
      </c>
    </row>
    <row r="211" ht="31" hidden="1" customHeight="1" spans="1:13">
      <c r="A211" s="170">
        <v>2013702</v>
      </c>
      <c r="B211" s="171" t="s">
        <v>145</v>
      </c>
      <c r="C211" s="172">
        <v>0</v>
      </c>
      <c r="D211" s="172">
        <v>0</v>
      </c>
      <c r="E211" s="172">
        <v>0</v>
      </c>
      <c r="F211" s="172">
        <v>0</v>
      </c>
      <c r="G211" s="173" t="str">
        <f t="shared" si="21"/>
        <v/>
      </c>
      <c r="H211" s="173" t="str">
        <f t="shared" si="22"/>
        <v/>
      </c>
      <c r="I211" s="184" t="str">
        <f t="shared" si="23"/>
        <v>否</v>
      </c>
      <c r="J211" s="185" t="str">
        <f t="shared" si="24"/>
        <v>项</v>
      </c>
      <c r="K211" s="186" t="str">
        <f t="shared" si="25"/>
        <v>201</v>
      </c>
      <c r="L211" s="155" t="str">
        <f t="shared" si="26"/>
        <v>20137</v>
      </c>
      <c r="M211" s="155" t="str">
        <f t="shared" si="27"/>
        <v>2013702</v>
      </c>
    </row>
    <row r="212" ht="31" hidden="1" customHeight="1" spans="1:13">
      <c r="A212" s="170">
        <v>2013703</v>
      </c>
      <c r="B212" s="171" t="s">
        <v>146</v>
      </c>
      <c r="C212" s="172">
        <v>0</v>
      </c>
      <c r="D212" s="172">
        <v>0</v>
      </c>
      <c r="E212" s="172">
        <v>0</v>
      </c>
      <c r="F212" s="172">
        <v>0</v>
      </c>
      <c r="G212" s="173" t="str">
        <f t="shared" si="21"/>
        <v/>
      </c>
      <c r="H212" s="173" t="str">
        <f t="shared" si="22"/>
        <v/>
      </c>
      <c r="I212" s="184" t="str">
        <f t="shared" si="23"/>
        <v>否</v>
      </c>
      <c r="J212" s="185" t="str">
        <f t="shared" si="24"/>
        <v>项</v>
      </c>
      <c r="K212" s="186" t="str">
        <f t="shared" si="25"/>
        <v>201</v>
      </c>
      <c r="L212" s="155" t="str">
        <f t="shared" si="26"/>
        <v>20137</v>
      </c>
      <c r="M212" s="155" t="str">
        <f t="shared" si="27"/>
        <v>2013703</v>
      </c>
    </row>
    <row r="213" ht="31" hidden="1" customHeight="1" spans="1:13">
      <c r="A213" s="170">
        <v>2013704</v>
      </c>
      <c r="B213" s="171" t="s">
        <v>256</v>
      </c>
      <c r="C213" s="172">
        <v>0</v>
      </c>
      <c r="D213" s="172">
        <v>0</v>
      </c>
      <c r="E213" s="172">
        <v>0</v>
      </c>
      <c r="F213" s="172">
        <v>0</v>
      </c>
      <c r="G213" s="173" t="str">
        <f t="shared" si="21"/>
        <v/>
      </c>
      <c r="H213" s="173" t="str">
        <f t="shared" si="22"/>
        <v/>
      </c>
      <c r="I213" s="184" t="str">
        <f t="shared" si="23"/>
        <v>否</v>
      </c>
      <c r="J213" s="185" t="str">
        <f t="shared" si="24"/>
        <v>项</v>
      </c>
      <c r="K213" s="186" t="str">
        <f t="shared" si="25"/>
        <v>201</v>
      </c>
      <c r="L213" s="155" t="str">
        <f t="shared" si="26"/>
        <v>20137</v>
      </c>
      <c r="M213" s="155" t="str">
        <f t="shared" si="27"/>
        <v>2013704</v>
      </c>
    </row>
    <row r="214" ht="31" hidden="1" customHeight="1" spans="1:13">
      <c r="A214" s="170">
        <v>2013750</v>
      </c>
      <c r="B214" s="171" t="s">
        <v>153</v>
      </c>
      <c r="C214" s="172">
        <v>0</v>
      </c>
      <c r="D214" s="172">
        <v>0</v>
      </c>
      <c r="E214" s="172">
        <v>0</v>
      </c>
      <c r="F214" s="172">
        <v>0</v>
      </c>
      <c r="G214" s="173" t="str">
        <f t="shared" si="21"/>
        <v/>
      </c>
      <c r="H214" s="173" t="str">
        <f t="shared" si="22"/>
        <v/>
      </c>
      <c r="I214" s="184" t="str">
        <f t="shared" si="23"/>
        <v>否</v>
      </c>
      <c r="J214" s="185" t="str">
        <f t="shared" si="24"/>
        <v>项</v>
      </c>
      <c r="K214" s="186" t="str">
        <f t="shared" si="25"/>
        <v>201</v>
      </c>
      <c r="L214" s="155" t="str">
        <f t="shared" si="26"/>
        <v>20137</v>
      </c>
      <c r="M214" s="155" t="str">
        <f t="shared" si="27"/>
        <v>2013750</v>
      </c>
    </row>
    <row r="215" ht="31" hidden="1" customHeight="1" spans="1:13">
      <c r="A215" s="170">
        <v>2013799</v>
      </c>
      <c r="B215" s="171" t="s">
        <v>257</v>
      </c>
      <c r="C215" s="172">
        <v>0</v>
      </c>
      <c r="D215" s="172">
        <v>0</v>
      </c>
      <c r="E215" s="172">
        <v>0</v>
      </c>
      <c r="F215" s="172">
        <v>0</v>
      </c>
      <c r="G215" s="173" t="str">
        <f t="shared" si="21"/>
        <v/>
      </c>
      <c r="H215" s="173" t="str">
        <f t="shared" si="22"/>
        <v/>
      </c>
      <c r="I215" s="184" t="str">
        <f t="shared" si="23"/>
        <v>否</v>
      </c>
      <c r="J215" s="185" t="str">
        <f t="shared" si="24"/>
        <v>项</v>
      </c>
      <c r="K215" s="186" t="str">
        <f t="shared" si="25"/>
        <v>201</v>
      </c>
      <c r="L215" s="155" t="str">
        <f t="shared" si="26"/>
        <v>20137</v>
      </c>
      <c r="M215" s="155" t="str">
        <f t="shared" si="27"/>
        <v>2013799</v>
      </c>
    </row>
    <row r="216" ht="31" customHeight="1" spans="1:13">
      <c r="A216" s="309">
        <v>20138</v>
      </c>
      <c r="B216" s="310" t="s">
        <v>258</v>
      </c>
      <c r="C216" s="165">
        <f>SUMIFS(C217:C$1297,$L217:$L$1297,$A216,$J217:$J$1297,"项")</f>
        <v>1398</v>
      </c>
      <c r="D216" s="165">
        <f>SUMIFS(D217:D$1297,$L217:$L$1297,$A216,$J217:$J$1297,"项")</f>
        <v>1330</v>
      </c>
      <c r="E216" s="165">
        <f>SUMIFS(E217:E$1297,$L217:$L$1297,$A216,$J217:$J$1297,"项")</f>
        <v>1155</v>
      </c>
      <c r="F216" s="165">
        <f>SUMIFS(F217:F$1297,$L217:$L$1297,$A216,$J217:$J$1297,"项")</f>
        <v>1245</v>
      </c>
      <c r="G216" s="173">
        <f t="shared" si="21"/>
        <v>1.078</v>
      </c>
      <c r="H216" s="173">
        <f t="shared" si="22"/>
        <v>0.891</v>
      </c>
      <c r="I216" s="184" t="str">
        <f t="shared" si="23"/>
        <v>是</v>
      </c>
      <c r="J216" s="185" t="str">
        <f t="shared" si="24"/>
        <v>款</v>
      </c>
      <c r="K216" s="186" t="str">
        <f t="shared" si="25"/>
        <v>201</v>
      </c>
      <c r="L216" s="155" t="str">
        <f t="shared" si="26"/>
        <v>20138</v>
      </c>
      <c r="M216" s="155" t="str">
        <f t="shared" si="27"/>
        <v>20138</v>
      </c>
    </row>
    <row r="217" ht="31" customHeight="1" spans="1:13">
      <c r="A217" s="170">
        <v>2013801</v>
      </c>
      <c r="B217" s="171" t="s">
        <v>144</v>
      </c>
      <c r="C217" s="172">
        <v>967</v>
      </c>
      <c r="D217" s="172">
        <v>940</v>
      </c>
      <c r="E217" s="172">
        <v>888</v>
      </c>
      <c r="F217" s="172">
        <v>978</v>
      </c>
      <c r="G217" s="173">
        <f t="shared" si="21"/>
        <v>1.101</v>
      </c>
      <c r="H217" s="173">
        <f t="shared" si="22"/>
        <v>1.011</v>
      </c>
      <c r="I217" s="184" t="str">
        <f t="shared" si="23"/>
        <v>是</v>
      </c>
      <c r="J217" s="185" t="str">
        <f t="shared" si="24"/>
        <v>项</v>
      </c>
      <c r="K217" s="186" t="str">
        <f t="shared" si="25"/>
        <v>201</v>
      </c>
      <c r="L217" s="155" t="str">
        <f t="shared" si="26"/>
        <v>20138</v>
      </c>
      <c r="M217" s="155" t="str">
        <f t="shared" si="27"/>
        <v>2013801</v>
      </c>
    </row>
    <row r="218" ht="31" hidden="1" customHeight="1" spans="1:13">
      <c r="A218" s="170">
        <v>2013802</v>
      </c>
      <c r="B218" s="171" t="s">
        <v>145</v>
      </c>
      <c r="C218" s="172">
        <v>0</v>
      </c>
      <c r="D218" s="172">
        <v>0</v>
      </c>
      <c r="E218" s="172">
        <v>0</v>
      </c>
      <c r="F218" s="172">
        <v>0</v>
      </c>
      <c r="G218" s="173" t="str">
        <f t="shared" si="21"/>
        <v/>
      </c>
      <c r="H218" s="173" t="str">
        <f t="shared" si="22"/>
        <v/>
      </c>
      <c r="I218" s="184" t="str">
        <f t="shared" si="23"/>
        <v>否</v>
      </c>
      <c r="J218" s="185" t="str">
        <f t="shared" si="24"/>
        <v>项</v>
      </c>
      <c r="K218" s="186" t="str">
        <f t="shared" si="25"/>
        <v>201</v>
      </c>
      <c r="L218" s="155" t="str">
        <f t="shared" si="26"/>
        <v>20138</v>
      </c>
      <c r="M218" s="155" t="str">
        <f t="shared" si="27"/>
        <v>2013802</v>
      </c>
    </row>
    <row r="219" ht="31" hidden="1" customHeight="1" spans="1:13">
      <c r="A219" s="170">
        <v>2013803</v>
      </c>
      <c r="B219" s="171" t="s">
        <v>146</v>
      </c>
      <c r="C219" s="172">
        <v>0</v>
      </c>
      <c r="D219" s="172">
        <v>0</v>
      </c>
      <c r="E219" s="172">
        <v>0</v>
      </c>
      <c r="F219" s="172">
        <v>0</v>
      </c>
      <c r="G219" s="173" t="str">
        <f t="shared" si="21"/>
        <v/>
      </c>
      <c r="H219" s="173" t="str">
        <f t="shared" si="22"/>
        <v/>
      </c>
      <c r="I219" s="184" t="str">
        <f t="shared" si="23"/>
        <v>否</v>
      </c>
      <c r="J219" s="185" t="str">
        <f t="shared" si="24"/>
        <v>项</v>
      </c>
      <c r="K219" s="186" t="str">
        <f t="shared" si="25"/>
        <v>201</v>
      </c>
      <c r="L219" s="155" t="str">
        <f t="shared" si="26"/>
        <v>20138</v>
      </c>
      <c r="M219" s="155" t="str">
        <f t="shared" si="27"/>
        <v>2013803</v>
      </c>
    </row>
    <row r="220" ht="31" hidden="1" customHeight="1" spans="1:13">
      <c r="A220" s="170">
        <v>2013804</v>
      </c>
      <c r="B220" s="171" t="s">
        <v>259</v>
      </c>
      <c r="C220" s="172">
        <v>0</v>
      </c>
      <c r="D220" s="172">
        <v>0</v>
      </c>
      <c r="E220" s="172">
        <v>0</v>
      </c>
      <c r="F220" s="172">
        <v>0</v>
      </c>
      <c r="G220" s="173" t="str">
        <f t="shared" si="21"/>
        <v/>
      </c>
      <c r="H220" s="173" t="str">
        <f t="shared" si="22"/>
        <v/>
      </c>
      <c r="I220" s="184" t="str">
        <f t="shared" si="23"/>
        <v>否</v>
      </c>
      <c r="J220" s="185" t="str">
        <f t="shared" si="24"/>
        <v>项</v>
      </c>
      <c r="K220" s="186" t="str">
        <f t="shared" si="25"/>
        <v>201</v>
      </c>
      <c r="L220" s="155" t="str">
        <f t="shared" si="26"/>
        <v>20138</v>
      </c>
      <c r="M220" s="155" t="str">
        <f t="shared" si="27"/>
        <v>2013804</v>
      </c>
    </row>
    <row r="221" ht="31" hidden="1" customHeight="1" spans="1:13">
      <c r="A221" s="170">
        <v>2013805</v>
      </c>
      <c r="B221" s="171" t="s">
        <v>260</v>
      </c>
      <c r="C221" s="172">
        <v>0</v>
      </c>
      <c r="D221" s="172">
        <v>0</v>
      </c>
      <c r="E221" s="172">
        <v>0</v>
      </c>
      <c r="F221" s="172">
        <v>0</v>
      </c>
      <c r="G221" s="173" t="str">
        <f t="shared" si="21"/>
        <v/>
      </c>
      <c r="H221" s="173" t="str">
        <f t="shared" si="22"/>
        <v/>
      </c>
      <c r="I221" s="184" t="str">
        <f t="shared" si="23"/>
        <v>否</v>
      </c>
      <c r="J221" s="185" t="str">
        <f t="shared" si="24"/>
        <v>项</v>
      </c>
      <c r="K221" s="186" t="str">
        <f t="shared" si="25"/>
        <v>201</v>
      </c>
      <c r="L221" s="155" t="str">
        <f t="shared" si="26"/>
        <v>20138</v>
      </c>
      <c r="M221" s="155" t="str">
        <f t="shared" si="27"/>
        <v>2013805</v>
      </c>
    </row>
    <row r="222" ht="31" hidden="1" customHeight="1" spans="1:13">
      <c r="A222" s="170">
        <v>2013808</v>
      </c>
      <c r="B222" s="171" t="s">
        <v>185</v>
      </c>
      <c r="C222" s="172">
        <v>0</v>
      </c>
      <c r="D222" s="172">
        <v>0</v>
      </c>
      <c r="E222" s="172">
        <v>0</v>
      </c>
      <c r="F222" s="172">
        <v>0</v>
      </c>
      <c r="G222" s="173" t="str">
        <f t="shared" si="21"/>
        <v/>
      </c>
      <c r="H222" s="173" t="str">
        <f t="shared" si="22"/>
        <v/>
      </c>
      <c r="I222" s="184" t="str">
        <f t="shared" si="23"/>
        <v>否</v>
      </c>
      <c r="J222" s="185" t="str">
        <f t="shared" si="24"/>
        <v>项</v>
      </c>
      <c r="K222" s="186" t="str">
        <f t="shared" si="25"/>
        <v>201</v>
      </c>
      <c r="L222" s="155" t="str">
        <f t="shared" si="26"/>
        <v>20138</v>
      </c>
      <c r="M222" s="155" t="str">
        <f t="shared" si="27"/>
        <v>2013808</v>
      </c>
    </row>
    <row r="223" ht="31" hidden="1" customHeight="1" spans="1:13">
      <c r="A223" s="170">
        <v>2013810</v>
      </c>
      <c r="B223" s="171" t="s">
        <v>261</v>
      </c>
      <c r="C223" s="172">
        <v>0</v>
      </c>
      <c r="D223" s="172">
        <v>0</v>
      </c>
      <c r="E223" s="172">
        <v>0</v>
      </c>
      <c r="F223" s="172">
        <v>0</v>
      </c>
      <c r="G223" s="173" t="str">
        <f t="shared" si="21"/>
        <v/>
      </c>
      <c r="H223" s="173" t="str">
        <f t="shared" si="22"/>
        <v/>
      </c>
      <c r="I223" s="184" t="str">
        <f t="shared" si="23"/>
        <v>否</v>
      </c>
      <c r="J223" s="185" t="str">
        <f t="shared" si="24"/>
        <v>项</v>
      </c>
      <c r="K223" s="186" t="str">
        <f t="shared" si="25"/>
        <v>201</v>
      </c>
      <c r="L223" s="155" t="str">
        <f t="shared" si="26"/>
        <v>20138</v>
      </c>
      <c r="M223" s="155" t="str">
        <f t="shared" si="27"/>
        <v>2013810</v>
      </c>
    </row>
    <row r="224" ht="31" hidden="1" customHeight="1" spans="1:13">
      <c r="A224" s="170">
        <v>2013812</v>
      </c>
      <c r="B224" s="171" t="s">
        <v>262</v>
      </c>
      <c r="C224" s="172">
        <v>0</v>
      </c>
      <c r="D224" s="172">
        <v>0</v>
      </c>
      <c r="E224" s="172">
        <v>0</v>
      </c>
      <c r="F224" s="172">
        <v>0</v>
      </c>
      <c r="G224" s="173" t="str">
        <f t="shared" si="21"/>
        <v/>
      </c>
      <c r="H224" s="173" t="str">
        <f t="shared" si="22"/>
        <v/>
      </c>
      <c r="I224" s="184" t="str">
        <f t="shared" si="23"/>
        <v>否</v>
      </c>
      <c r="J224" s="185" t="str">
        <f t="shared" si="24"/>
        <v>项</v>
      </c>
      <c r="K224" s="186" t="str">
        <f t="shared" si="25"/>
        <v>201</v>
      </c>
      <c r="L224" s="155" t="str">
        <f t="shared" si="26"/>
        <v>20138</v>
      </c>
      <c r="M224" s="155" t="str">
        <f t="shared" si="27"/>
        <v>2013812</v>
      </c>
    </row>
    <row r="225" ht="31" hidden="1" customHeight="1" spans="1:13">
      <c r="A225" s="170">
        <v>2013813</v>
      </c>
      <c r="B225" s="171" t="s">
        <v>263</v>
      </c>
      <c r="C225" s="172">
        <v>0</v>
      </c>
      <c r="D225" s="172">
        <v>0</v>
      </c>
      <c r="E225" s="172">
        <v>0</v>
      </c>
      <c r="F225" s="172">
        <v>0</v>
      </c>
      <c r="G225" s="173" t="str">
        <f t="shared" si="21"/>
        <v/>
      </c>
      <c r="H225" s="173" t="str">
        <f t="shared" si="22"/>
        <v/>
      </c>
      <c r="I225" s="184" t="str">
        <f t="shared" si="23"/>
        <v>否</v>
      </c>
      <c r="J225" s="185" t="str">
        <f t="shared" si="24"/>
        <v>项</v>
      </c>
      <c r="K225" s="186" t="str">
        <f t="shared" si="25"/>
        <v>201</v>
      </c>
      <c r="L225" s="155" t="str">
        <f t="shared" si="26"/>
        <v>20138</v>
      </c>
      <c r="M225" s="155" t="str">
        <f t="shared" si="27"/>
        <v>2013813</v>
      </c>
    </row>
    <row r="226" ht="31" hidden="1" customHeight="1" spans="1:13">
      <c r="A226" s="170">
        <v>2013814</v>
      </c>
      <c r="B226" s="171" t="s">
        <v>264</v>
      </c>
      <c r="C226" s="172">
        <v>0</v>
      </c>
      <c r="D226" s="172">
        <v>0</v>
      </c>
      <c r="E226" s="172">
        <v>0</v>
      </c>
      <c r="F226" s="172">
        <v>0</v>
      </c>
      <c r="G226" s="173" t="str">
        <f t="shared" si="21"/>
        <v/>
      </c>
      <c r="H226" s="173" t="str">
        <f t="shared" si="22"/>
        <v/>
      </c>
      <c r="I226" s="184" t="str">
        <f t="shared" si="23"/>
        <v>否</v>
      </c>
      <c r="J226" s="185" t="str">
        <f t="shared" si="24"/>
        <v>项</v>
      </c>
      <c r="K226" s="186" t="str">
        <f t="shared" si="25"/>
        <v>201</v>
      </c>
      <c r="L226" s="155" t="str">
        <f t="shared" si="26"/>
        <v>20138</v>
      </c>
      <c r="M226" s="155" t="str">
        <f t="shared" si="27"/>
        <v>2013814</v>
      </c>
    </row>
    <row r="227" ht="31" hidden="1" customHeight="1" spans="1:13">
      <c r="A227" s="170">
        <v>2013815</v>
      </c>
      <c r="B227" s="171" t="s">
        <v>265</v>
      </c>
      <c r="C227" s="172">
        <v>0</v>
      </c>
      <c r="D227" s="172">
        <v>0</v>
      </c>
      <c r="E227" s="172">
        <v>0</v>
      </c>
      <c r="F227" s="172">
        <v>0</v>
      </c>
      <c r="G227" s="173" t="str">
        <f t="shared" si="21"/>
        <v/>
      </c>
      <c r="H227" s="173" t="str">
        <f t="shared" si="22"/>
        <v/>
      </c>
      <c r="I227" s="184" t="str">
        <f t="shared" si="23"/>
        <v>否</v>
      </c>
      <c r="J227" s="185" t="str">
        <f t="shared" si="24"/>
        <v>项</v>
      </c>
      <c r="K227" s="186" t="str">
        <f t="shared" si="25"/>
        <v>201</v>
      </c>
      <c r="L227" s="155" t="str">
        <f t="shared" si="26"/>
        <v>20138</v>
      </c>
      <c r="M227" s="155" t="str">
        <f t="shared" si="27"/>
        <v>2013815</v>
      </c>
    </row>
    <row r="228" ht="31" customHeight="1" spans="1:13">
      <c r="A228" s="170">
        <v>2013816</v>
      </c>
      <c r="B228" s="171" t="s">
        <v>266</v>
      </c>
      <c r="C228" s="172">
        <v>10</v>
      </c>
      <c r="D228" s="172">
        <v>20</v>
      </c>
      <c r="E228" s="172">
        <v>0</v>
      </c>
      <c r="F228" s="172">
        <v>0</v>
      </c>
      <c r="G228" s="173" t="str">
        <f t="shared" si="21"/>
        <v/>
      </c>
      <c r="H228" s="173">
        <f t="shared" si="22"/>
        <v>0</v>
      </c>
      <c r="I228" s="184" t="str">
        <f t="shared" si="23"/>
        <v>是</v>
      </c>
      <c r="J228" s="185" t="str">
        <f t="shared" si="24"/>
        <v>项</v>
      </c>
      <c r="K228" s="186" t="str">
        <f t="shared" si="25"/>
        <v>201</v>
      </c>
      <c r="L228" s="155" t="str">
        <f t="shared" si="26"/>
        <v>20138</v>
      </c>
      <c r="M228" s="155" t="str">
        <f t="shared" si="27"/>
        <v>2013816</v>
      </c>
    </row>
    <row r="229" ht="31" customHeight="1" spans="1:13">
      <c r="A229" s="170">
        <v>2013850</v>
      </c>
      <c r="B229" s="171" t="s">
        <v>153</v>
      </c>
      <c r="C229" s="172">
        <v>252</v>
      </c>
      <c r="D229" s="172">
        <v>241</v>
      </c>
      <c r="E229" s="172">
        <v>222</v>
      </c>
      <c r="F229" s="172">
        <v>217</v>
      </c>
      <c r="G229" s="173">
        <f t="shared" si="21"/>
        <v>0.977</v>
      </c>
      <c r="H229" s="173">
        <f t="shared" si="22"/>
        <v>0.861</v>
      </c>
      <c r="I229" s="184" t="str">
        <f t="shared" si="23"/>
        <v>是</v>
      </c>
      <c r="J229" s="185" t="str">
        <f t="shared" si="24"/>
        <v>项</v>
      </c>
      <c r="K229" s="186" t="str">
        <f t="shared" si="25"/>
        <v>201</v>
      </c>
      <c r="L229" s="155" t="str">
        <f t="shared" si="26"/>
        <v>20138</v>
      </c>
      <c r="M229" s="155" t="str">
        <f t="shared" si="27"/>
        <v>2013850</v>
      </c>
    </row>
    <row r="230" ht="31" customHeight="1" spans="1:13">
      <c r="A230" s="170">
        <v>2013899</v>
      </c>
      <c r="B230" s="171" t="s">
        <v>267</v>
      </c>
      <c r="C230" s="172">
        <v>169</v>
      </c>
      <c r="D230" s="172">
        <v>129</v>
      </c>
      <c r="E230" s="172">
        <v>45</v>
      </c>
      <c r="F230" s="172">
        <v>50</v>
      </c>
      <c r="G230" s="173">
        <f t="shared" si="21"/>
        <v>1.111</v>
      </c>
      <c r="H230" s="173">
        <f t="shared" si="22"/>
        <v>0.296</v>
      </c>
      <c r="I230" s="184" t="str">
        <f t="shared" si="23"/>
        <v>是</v>
      </c>
      <c r="J230" s="185" t="str">
        <f t="shared" si="24"/>
        <v>项</v>
      </c>
      <c r="K230" s="186" t="str">
        <f t="shared" si="25"/>
        <v>201</v>
      </c>
      <c r="L230" s="155" t="str">
        <f t="shared" si="26"/>
        <v>20138</v>
      </c>
      <c r="M230" s="155" t="str">
        <f t="shared" si="27"/>
        <v>2013899</v>
      </c>
    </row>
    <row r="231" ht="31" customHeight="1" spans="1:13">
      <c r="A231" s="309">
        <v>20139</v>
      </c>
      <c r="B231" s="310" t="s">
        <v>268</v>
      </c>
      <c r="C231" s="165">
        <f>SUMIFS(C232:C$1297,$L232:$L$1297,$A231,$J232:$J$1297,"项")</f>
        <v>0</v>
      </c>
      <c r="D231" s="165">
        <f>SUMIFS(D232:D$1297,$L232:$L$1297,$A231,$J232:$J$1297,"项")</f>
        <v>0</v>
      </c>
      <c r="E231" s="165">
        <f>SUMIFS(E232:E$1297,$L232:$L$1297,$A231,$J232:$J$1297,"项")</f>
        <v>6</v>
      </c>
      <c r="F231" s="165">
        <f>SUMIFS(F232:F$1297,$L232:$L$1297,$A231,$J232:$J$1297,"项")</f>
        <v>8</v>
      </c>
      <c r="G231" s="173">
        <f t="shared" si="21"/>
        <v>1.333</v>
      </c>
      <c r="H231" s="173" t="str">
        <f t="shared" si="22"/>
        <v/>
      </c>
      <c r="I231" s="184" t="str">
        <f t="shared" si="23"/>
        <v>是</v>
      </c>
      <c r="J231" s="185" t="str">
        <f t="shared" si="24"/>
        <v>款</v>
      </c>
      <c r="K231" s="186" t="str">
        <f t="shared" si="25"/>
        <v>201</v>
      </c>
      <c r="L231" s="155" t="str">
        <f t="shared" si="26"/>
        <v>20139</v>
      </c>
      <c r="M231" s="155" t="str">
        <f t="shared" si="27"/>
        <v>20139</v>
      </c>
    </row>
    <row r="232" ht="31" customHeight="1" spans="1:13">
      <c r="A232" s="170">
        <v>2013901</v>
      </c>
      <c r="B232" s="171" t="s">
        <v>269</v>
      </c>
      <c r="C232" s="172">
        <v>0</v>
      </c>
      <c r="D232" s="172">
        <v>0</v>
      </c>
      <c r="E232" s="172">
        <v>6</v>
      </c>
      <c r="F232" s="172">
        <v>8</v>
      </c>
      <c r="G232" s="173">
        <f t="shared" si="21"/>
        <v>1.333</v>
      </c>
      <c r="H232" s="173" t="str">
        <f t="shared" si="22"/>
        <v/>
      </c>
      <c r="I232" s="184" t="str">
        <f t="shared" si="23"/>
        <v>是</v>
      </c>
      <c r="J232" s="185" t="str">
        <f t="shared" si="24"/>
        <v>项</v>
      </c>
      <c r="K232" s="186" t="str">
        <f t="shared" si="25"/>
        <v>201</v>
      </c>
      <c r="L232" s="155" t="str">
        <f t="shared" si="26"/>
        <v>20139</v>
      </c>
      <c r="M232" s="155" t="str">
        <f t="shared" si="27"/>
        <v>2013901</v>
      </c>
    </row>
    <row r="233" ht="31" hidden="1" customHeight="1" spans="1:13">
      <c r="A233" s="170">
        <v>2013902</v>
      </c>
      <c r="B233" s="171" t="s">
        <v>270</v>
      </c>
      <c r="C233" s="172">
        <v>0</v>
      </c>
      <c r="D233" s="172">
        <v>0</v>
      </c>
      <c r="E233" s="172">
        <v>0</v>
      </c>
      <c r="F233" s="172">
        <v>0</v>
      </c>
      <c r="G233" s="173" t="str">
        <f t="shared" si="21"/>
        <v/>
      </c>
      <c r="H233" s="173" t="str">
        <f t="shared" si="22"/>
        <v/>
      </c>
      <c r="I233" s="184" t="str">
        <f t="shared" si="23"/>
        <v>否</v>
      </c>
      <c r="J233" s="185" t="str">
        <f t="shared" si="24"/>
        <v>项</v>
      </c>
      <c r="K233" s="186" t="str">
        <f t="shared" si="25"/>
        <v>201</v>
      </c>
      <c r="L233" s="155" t="str">
        <f t="shared" si="26"/>
        <v>20139</v>
      </c>
      <c r="M233" s="155" t="str">
        <f t="shared" si="27"/>
        <v>2013902</v>
      </c>
    </row>
    <row r="234" ht="31" hidden="1" customHeight="1" spans="1:13">
      <c r="A234" s="170">
        <v>2013903</v>
      </c>
      <c r="B234" s="171" t="s">
        <v>271</v>
      </c>
      <c r="C234" s="172">
        <v>0</v>
      </c>
      <c r="D234" s="172">
        <v>0</v>
      </c>
      <c r="E234" s="172">
        <v>0</v>
      </c>
      <c r="F234" s="172">
        <v>0</v>
      </c>
      <c r="G234" s="173" t="str">
        <f t="shared" si="21"/>
        <v/>
      </c>
      <c r="H234" s="173" t="str">
        <f t="shared" si="22"/>
        <v/>
      </c>
      <c r="I234" s="184" t="str">
        <f t="shared" si="23"/>
        <v>否</v>
      </c>
      <c r="J234" s="185" t="str">
        <f t="shared" si="24"/>
        <v>项</v>
      </c>
      <c r="K234" s="186" t="str">
        <f t="shared" si="25"/>
        <v>201</v>
      </c>
      <c r="L234" s="155" t="str">
        <f t="shared" si="26"/>
        <v>20139</v>
      </c>
      <c r="M234" s="155" t="str">
        <f t="shared" si="27"/>
        <v>2013903</v>
      </c>
    </row>
    <row r="235" ht="31" hidden="1" customHeight="1" spans="1:13">
      <c r="A235" s="311">
        <v>2013904</v>
      </c>
      <c r="B235" s="171" t="s">
        <v>272</v>
      </c>
      <c r="C235" s="172">
        <v>0</v>
      </c>
      <c r="D235" s="172">
        <v>0</v>
      </c>
      <c r="E235" s="172">
        <v>0</v>
      </c>
      <c r="F235" s="172">
        <v>0</v>
      </c>
      <c r="G235" s="173" t="str">
        <f t="shared" si="21"/>
        <v/>
      </c>
      <c r="H235" s="173" t="str">
        <f t="shared" si="22"/>
        <v/>
      </c>
      <c r="I235" s="184" t="str">
        <f t="shared" si="23"/>
        <v>否</v>
      </c>
      <c r="J235" s="185" t="str">
        <f t="shared" si="24"/>
        <v>项</v>
      </c>
      <c r="K235" s="186" t="str">
        <f t="shared" si="25"/>
        <v>201</v>
      </c>
      <c r="L235" s="155" t="str">
        <f t="shared" si="26"/>
        <v>20139</v>
      </c>
      <c r="M235" s="155" t="str">
        <f t="shared" si="27"/>
        <v>2013904</v>
      </c>
    </row>
    <row r="236" ht="31" hidden="1" customHeight="1" spans="1:13">
      <c r="A236" s="170">
        <v>2013950</v>
      </c>
      <c r="B236" s="171" t="s">
        <v>273</v>
      </c>
      <c r="C236" s="172">
        <v>0</v>
      </c>
      <c r="D236" s="172">
        <v>0</v>
      </c>
      <c r="E236" s="172">
        <v>0</v>
      </c>
      <c r="F236" s="172">
        <v>0</v>
      </c>
      <c r="G236" s="173" t="str">
        <f t="shared" si="21"/>
        <v/>
      </c>
      <c r="H236" s="173" t="str">
        <f t="shared" si="22"/>
        <v/>
      </c>
      <c r="I236" s="184" t="str">
        <f t="shared" si="23"/>
        <v>否</v>
      </c>
      <c r="J236" s="185" t="str">
        <f t="shared" si="24"/>
        <v>项</v>
      </c>
      <c r="K236" s="186" t="str">
        <f t="shared" si="25"/>
        <v>201</v>
      </c>
      <c r="L236" s="155" t="str">
        <f t="shared" si="26"/>
        <v>20139</v>
      </c>
      <c r="M236" s="155" t="str">
        <f t="shared" si="27"/>
        <v>2013950</v>
      </c>
    </row>
    <row r="237" ht="31" hidden="1" customHeight="1" spans="1:13">
      <c r="A237" s="170">
        <v>2013999</v>
      </c>
      <c r="B237" s="171" t="s">
        <v>274</v>
      </c>
      <c r="C237" s="172">
        <v>0</v>
      </c>
      <c r="D237" s="172">
        <v>0</v>
      </c>
      <c r="E237" s="172">
        <v>0</v>
      </c>
      <c r="F237" s="172">
        <v>0</v>
      </c>
      <c r="G237" s="173" t="str">
        <f t="shared" si="21"/>
        <v/>
      </c>
      <c r="H237" s="173" t="str">
        <f t="shared" si="22"/>
        <v/>
      </c>
      <c r="I237" s="184" t="str">
        <f t="shared" si="23"/>
        <v>否</v>
      </c>
      <c r="J237" s="185" t="str">
        <f t="shared" si="24"/>
        <v>项</v>
      </c>
      <c r="K237" s="186" t="str">
        <f t="shared" si="25"/>
        <v>201</v>
      </c>
      <c r="L237" s="155" t="str">
        <f t="shared" si="26"/>
        <v>20139</v>
      </c>
      <c r="M237" s="155" t="str">
        <f t="shared" si="27"/>
        <v>2013999</v>
      </c>
    </row>
    <row r="238" ht="31" customHeight="1" spans="1:13">
      <c r="A238" s="309">
        <v>20140</v>
      </c>
      <c r="B238" s="310" t="s">
        <v>275</v>
      </c>
      <c r="C238" s="165">
        <f>SUMIFS(C239:C$1297,$L239:$L$1297,$A238,$J239:$J$1297,"项")</f>
        <v>0</v>
      </c>
      <c r="D238" s="165">
        <f>SUMIFS(D239:D$1297,$L239:$L$1297,$A238,$J239:$J$1297,"项")</f>
        <v>219</v>
      </c>
      <c r="E238" s="165">
        <f>SUMIFS(E239:E$1297,$L239:$L$1297,$A238,$J239:$J$1297,"项")</f>
        <v>220</v>
      </c>
      <c r="F238" s="165">
        <f>SUMIFS(F239:F$1297,$L239:$L$1297,$A238,$J239:$J$1297,"项")</f>
        <v>224</v>
      </c>
      <c r="G238" s="173">
        <f t="shared" si="21"/>
        <v>1.018</v>
      </c>
      <c r="H238" s="173" t="str">
        <f t="shared" si="22"/>
        <v/>
      </c>
      <c r="I238" s="184" t="str">
        <f t="shared" si="23"/>
        <v>是</v>
      </c>
      <c r="J238" s="185" t="str">
        <f t="shared" si="24"/>
        <v>款</v>
      </c>
      <c r="K238" s="186" t="str">
        <f t="shared" si="25"/>
        <v>201</v>
      </c>
      <c r="L238" s="155" t="str">
        <f t="shared" si="26"/>
        <v>20140</v>
      </c>
      <c r="M238" s="155" t="str">
        <f t="shared" si="27"/>
        <v>20140</v>
      </c>
    </row>
    <row r="239" ht="31" customHeight="1" spans="1:13">
      <c r="A239" s="170">
        <v>2014001</v>
      </c>
      <c r="B239" s="171" t="s">
        <v>269</v>
      </c>
      <c r="C239" s="172">
        <v>0</v>
      </c>
      <c r="D239" s="172">
        <v>219</v>
      </c>
      <c r="E239" s="172">
        <v>214</v>
      </c>
      <c r="F239" s="172">
        <v>218</v>
      </c>
      <c r="G239" s="173">
        <f t="shared" si="21"/>
        <v>1.019</v>
      </c>
      <c r="H239" s="173" t="str">
        <f t="shared" si="22"/>
        <v/>
      </c>
      <c r="I239" s="184" t="str">
        <f t="shared" si="23"/>
        <v>是</v>
      </c>
      <c r="J239" s="185" t="str">
        <f t="shared" si="24"/>
        <v>项</v>
      </c>
      <c r="K239" s="186" t="str">
        <f t="shared" si="25"/>
        <v>201</v>
      </c>
      <c r="L239" s="155" t="str">
        <f t="shared" si="26"/>
        <v>20140</v>
      </c>
      <c r="M239" s="155" t="str">
        <f t="shared" si="27"/>
        <v>2014001</v>
      </c>
    </row>
    <row r="240" ht="31" hidden="1" customHeight="1" spans="1:13">
      <c r="A240" s="170">
        <v>2014002</v>
      </c>
      <c r="B240" s="171" t="s">
        <v>270</v>
      </c>
      <c r="C240" s="172">
        <v>0</v>
      </c>
      <c r="D240" s="172">
        <v>0</v>
      </c>
      <c r="E240" s="172">
        <v>0</v>
      </c>
      <c r="F240" s="172">
        <v>0</v>
      </c>
      <c r="G240" s="173" t="str">
        <f t="shared" si="21"/>
        <v/>
      </c>
      <c r="H240" s="173" t="str">
        <f t="shared" si="22"/>
        <v/>
      </c>
      <c r="I240" s="184" t="str">
        <f t="shared" si="23"/>
        <v>否</v>
      </c>
      <c r="J240" s="185" t="str">
        <f t="shared" si="24"/>
        <v>项</v>
      </c>
      <c r="K240" s="186" t="str">
        <f t="shared" si="25"/>
        <v>201</v>
      </c>
      <c r="L240" s="155" t="str">
        <f t="shared" si="26"/>
        <v>20140</v>
      </c>
      <c r="M240" s="155" t="str">
        <f t="shared" si="27"/>
        <v>2014002</v>
      </c>
    </row>
    <row r="241" ht="31" hidden="1" customHeight="1" spans="1:13">
      <c r="A241" s="170">
        <v>2014003</v>
      </c>
      <c r="B241" s="171" t="s">
        <v>271</v>
      </c>
      <c r="C241" s="172">
        <v>0</v>
      </c>
      <c r="D241" s="172">
        <v>0</v>
      </c>
      <c r="E241" s="172">
        <v>0</v>
      </c>
      <c r="F241" s="172">
        <v>0</v>
      </c>
      <c r="G241" s="173" t="str">
        <f t="shared" si="21"/>
        <v/>
      </c>
      <c r="H241" s="173" t="str">
        <f t="shared" si="22"/>
        <v/>
      </c>
      <c r="I241" s="184" t="str">
        <f t="shared" si="23"/>
        <v>否</v>
      </c>
      <c r="J241" s="185" t="str">
        <f t="shared" si="24"/>
        <v>项</v>
      </c>
      <c r="K241" s="186" t="str">
        <f t="shared" si="25"/>
        <v>201</v>
      </c>
      <c r="L241" s="155" t="str">
        <f t="shared" si="26"/>
        <v>20140</v>
      </c>
      <c r="M241" s="155" t="str">
        <f t="shared" si="27"/>
        <v>2014003</v>
      </c>
    </row>
    <row r="242" ht="31" customHeight="1" spans="1:13">
      <c r="A242" s="170">
        <v>2014004</v>
      </c>
      <c r="B242" s="171" t="s">
        <v>276</v>
      </c>
      <c r="C242" s="172">
        <v>0</v>
      </c>
      <c r="D242" s="172">
        <v>0</v>
      </c>
      <c r="E242" s="172">
        <v>6</v>
      </c>
      <c r="F242" s="172">
        <v>6</v>
      </c>
      <c r="G242" s="173">
        <f t="shared" si="21"/>
        <v>1</v>
      </c>
      <c r="H242" s="173" t="str">
        <f t="shared" si="22"/>
        <v/>
      </c>
      <c r="I242" s="184" t="str">
        <f t="shared" si="23"/>
        <v>是</v>
      </c>
      <c r="J242" s="185" t="str">
        <f t="shared" si="24"/>
        <v>项</v>
      </c>
      <c r="K242" s="186" t="str">
        <f t="shared" si="25"/>
        <v>201</v>
      </c>
      <c r="L242" s="155" t="str">
        <f t="shared" si="26"/>
        <v>20140</v>
      </c>
      <c r="M242" s="155" t="str">
        <f t="shared" si="27"/>
        <v>2014004</v>
      </c>
    </row>
    <row r="243" ht="31" hidden="1" customHeight="1" spans="1:13">
      <c r="A243" s="170">
        <v>2014099</v>
      </c>
      <c r="B243" s="171" t="s">
        <v>277</v>
      </c>
      <c r="C243" s="172">
        <v>0</v>
      </c>
      <c r="D243" s="172">
        <v>0</v>
      </c>
      <c r="E243" s="172">
        <v>0</v>
      </c>
      <c r="F243" s="172">
        <v>0</v>
      </c>
      <c r="G243" s="173" t="str">
        <f t="shared" si="21"/>
        <v/>
      </c>
      <c r="H243" s="173" t="str">
        <f t="shared" si="22"/>
        <v/>
      </c>
      <c r="I243" s="184" t="str">
        <f t="shared" si="23"/>
        <v>否</v>
      </c>
      <c r="J243" s="185" t="str">
        <f t="shared" si="24"/>
        <v>项</v>
      </c>
      <c r="K243" s="186" t="str">
        <f t="shared" si="25"/>
        <v>201</v>
      </c>
      <c r="L243" s="155" t="str">
        <f t="shared" si="26"/>
        <v>20140</v>
      </c>
      <c r="M243" s="155" t="str">
        <f t="shared" si="27"/>
        <v>2014099</v>
      </c>
    </row>
    <row r="244" ht="31" customHeight="1" spans="1:13">
      <c r="A244" s="309">
        <v>20199</v>
      </c>
      <c r="B244" s="310" t="s">
        <v>278</v>
      </c>
      <c r="C244" s="165">
        <f>SUMIFS(C245:C$1297,$L245:$L$1297,$A244,$J245:$J$1297,"项")</f>
        <v>1504</v>
      </c>
      <c r="D244" s="165">
        <f>SUMIFS(D245:D$1297,$L245:$L$1297,$A244,$J245:$J$1297,"项")</f>
        <v>0</v>
      </c>
      <c r="E244" s="165">
        <f>SUMIFS(E245:E$1297,$L245:$L$1297,$A244,$J245:$J$1297,"项")</f>
        <v>0</v>
      </c>
      <c r="F244" s="165">
        <f>SUMIFS(F245:F$1297,$L245:$L$1297,$A244,$J245:$J$1297,"项")</f>
        <v>0</v>
      </c>
      <c r="G244" s="173" t="str">
        <f t="shared" si="21"/>
        <v/>
      </c>
      <c r="H244" s="173">
        <f t="shared" si="22"/>
        <v>0</v>
      </c>
      <c r="I244" s="184" t="str">
        <f t="shared" si="23"/>
        <v>是</v>
      </c>
      <c r="J244" s="185" t="str">
        <f t="shared" si="24"/>
        <v>款</v>
      </c>
      <c r="K244" s="186" t="str">
        <f t="shared" si="25"/>
        <v>201</v>
      </c>
      <c r="L244" s="155" t="str">
        <f t="shared" si="26"/>
        <v>20199</v>
      </c>
      <c r="M244" s="155" t="str">
        <f t="shared" si="27"/>
        <v>20199</v>
      </c>
    </row>
    <row r="245" ht="31" hidden="1" customHeight="1" spans="1:13">
      <c r="A245" s="170">
        <v>2019901</v>
      </c>
      <c r="B245" s="171" t="s">
        <v>279</v>
      </c>
      <c r="C245" s="172">
        <v>0</v>
      </c>
      <c r="D245" s="172">
        <v>0</v>
      </c>
      <c r="E245" s="172">
        <v>0</v>
      </c>
      <c r="F245" s="172">
        <v>0</v>
      </c>
      <c r="G245" s="173" t="str">
        <f t="shared" si="21"/>
        <v/>
      </c>
      <c r="H245" s="173" t="str">
        <f t="shared" si="22"/>
        <v/>
      </c>
      <c r="I245" s="184" t="str">
        <f t="shared" si="23"/>
        <v>否</v>
      </c>
      <c r="J245" s="185" t="str">
        <f t="shared" si="24"/>
        <v>项</v>
      </c>
      <c r="K245" s="186" t="str">
        <f t="shared" si="25"/>
        <v>201</v>
      </c>
      <c r="L245" s="155" t="str">
        <f t="shared" si="26"/>
        <v>20199</v>
      </c>
      <c r="M245" s="155" t="str">
        <f t="shared" si="27"/>
        <v>2019901</v>
      </c>
    </row>
    <row r="246" ht="31" customHeight="1" spans="1:13">
      <c r="A246" s="170">
        <v>2019999</v>
      </c>
      <c r="B246" s="171" t="s">
        <v>280</v>
      </c>
      <c r="C246" s="172">
        <v>1504</v>
      </c>
      <c r="D246" s="172">
        <v>0</v>
      </c>
      <c r="E246" s="172">
        <v>0</v>
      </c>
      <c r="F246" s="172">
        <v>0</v>
      </c>
      <c r="G246" s="173" t="str">
        <f t="shared" si="21"/>
        <v/>
      </c>
      <c r="H246" s="173">
        <f t="shared" si="22"/>
        <v>0</v>
      </c>
      <c r="I246" s="184" t="str">
        <f t="shared" si="23"/>
        <v>是</v>
      </c>
      <c r="J246" s="185" t="str">
        <f t="shared" si="24"/>
        <v>项</v>
      </c>
      <c r="K246" s="186" t="str">
        <f t="shared" si="25"/>
        <v>201</v>
      </c>
      <c r="L246" s="155" t="str">
        <f t="shared" si="26"/>
        <v>20199</v>
      </c>
      <c r="M246" s="155" t="str">
        <f t="shared" si="27"/>
        <v>2019999</v>
      </c>
    </row>
    <row r="247" ht="31" customHeight="1" spans="1:13">
      <c r="A247" s="307">
        <v>202</v>
      </c>
      <c r="B247" s="237" t="s">
        <v>78</v>
      </c>
      <c r="C247" s="165">
        <f>SUMIFS(C248:C$1297,$K248:$K$1297,$A247,$J248:$J$1297,"款")</f>
        <v>0</v>
      </c>
      <c r="D247" s="165">
        <f>SUMIFS(D248:D$1297,$K248:$K$1297,$A247,$J248:$J$1297,"款")</f>
        <v>0</v>
      </c>
      <c r="E247" s="165">
        <f>SUMIFS(E248:E$1297,$K248:$K$1297,$A247,$J248:$J$1297,"款")</f>
        <v>0</v>
      </c>
      <c r="F247" s="165">
        <f>SUMIFS(F248:F$1297,$K248:$K$1297,$A247,$J248:$J$1297,"款")</f>
        <v>0</v>
      </c>
      <c r="G247" s="308" t="str">
        <f t="shared" si="21"/>
        <v/>
      </c>
      <c r="H247" s="308" t="str">
        <f t="shared" si="22"/>
        <v/>
      </c>
      <c r="I247" s="184" t="str">
        <f t="shared" si="23"/>
        <v>是</v>
      </c>
      <c r="J247" s="185" t="str">
        <f t="shared" si="24"/>
        <v>类</v>
      </c>
      <c r="K247" s="186" t="str">
        <f t="shared" si="25"/>
        <v>202</v>
      </c>
      <c r="L247" s="155" t="str">
        <f t="shared" si="26"/>
        <v>202</v>
      </c>
      <c r="M247" s="155" t="str">
        <f t="shared" si="27"/>
        <v>202</v>
      </c>
    </row>
    <row r="248" ht="31" hidden="1" customHeight="1" spans="1:13">
      <c r="A248" s="309">
        <v>20205</v>
      </c>
      <c r="B248" s="310" t="s">
        <v>281</v>
      </c>
      <c r="C248" s="165">
        <f>SUMIFS(C249:C$1297,$L249:$L$1297,$A248,$J249:$J$1297,"项")</f>
        <v>0</v>
      </c>
      <c r="D248" s="165">
        <f>SUMIFS(D249:D$1297,$L249:$L$1297,$A248,$J249:$J$1297,"项")</f>
        <v>0</v>
      </c>
      <c r="E248" s="165">
        <f>SUMIFS(E249:E$1297,$L249:$L$1297,$A248,$J249:$J$1297,"项")</f>
        <v>0</v>
      </c>
      <c r="F248" s="165">
        <f>SUMIFS(F249:F$1297,$L249:$L$1297,$A248,$J249:$J$1297,"项")</f>
        <v>0</v>
      </c>
      <c r="G248" s="173" t="str">
        <f t="shared" si="21"/>
        <v/>
      </c>
      <c r="H248" s="173" t="str">
        <f t="shared" si="22"/>
        <v/>
      </c>
      <c r="I248" s="184" t="str">
        <f t="shared" si="23"/>
        <v>否</v>
      </c>
      <c r="J248" s="185" t="str">
        <f t="shared" si="24"/>
        <v>款</v>
      </c>
      <c r="K248" s="186" t="str">
        <f t="shared" si="25"/>
        <v>202</v>
      </c>
      <c r="L248" s="155" t="str">
        <f t="shared" si="26"/>
        <v>20205</v>
      </c>
      <c r="M248" s="155" t="str">
        <f t="shared" si="27"/>
        <v>20205</v>
      </c>
    </row>
    <row r="249" ht="31" hidden="1" customHeight="1" spans="1:13">
      <c r="A249" s="309">
        <v>20299</v>
      </c>
      <c r="B249" s="310" t="s">
        <v>282</v>
      </c>
      <c r="C249" s="165">
        <f>SUMIFS(C250:C$1297,$L250:$L$1297,$A249,$J250:$J$1297,"项")</f>
        <v>0</v>
      </c>
      <c r="D249" s="165">
        <f>SUMIFS(D250:D$1297,$L250:$L$1297,$A249,$J250:$J$1297,"项")</f>
        <v>0</v>
      </c>
      <c r="E249" s="165">
        <f>SUMIFS(E250:E$1297,$L250:$L$1297,$A249,$J250:$J$1297,"项")</f>
        <v>0</v>
      </c>
      <c r="F249" s="165">
        <f>SUMIFS(F250:F$1297,$L250:$L$1297,$A249,$J250:$J$1297,"项")</f>
        <v>0</v>
      </c>
      <c r="G249" s="173" t="str">
        <f t="shared" si="21"/>
        <v/>
      </c>
      <c r="H249" s="173" t="str">
        <f t="shared" si="22"/>
        <v/>
      </c>
      <c r="I249" s="184" t="str">
        <f t="shared" si="23"/>
        <v>否</v>
      </c>
      <c r="J249" s="185" t="str">
        <f t="shared" si="24"/>
        <v>款</v>
      </c>
      <c r="K249" s="186" t="str">
        <f t="shared" si="25"/>
        <v>202</v>
      </c>
      <c r="L249" s="155" t="str">
        <f t="shared" si="26"/>
        <v>20299</v>
      </c>
      <c r="M249" s="155" t="str">
        <f t="shared" si="27"/>
        <v>20299</v>
      </c>
    </row>
    <row r="250" ht="31" customHeight="1" spans="1:13">
      <c r="A250" s="307">
        <v>203</v>
      </c>
      <c r="B250" s="237" t="s">
        <v>80</v>
      </c>
      <c r="C250" s="165">
        <f>SUMIFS(C251:C$1297,$K251:$K$1297,$A250,$J251:$J$1297,"款")</f>
        <v>0</v>
      </c>
      <c r="D250" s="165">
        <f>SUMIFS(D251:D$1297,$K251:$K$1297,$A250,$J251:$J$1297,"款")</f>
        <v>88</v>
      </c>
      <c r="E250" s="165">
        <f>SUMIFS(E251:E$1297,$K251:$K$1297,$A250,$J251:$J$1297,"款")</f>
        <v>0</v>
      </c>
      <c r="F250" s="165">
        <f>SUMIFS(F251:F$1297,$K251:$K$1297,$A250,$J251:$J$1297,"款")</f>
        <v>0</v>
      </c>
      <c r="G250" s="308" t="str">
        <f t="shared" si="21"/>
        <v/>
      </c>
      <c r="H250" s="308" t="str">
        <f t="shared" si="22"/>
        <v/>
      </c>
      <c r="I250" s="184" t="str">
        <f t="shared" si="23"/>
        <v>是</v>
      </c>
      <c r="J250" s="185" t="str">
        <f t="shared" si="24"/>
        <v>类</v>
      </c>
      <c r="K250" s="186" t="str">
        <f t="shared" si="25"/>
        <v>203</v>
      </c>
      <c r="L250" s="155" t="str">
        <f t="shared" si="26"/>
        <v>203</v>
      </c>
      <c r="M250" s="155" t="str">
        <f t="shared" si="27"/>
        <v>203</v>
      </c>
    </row>
    <row r="251" ht="31" hidden="1" customHeight="1" spans="1:13">
      <c r="A251" s="309">
        <v>20301</v>
      </c>
      <c r="B251" s="310" t="s">
        <v>283</v>
      </c>
      <c r="C251" s="165">
        <f>SUMIFS(C252:C$1297,$L252:$L$1297,$A251,$J252:$J$1297,"项")</f>
        <v>0</v>
      </c>
      <c r="D251" s="165">
        <f>SUMIFS(D252:D$1297,$L252:$L$1297,$A251,$J252:$J$1297,"项")</f>
        <v>0</v>
      </c>
      <c r="E251" s="165">
        <f>SUMIFS(E252:E$1297,$L252:$L$1297,$A251,$J252:$J$1297,"项")</f>
        <v>0</v>
      </c>
      <c r="F251" s="165">
        <f>SUMIFS(F252:F$1297,$L252:$L$1297,$A251,$J252:$J$1297,"项")</f>
        <v>0</v>
      </c>
      <c r="G251" s="173" t="str">
        <f t="shared" si="21"/>
        <v/>
      </c>
      <c r="H251" s="173" t="str">
        <f t="shared" si="22"/>
        <v/>
      </c>
      <c r="I251" s="184" t="str">
        <f t="shared" si="23"/>
        <v>否</v>
      </c>
      <c r="J251" s="185" t="str">
        <f t="shared" si="24"/>
        <v>款</v>
      </c>
      <c r="K251" s="186" t="str">
        <f t="shared" si="25"/>
        <v>203</v>
      </c>
      <c r="L251" s="155" t="str">
        <f t="shared" si="26"/>
        <v>20301</v>
      </c>
      <c r="M251" s="155" t="str">
        <f t="shared" si="27"/>
        <v>20301</v>
      </c>
    </row>
    <row r="252" ht="31" hidden="1" customHeight="1" spans="1:13">
      <c r="A252" s="170">
        <v>2030101</v>
      </c>
      <c r="B252" s="171" t="s">
        <v>284</v>
      </c>
      <c r="C252" s="172">
        <v>0</v>
      </c>
      <c r="D252" s="172">
        <v>0</v>
      </c>
      <c r="E252" s="172">
        <v>0</v>
      </c>
      <c r="F252" s="172">
        <v>0</v>
      </c>
      <c r="G252" s="173" t="str">
        <f t="shared" si="21"/>
        <v/>
      </c>
      <c r="H252" s="173" t="str">
        <f t="shared" si="22"/>
        <v/>
      </c>
      <c r="I252" s="184" t="str">
        <f t="shared" si="23"/>
        <v>否</v>
      </c>
      <c r="J252" s="185" t="str">
        <f t="shared" si="24"/>
        <v>项</v>
      </c>
      <c r="K252" s="186" t="str">
        <f t="shared" si="25"/>
        <v>203</v>
      </c>
      <c r="L252" s="155" t="str">
        <f t="shared" si="26"/>
        <v>20301</v>
      </c>
      <c r="M252" s="155" t="str">
        <f t="shared" si="27"/>
        <v>2030101</v>
      </c>
    </row>
    <row r="253" ht="31" hidden="1" customHeight="1" spans="1:13">
      <c r="A253" s="170">
        <v>2030102</v>
      </c>
      <c r="B253" s="171" t="s">
        <v>285</v>
      </c>
      <c r="C253" s="172">
        <v>0</v>
      </c>
      <c r="D253" s="172">
        <v>0</v>
      </c>
      <c r="E253" s="172">
        <v>0</v>
      </c>
      <c r="F253" s="172">
        <v>0</v>
      </c>
      <c r="G253" s="173" t="str">
        <f t="shared" si="21"/>
        <v/>
      </c>
      <c r="H253" s="173" t="str">
        <f t="shared" si="22"/>
        <v/>
      </c>
      <c r="I253" s="184" t="str">
        <f t="shared" si="23"/>
        <v>否</v>
      </c>
      <c r="J253" s="185" t="str">
        <f t="shared" si="24"/>
        <v>项</v>
      </c>
      <c r="K253" s="186" t="str">
        <f t="shared" si="25"/>
        <v>203</v>
      </c>
      <c r="L253" s="155" t="str">
        <f t="shared" si="26"/>
        <v>20301</v>
      </c>
      <c r="M253" s="155" t="str">
        <f t="shared" si="27"/>
        <v>2030102</v>
      </c>
    </row>
    <row r="254" ht="31" hidden="1" customHeight="1" spans="1:13">
      <c r="A254" s="312">
        <v>2030199</v>
      </c>
      <c r="B254" s="234" t="s">
        <v>286</v>
      </c>
      <c r="C254" s="172">
        <v>0</v>
      </c>
      <c r="D254" s="172">
        <v>0</v>
      </c>
      <c r="E254" s="172">
        <v>0</v>
      </c>
      <c r="F254" s="172">
        <v>0</v>
      </c>
      <c r="G254" s="308" t="str">
        <f t="shared" si="21"/>
        <v/>
      </c>
      <c r="H254" s="308" t="str">
        <f t="shared" si="22"/>
        <v/>
      </c>
      <c r="I254" s="184" t="str">
        <f t="shared" si="23"/>
        <v>否</v>
      </c>
      <c r="J254" s="185" t="str">
        <f t="shared" si="24"/>
        <v>项</v>
      </c>
      <c r="K254" s="186" t="str">
        <f t="shared" si="25"/>
        <v>203</v>
      </c>
      <c r="L254" s="155" t="str">
        <f t="shared" si="26"/>
        <v>20301</v>
      </c>
      <c r="M254" s="155" t="str">
        <f t="shared" si="27"/>
        <v>2030199</v>
      </c>
    </row>
    <row r="255" ht="31" hidden="1" customHeight="1" spans="1:13">
      <c r="A255" s="309">
        <v>20304</v>
      </c>
      <c r="B255" s="310" t="s">
        <v>287</v>
      </c>
      <c r="C255" s="165">
        <f>SUMIFS(C256:C$1297,$L256:$L$1297,$A255,$J256:$J$1297,"项")</f>
        <v>0</v>
      </c>
      <c r="D255" s="165">
        <f>SUMIFS(D256:D$1297,$L256:$L$1297,$A255,$J256:$J$1297,"项")</f>
        <v>0</v>
      </c>
      <c r="E255" s="165">
        <f>SUMIFS(E256:E$1297,$L256:$L$1297,$A255,$J256:$J$1297,"项")</f>
        <v>0</v>
      </c>
      <c r="F255" s="165">
        <f>SUMIFS(F256:F$1297,$L256:$L$1297,$A255,$J256:$J$1297,"项")</f>
        <v>0</v>
      </c>
      <c r="G255" s="173" t="str">
        <f t="shared" si="21"/>
        <v/>
      </c>
      <c r="H255" s="173" t="str">
        <f t="shared" si="22"/>
        <v/>
      </c>
      <c r="I255" s="184" t="str">
        <f t="shared" si="23"/>
        <v>否</v>
      </c>
      <c r="J255" s="185" t="str">
        <f t="shared" si="24"/>
        <v>款</v>
      </c>
      <c r="K255" s="186" t="str">
        <f t="shared" si="25"/>
        <v>203</v>
      </c>
      <c r="L255" s="155" t="str">
        <f t="shared" si="26"/>
        <v>20304</v>
      </c>
      <c r="M255" s="155" t="str">
        <f t="shared" si="27"/>
        <v>20304</v>
      </c>
    </row>
    <row r="256" ht="31" hidden="1" customHeight="1" spans="1:13">
      <c r="A256" s="170">
        <v>2030401</v>
      </c>
      <c r="B256" s="171" t="s">
        <v>288</v>
      </c>
      <c r="C256" s="172">
        <v>0</v>
      </c>
      <c r="D256" s="172">
        <v>0</v>
      </c>
      <c r="E256" s="172">
        <v>0</v>
      </c>
      <c r="F256" s="172">
        <v>0</v>
      </c>
      <c r="G256" s="173" t="str">
        <f t="shared" si="21"/>
        <v/>
      </c>
      <c r="H256" s="173" t="str">
        <f t="shared" si="22"/>
        <v/>
      </c>
      <c r="I256" s="184" t="str">
        <f t="shared" si="23"/>
        <v>否</v>
      </c>
      <c r="J256" s="185" t="str">
        <f t="shared" si="24"/>
        <v>项</v>
      </c>
      <c r="K256" s="186" t="str">
        <f t="shared" si="25"/>
        <v>203</v>
      </c>
      <c r="L256" s="155" t="str">
        <f t="shared" si="26"/>
        <v>20304</v>
      </c>
      <c r="M256" s="155" t="str">
        <f t="shared" si="27"/>
        <v>2030401</v>
      </c>
    </row>
    <row r="257" ht="31" hidden="1" customHeight="1" spans="1:13">
      <c r="A257" s="309">
        <v>20305</v>
      </c>
      <c r="B257" s="310" t="s">
        <v>289</v>
      </c>
      <c r="C257" s="165">
        <f>SUMIFS(C258:C$1297,$L258:$L$1297,$A257,$J258:$J$1297,"项")</f>
        <v>0</v>
      </c>
      <c r="D257" s="165">
        <f>SUMIFS(D258:D$1297,$L258:$L$1297,$A257,$J258:$J$1297,"项")</f>
        <v>0</v>
      </c>
      <c r="E257" s="165">
        <f>SUMIFS(E258:E$1297,$L258:$L$1297,$A257,$J258:$J$1297,"项")</f>
        <v>0</v>
      </c>
      <c r="F257" s="165">
        <f>SUMIFS(F258:F$1297,$L258:$L$1297,$A257,$J258:$J$1297,"项")</f>
        <v>0</v>
      </c>
      <c r="G257" s="173" t="str">
        <f t="shared" si="21"/>
        <v/>
      </c>
      <c r="H257" s="173" t="str">
        <f t="shared" si="22"/>
        <v/>
      </c>
      <c r="I257" s="184" t="str">
        <f t="shared" si="23"/>
        <v>否</v>
      </c>
      <c r="J257" s="185" t="str">
        <f t="shared" si="24"/>
        <v>款</v>
      </c>
      <c r="K257" s="186" t="str">
        <f t="shared" si="25"/>
        <v>203</v>
      </c>
      <c r="L257" s="155" t="str">
        <f t="shared" si="26"/>
        <v>20305</v>
      </c>
      <c r="M257" s="155" t="str">
        <f t="shared" si="27"/>
        <v>20305</v>
      </c>
    </row>
    <row r="258" ht="31" hidden="1" customHeight="1" spans="1:13">
      <c r="A258" s="197">
        <v>2030501</v>
      </c>
      <c r="B258" s="171" t="s">
        <v>290</v>
      </c>
      <c r="C258" s="172">
        <v>0</v>
      </c>
      <c r="D258" s="172">
        <v>0</v>
      </c>
      <c r="E258" s="172">
        <v>0</v>
      </c>
      <c r="F258" s="172">
        <v>0</v>
      </c>
      <c r="G258" s="173" t="str">
        <f t="shared" si="21"/>
        <v/>
      </c>
      <c r="H258" s="173" t="str">
        <f t="shared" si="22"/>
        <v/>
      </c>
      <c r="I258" s="184" t="str">
        <f t="shared" si="23"/>
        <v>否</v>
      </c>
      <c r="J258" s="185" t="str">
        <f t="shared" si="24"/>
        <v>项</v>
      </c>
      <c r="K258" s="186" t="str">
        <f t="shared" si="25"/>
        <v>203</v>
      </c>
      <c r="L258" s="155" t="str">
        <f t="shared" si="26"/>
        <v>20305</v>
      </c>
      <c r="M258" s="155" t="str">
        <f t="shared" si="27"/>
        <v>2030501</v>
      </c>
    </row>
    <row r="259" ht="31" customHeight="1" spans="1:13">
      <c r="A259" s="313">
        <v>20306</v>
      </c>
      <c r="B259" s="310" t="s">
        <v>291</v>
      </c>
      <c r="C259" s="165">
        <f>SUMIFS(C260:C$1297,$L260:$L$1297,$A259,$J260:$J$1297,"项")</f>
        <v>0</v>
      </c>
      <c r="D259" s="165">
        <f>SUMIFS(D260:D$1297,$L260:$L$1297,$A259,$J260:$J$1297,"项")</f>
        <v>88</v>
      </c>
      <c r="E259" s="165">
        <f>SUMIFS(E260:E$1297,$L260:$L$1297,$A259,$J260:$J$1297,"项")</f>
        <v>0</v>
      </c>
      <c r="F259" s="165">
        <f>SUMIFS(F260:F$1297,$L260:$L$1297,$A259,$J260:$J$1297,"项")</f>
        <v>0</v>
      </c>
      <c r="G259" s="173" t="str">
        <f t="shared" si="21"/>
        <v/>
      </c>
      <c r="H259" s="173" t="str">
        <f t="shared" si="22"/>
        <v/>
      </c>
      <c r="I259" s="184" t="str">
        <f t="shared" si="23"/>
        <v>是</v>
      </c>
      <c r="J259" s="185" t="str">
        <f t="shared" si="24"/>
        <v>款</v>
      </c>
      <c r="K259" s="186" t="str">
        <f t="shared" si="25"/>
        <v>203</v>
      </c>
      <c r="L259" s="155" t="str">
        <f t="shared" si="26"/>
        <v>20306</v>
      </c>
      <c r="M259" s="155" t="str">
        <f t="shared" si="27"/>
        <v>20306</v>
      </c>
    </row>
    <row r="260" ht="31" hidden="1" customHeight="1" spans="1:13">
      <c r="A260" s="197">
        <v>2030601</v>
      </c>
      <c r="B260" s="171" t="s">
        <v>292</v>
      </c>
      <c r="C260" s="172">
        <v>0</v>
      </c>
      <c r="D260" s="172">
        <v>0</v>
      </c>
      <c r="E260" s="172">
        <v>0</v>
      </c>
      <c r="F260" s="172">
        <v>0</v>
      </c>
      <c r="G260" s="173" t="str">
        <f t="shared" si="21"/>
        <v/>
      </c>
      <c r="H260" s="173" t="str">
        <f t="shared" si="22"/>
        <v/>
      </c>
      <c r="I260" s="184" t="str">
        <f t="shared" si="23"/>
        <v>否</v>
      </c>
      <c r="J260" s="185" t="str">
        <f t="shared" si="24"/>
        <v>项</v>
      </c>
      <c r="K260" s="186" t="str">
        <f t="shared" si="25"/>
        <v>203</v>
      </c>
      <c r="L260" s="155" t="str">
        <f t="shared" si="26"/>
        <v>20306</v>
      </c>
      <c r="M260" s="155" t="str">
        <f t="shared" si="27"/>
        <v>2030601</v>
      </c>
    </row>
    <row r="261" ht="31" hidden="1" customHeight="1" spans="1:13">
      <c r="A261" s="197">
        <v>2030602</v>
      </c>
      <c r="B261" s="171" t="s">
        <v>293</v>
      </c>
      <c r="C261" s="172">
        <v>0</v>
      </c>
      <c r="D261" s="172">
        <v>0</v>
      </c>
      <c r="E261" s="172">
        <v>0</v>
      </c>
      <c r="F261" s="172">
        <v>0</v>
      </c>
      <c r="G261" s="173" t="str">
        <f t="shared" ref="G261:G324" si="28">IF(E261&lt;&gt;0,ROUND(F261/E261,3),"")</f>
        <v/>
      </c>
      <c r="H261" s="173" t="str">
        <f t="shared" ref="H261:H324" si="29">IF(C261&lt;&gt;0,ROUND(F261/C261,3),"")</f>
        <v/>
      </c>
      <c r="I261" s="184" t="str">
        <f t="shared" si="23"/>
        <v>否</v>
      </c>
      <c r="J261" s="185" t="str">
        <f t="shared" si="24"/>
        <v>项</v>
      </c>
      <c r="K261" s="186" t="str">
        <f t="shared" si="25"/>
        <v>203</v>
      </c>
      <c r="L261" s="155" t="str">
        <f t="shared" si="26"/>
        <v>20306</v>
      </c>
      <c r="M261" s="155" t="str">
        <f t="shared" si="27"/>
        <v>2030602</v>
      </c>
    </row>
    <row r="262" ht="31" customHeight="1" spans="1:13">
      <c r="A262" s="197">
        <v>2030603</v>
      </c>
      <c r="B262" s="171" t="s">
        <v>294</v>
      </c>
      <c r="C262" s="172">
        <v>0</v>
      </c>
      <c r="D262" s="172">
        <v>88</v>
      </c>
      <c r="E262" s="172">
        <v>0</v>
      </c>
      <c r="F262" s="172">
        <v>0</v>
      </c>
      <c r="G262" s="173" t="str">
        <f t="shared" si="28"/>
        <v/>
      </c>
      <c r="H262" s="173" t="str">
        <f t="shared" si="29"/>
        <v/>
      </c>
      <c r="I262" s="184" t="str">
        <f t="shared" ref="I262:I325" si="30">IF(LEN(A262)=3,"是",IF(OR(C262&lt;&gt;0,D262&lt;&gt;0,E262&lt;&gt;0,F262&lt;&gt;0),"是","否"))</f>
        <v>是</v>
      </c>
      <c r="J262" s="185" t="str">
        <f t="shared" ref="J262:J325" si="31">_xlfn.IFS(LEN(A262)=3,"类",LEN(A262)=5,"款",LEN(A262)=7,"项")</f>
        <v>项</v>
      </c>
      <c r="K262" s="186" t="str">
        <f t="shared" ref="K262:K325" si="32">LEFT(A262,3)</f>
        <v>203</v>
      </c>
      <c r="L262" s="155" t="str">
        <f t="shared" ref="L262:L325" si="33">LEFT(A262,5)</f>
        <v>20306</v>
      </c>
      <c r="M262" s="155" t="str">
        <f t="shared" ref="M262:M325" si="34">LEFT(A262,7)</f>
        <v>2030603</v>
      </c>
    </row>
    <row r="263" ht="31" hidden="1" customHeight="1" spans="1:13">
      <c r="A263" s="197">
        <v>2030604</v>
      </c>
      <c r="B263" s="171" t="s">
        <v>295</v>
      </c>
      <c r="C263" s="172">
        <v>0</v>
      </c>
      <c r="D263" s="172">
        <v>0</v>
      </c>
      <c r="E263" s="172">
        <v>0</v>
      </c>
      <c r="F263" s="172">
        <v>0</v>
      </c>
      <c r="G263" s="173" t="str">
        <f t="shared" si="28"/>
        <v/>
      </c>
      <c r="H263" s="173" t="str">
        <f t="shared" si="29"/>
        <v/>
      </c>
      <c r="I263" s="184" t="str">
        <f t="shared" si="30"/>
        <v>否</v>
      </c>
      <c r="J263" s="185" t="str">
        <f t="shared" si="31"/>
        <v>项</v>
      </c>
      <c r="K263" s="186" t="str">
        <f t="shared" si="32"/>
        <v>203</v>
      </c>
      <c r="L263" s="155" t="str">
        <f t="shared" si="33"/>
        <v>20306</v>
      </c>
      <c r="M263" s="155" t="str">
        <f t="shared" si="34"/>
        <v>2030604</v>
      </c>
    </row>
    <row r="264" ht="31" hidden="1" customHeight="1" spans="1:13">
      <c r="A264" s="170">
        <v>2030607</v>
      </c>
      <c r="B264" s="171" t="s">
        <v>296</v>
      </c>
      <c r="C264" s="172">
        <v>0</v>
      </c>
      <c r="D264" s="172">
        <v>0</v>
      </c>
      <c r="E264" s="172">
        <v>0</v>
      </c>
      <c r="F264" s="172">
        <v>0</v>
      </c>
      <c r="G264" s="173" t="str">
        <f t="shared" si="28"/>
        <v/>
      </c>
      <c r="H264" s="173" t="str">
        <f t="shared" si="29"/>
        <v/>
      </c>
      <c r="I264" s="184" t="str">
        <f t="shared" si="30"/>
        <v>否</v>
      </c>
      <c r="J264" s="185" t="str">
        <f t="shared" si="31"/>
        <v>项</v>
      </c>
      <c r="K264" s="186" t="str">
        <f t="shared" si="32"/>
        <v>203</v>
      </c>
      <c r="L264" s="155" t="str">
        <f t="shared" si="33"/>
        <v>20306</v>
      </c>
      <c r="M264" s="155" t="str">
        <f t="shared" si="34"/>
        <v>2030607</v>
      </c>
    </row>
    <row r="265" ht="31" hidden="1" customHeight="1" spans="1:13">
      <c r="A265" s="170">
        <v>2030608</v>
      </c>
      <c r="B265" s="171" t="s">
        <v>297</v>
      </c>
      <c r="C265" s="172">
        <v>0</v>
      </c>
      <c r="D265" s="172">
        <v>0</v>
      </c>
      <c r="E265" s="172">
        <v>0</v>
      </c>
      <c r="F265" s="172">
        <v>0</v>
      </c>
      <c r="G265" s="173" t="str">
        <f t="shared" si="28"/>
        <v/>
      </c>
      <c r="H265" s="173" t="str">
        <f t="shared" si="29"/>
        <v/>
      </c>
      <c r="I265" s="184" t="str">
        <f t="shared" si="30"/>
        <v>否</v>
      </c>
      <c r="J265" s="185" t="str">
        <f t="shared" si="31"/>
        <v>项</v>
      </c>
      <c r="K265" s="186" t="str">
        <f t="shared" si="32"/>
        <v>203</v>
      </c>
      <c r="L265" s="155" t="str">
        <f t="shared" si="33"/>
        <v>20306</v>
      </c>
      <c r="M265" s="155" t="str">
        <f t="shared" si="34"/>
        <v>2030608</v>
      </c>
    </row>
    <row r="266" ht="31" hidden="1" customHeight="1" spans="1:13">
      <c r="A266" s="170">
        <v>2030699</v>
      </c>
      <c r="B266" s="171" t="s">
        <v>298</v>
      </c>
      <c r="C266" s="172">
        <v>0</v>
      </c>
      <c r="D266" s="172">
        <v>0</v>
      </c>
      <c r="E266" s="172">
        <v>0</v>
      </c>
      <c r="F266" s="172">
        <v>0</v>
      </c>
      <c r="G266" s="173" t="str">
        <f t="shared" si="28"/>
        <v/>
      </c>
      <c r="H266" s="173" t="str">
        <f t="shared" si="29"/>
        <v/>
      </c>
      <c r="I266" s="184" t="str">
        <f t="shared" si="30"/>
        <v>否</v>
      </c>
      <c r="J266" s="185" t="str">
        <f t="shared" si="31"/>
        <v>项</v>
      </c>
      <c r="K266" s="186" t="str">
        <f t="shared" si="32"/>
        <v>203</v>
      </c>
      <c r="L266" s="155" t="str">
        <f t="shared" si="33"/>
        <v>20306</v>
      </c>
      <c r="M266" s="155" t="str">
        <f t="shared" si="34"/>
        <v>2030699</v>
      </c>
    </row>
    <row r="267" ht="31" hidden="1" customHeight="1" spans="1:13">
      <c r="A267" s="309">
        <v>20399</v>
      </c>
      <c r="B267" s="310" t="s">
        <v>299</v>
      </c>
      <c r="C267" s="165">
        <f>SUMIFS(C268:C$1297,$L268:$L$1297,$A267,$J268:$J$1297,"项")</f>
        <v>0</v>
      </c>
      <c r="D267" s="165">
        <f>SUMIFS(D268:D$1297,$L268:$L$1297,$A267,$J268:$J$1297,"项")</f>
        <v>0</v>
      </c>
      <c r="E267" s="165">
        <f>SUMIFS(E268:E$1297,$L268:$L$1297,$A267,$J268:$J$1297,"项")</f>
        <v>0</v>
      </c>
      <c r="F267" s="165">
        <f>SUMIFS(F268:F$1297,$L268:$L$1297,$A267,$J268:$J$1297,"项")</f>
        <v>0</v>
      </c>
      <c r="G267" s="173" t="str">
        <f t="shared" si="28"/>
        <v/>
      </c>
      <c r="H267" s="173" t="str">
        <f t="shared" si="29"/>
        <v/>
      </c>
      <c r="I267" s="184" t="str">
        <f t="shared" si="30"/>
        <v>否</v>
      </c>
      <c r="J267" s="185" t="str">
        <f t="shared" si="31"/>
        <v>款</v>
      </c>
      <c r="K267" s="186" t="str">
        <f t="shared" si="32"/>
        <v>203</v>
      </c>
      <c r="L267" s="155" t="str">
        <f t="shared" si="33"/>
        <v>20399</v>
      </c>
      <c r="M267" s="155" t="str">
        <f t="shared" si="34"/>
        <v>20399</v>
      </c>
    </row>
    <row r="268" ht="31" hidden="1" customHeight="1" spans="1:13">
      <c r="A268" s="170">
        <v>2039999</v>
      </c>
      <c r="B268" s="171" t="s">
        <v>300</v>
      </c>
      <c r="C268" s="172">
        <v>0</v>
      </c>
      <c r="D268" s="172">
        <v>0</v>
      </c>
      <c r="E268" s="172">
        <v>0</v>
      </c>
      <c r="F268" s="172">
        <v>0</v>
      </c>
      <c r="G268" s="173" t="str">
        <f t="shared" si="28"/>
        <v/>
      </c>
      <c r="H268" s="173" t="str">
        <f t="shared" si="29"/>
        <v/>
      </c>
      <c r="I268" s="184" t="str">
        <f t="shared" si="30"/>
        <v>否</v>
      </c>
      <c r="J268" s="185" t="str">
        <f t="shared" si="31"/>
        <v>项</v>
      </c>
      <c r="K268" s="186" t="str">
        <f t="shared" si="32"/>
        <v>203</v>
      </c>
      <c r="L268" s="155" t="str">
        <f t="shared" si="33"/>
        <v>20399</v>
      </c>
      <c r="M268" s="155" t="str">
        <f t="shared" si="34"/>
        <v>2039999</v>
      </c>
    </row>
    <row r="269" ht="31" customHeight="1" spans="1:13">
      <c r="A269" s="307">
        <v>204</v>
      </c>
      <c r="B269" s="237" t="s">
        <v>82</v>
      </c>
      <c r="C269" s="165">
        <f>SUMIFS(C270:C$1297,$K270:$K$1297,$A269,$J270:$J$1297,"款")</f>
        <v>12933</v>
      </c>
      <c r="D269" s="165">
        <f>SUMIFS(D270:D$1297,$K270:$K$1297,$A269,$J270:$J$1297,"款")</f>
        <v>14365</v>
      </c>
      <c r="E269" s="165">
        <f>SUMIFS(E270:E$1297,$K270:$K$1297,$A269,$J270:$J$1297,"款")</f>
        <v>13191</v>
      </c>
      <c r="F269" s="165">
        <f>SUMIFS(F270:F$1297,$K270:$K$1297,$A269,$J270:$J$1297,"款")</f>
        <v>13228</v>
      </c>
      <c r="G269" s="308">
        <f t="shared" si="28"/>
        <v>1.003</v>
      </c>
      <c r="H269" s="308">
        <f t="shared" si="29"/>
        <v>1.023</v>
      </c>
      <c r="I269" s="184" t="str">
        <f t="shared" si="30"/>
        <v>是</v>
      </c>
      <c r="J269" s="185" t="str">
        <f t="shared" si="31"/>
        <v>类</v>
      </c>
      <c r="K269" s="186" t="str">
        <f t="shared" si="32"/>
        <v>204</v>
      </c>
      <c r="L269" s="155" t="str">
        <f t="shared" si="33"/>
        <v>204</v>
      </c>
      <c r="M269" s="155" t="str">
        <f t="shared" si="34"/>
        <v>204</v>
      </c>
    </row>
    <row r="270" ht="31" hidden="1" customHeight="1" spans="1:13">
      <c r="A270" s="309">
        <v>20401</v>
      </c>
      <c r="B270" s="310" t="s">
        <v>301</v>
      </c>
      <c r="C270" s="165">
        <f>SUMIFS(C271:C$1297,$L271:$L$1297,$A270,$J271:$J$1297,"项")</f>
        <v>0</v>
      </c>
      <c r="D270" s="165">
        <f>SUMIFS(D271:D$1297,$L271:$L$1297,$A270,$J271:$J$1297,"项")</f>
        <v>0</v>
      </c>
      <c r="E270" s="165">
        <f>SUMIFS(E271:E$1297,$L271:$L$1297,$A270,$J271:$J$1297,"项")</f>
        <v>0</v>
      </c>
      <c r="F270" s="165">
        <f>SUMIFS(F271:F$1297,$L271:$L$1297,$A270,$J271:$J$1297,"项")</f>
        <v>0</v>
      </c>
      <c r="G270" s="173" t="str">
        <f t="shared" si="28"/>
        <v/>
      </c>
      <c r="H270" s="173" t="str">
        <f t="shared" si="29"/>
        <v/>
      </c>
      <c r="I270" s="184" t="str">
        <f t="shared" si="30"/>
        <v>否</v>
      </c>
      <c r="J270" s="185" t="str">
        <f t="shared" si="31"/>
        <v>款</v>
      </c>
      <c r="K270" s="186" t="str">
        <f t="shared" si="32"/>
        <v>204</v>
      </c>
      <c r="L270" s="155" t="str">
        <f t="shared" si="33"/>
        <v>20401</v>
      </c>
      <c r="M270" s="155" t="str">
        <f t="shared" si="34"/>
        <v>20401</v>
      </c>
    </row>
    <row r="271" ht="31" hidden="1" customHeight="1" spans="1:13">
      <c r="A271" s="170">
        <v>2040101</v>
      </c>
      <c r="B271" s="171" t="s">
        <v>302</v>
      </c>
      <c r="C271" s="172">
        <v>0</v>
      </c>
      <c r="D271" s="172">
        <v>0</v>
      </c>
      <c r="E271" s="172">
        <v>0</v>
      </c>
      <c r="F271" s="172">
        <v>0</v>
      </c>
      <c r="G271" s="173" t="str">
        <f t="shared" si="28"/>
        <v/>
      </c>
      <c r="H271" s="173" t="str">
        <f t="shared" si="29"/>
        <v/>
      </c>
      <c r="I271" s="184" t="str">
        <f t="shared" si="30"/>
        <v>否</v>
      </c>
      <c r="J271" s="185" t="str">
        <f t="shared" si="31"/>
        <v>项</v>
      </c>
      <c r="K271" s="186" t="str">
        <f t="shared" si="32"/>
        <v>204</v>
      </c>
      <c r="L271" s="155" t="str">
        <f t="shared" si="33"/>
        <v>20401</v>
      </c>
      <c r="M271" s="155" t="str">
        <f t="shared" si="34"/>
        <v>2040101</v>
      </c>
    </row>
    <row r="272" ht="31" hidden="1" customHeight="1" spans="1:13">
      <c r="A272" s="170">
        <v>2040199</v>
      </c>
      <c r="B272" s="171" t="s">
        <v>303</v>
      </c>
      <c r="C272" s="172">
        <v>0</v>
      </c>
      <c r="D272" s="172">
        <v>0</v>
      </c>
      <c r="E272" s="172">
        <v>0</v>
      </c>
      <c r="F272" s="172">
        <v>0</v>
      </c>
      <c r="G272" s="173" t="str">
        <f t="shared" si="28"/>
        <v/>
      </c>
      <c r="H272" s="173" t="str">
        <f t="shared" si="29"/>
        <v/>
      </c>
      <c r="I272" s="184" t="str">
        <f t="shared" si="30"/>
        <v>否</v>
      </c>
      <c r="J272" s="185" t="str">
        <f t="shared" si="31"/>
        <v>项</v>
      </c>
      <c r="K272" s="186" t="str">
        <f t="shared" si="32"/>
        <v>204</v>
      </c>
      <c r="L272" s="155" t="str">
        <f t="shared" si="33"/>
        <v>20401</v>
      </c>
      <c r="M272" s="155" t="str">
        <f t="shared" si="34"/>
        <v>2040199</v>
      </c>
    </row>
    <row r="273" ht="31" customHeight="1" spans="1:13">
      <c r="A273" s="309">
        <v>20402</v>
      </c>
      <c r="B273" s="310" t="s">
        <v>304</v>
      </c>
      <c r="C273" s="165">
        <f>SUMIFS(C274:C$1297,$L274:$L$1297,$A273,$J274:$J$1297,"项")</f>
        <v>11565</v>
      </c>
      <c r="D273" s="165">
        <f>SUMIFS(D274:D$1297,$L274:$L$1297,$A273,$J274:$J$1297,"项")</f>
        <v>12787</v>
      </c>
      <c r="E273" s="165">
        <f>SUMIFS(E274:E$1297,$L274:$L$1297,$A273,$J274:$J$1297,"项")</f>
        <v>11937</v>
      </c>
      <c r="F273" s="165">
        <f>SUMIFS(F274:F$1297,$L274:$L$1297,$A273,$J274:$J$1297,"项")</f>
        <v>11913</v>
      </c>
      <c r="G273" s="173">
        <f t="shared" si="28"/>
        <v>0.998</v>
      </c>
      <c r="H273" s="173">
        <f t="shared" si="29"/>
        <v>1.03</v>
      </c>
      <c r="I273" s="184" t="str">
        <f t="shared" si="30"/>
        <v>是</v>
      </c>
      <c r="J273" s="185" t="str">
        <f t="shared" si="31"/>
        <v>款</v>
      </c>
      <c r="K273" s="186" t="str">
        <f t="shared" si="32"/>
        <v>204</v>
      </c>
      <c r="L273" s="155" t="str">
        <f t="shared" si="33"/>
        <v>20402</v>
      </c>
      <c r="M273" s="155" t="str">
        <f t="shared" si="34"/>
        <v>20402</v>
      </c>
    </row>
    <row r="274" ht="31" customHeight="1" spans="1:13">
      <c r="A274" s="170">
        <v>2040201</v>
      </c>
      <c r="B274" s="171" t="s">
        <v>144</v>
      </c>
      <c r="C274" s="172">
        <v>10350</v>
      </c>
      <c r="D274" s="172">
        <v>10670</v>
      </c>
      <c r="E274" s="172">
        <v>11124</v>
      </c>
      <c r="F274" s="172">
        <v>11057</v>
      </c>
      <c r="G274" s="173">
        <f t="shared" si="28"/>
        <v>0.994</v>
      </c>
      <c r="H274" s="173">
        <f t="shared" si="29"/>
        <v>1.068</v>
      </c>
      <c r="I274" s="184" t="str">
        <f t="shared" si="30"/>
        <v>是</v>
      </c>
      <c r="J274" s="185" t="str">
        <f t="shared" si="31"/>
        <v>项</v>
      </c>
      <c r="K274" s="186" t="str">
        <f t="shared" si="32"/>
        <v>204</v>
      </c>
      <c r="L274" s="155" t="str">
        <f t="shared" si="33"/>
        <v>20402</v>
      </c>
      <c r="M274" s="155" t="str">
        <f t="shared" si="34"/>
        <v>2040201</v>
      </c>
    </row>
    <row r="275" ht="31" customHeight="1" spans="1:13">
      <c r="A275" s="170">
        <v>2040202</v>
      </c>
      <c r="B275" s="171" t="s">
        <v>145</v>
      </c>
      <c r="C275" s="172">
        <v>0</v>
      </c>
      <c r="D275" s="172">
        <v>11</v>
      </c>
      <c r="E275" s="172">
        <v>11</v>
      </c>
      <c r="F275" s="172">
        <v>11</v>
      </c>
      <c r="G275" s="173">
        <f t="shared" si="28"/>
        <v>1</v>
      </c>
      <c r="H275" s="173" t="str">
        <f t="shared" si="29"/>
        <v/>
      </c>
      <c r="I275" s="184" t="str">
        <f t="shared" si="30"/>
        <v>是</v>
      </c>
      <c r="J275" s="185" t="str">
        <f t="shared" si="31"/>
        <v>项</v>
      </c>
      <c r="K275" s="186" t="str">
        <f t="shared" si="32"/>
        <v>204</v>
      </c>
      <c r="L275" s="155" t="str">
        <f t="shared" si="33"/>
        <v>20402</v>
      </c>
      <c r="M275" s="155" t="str">
        <f t="shared" si="34"/>
        <v>2040202</v>
      </c>
    </row>
    <row r="276" ht="31" hidden="1" customHeight="1" spans="1:13">
      <c r="A276" s="312">
        <v>2040203</v>
      </c>
      <c r="B276" s="234" t="s">
        <v>146</v>
      </c>
      <c r="C276" s="172">
        <v>0</v>
      </c>
      <c r="D276" s="172">
        <v>0</v>
      </c>
      <c r="E276" s="172">
        <v>0</v>
      </c>
      <c r="F276" s="172">
        <v>0</v>
      </c>
      <c r="G276" s="308" t="str">
        <f t="shared" si="28"/>
        <v/>
      </c>
      <c r="H276" s="308" t="str">
        <f t="shared" si="29"/>
        <v/>
      </c>
      <c r="I276" s="184" t="str">
        <f t="shared" si="30"/>
        <v>否</v>
      </c>
      <c r="J276" s="185" t="str">
        <f t="shared" si="31"/>
        <v>项</v>
      </c>
      <c r="K276" s="186" t="str">
        <f t="shared" si="32"/>
        <v>204</v>
      </c>
      <c r="L276" s="155" t="str">
        <f t="shared" si="33"/>
        <v>20402</v>
      </c>
      <c r="M276" s="155" t="str">
        <f t="shared" si="34"/>
        <v>2040203</v>
      </c>
    </row>
    <row r="277" ht="31" hidden="1" customHeight="1" spans="1:13">
      <c r="A277" s="170">
        <v>2040219</v>
      </c>
      <c r="B277" s="171" t="s">
        <v>185</v>
      </c>
      <c r="C277" s="172">
        <v>0</v>
      </c>
      <c r="D277" s="172">
        <v>0</v>
      </c>
      <c r="E277" s="172">
        <v>0</v>
      </c>
      <c r="F277" s="172">
        <v>0</v>
      </c>
      <c r="G277" s="173" t="str">
        <f t="shared" si="28"/>
        <v/>
      </c>
      <c r="H277" s="173" t="str">
        <f t="shared" si="29"/>
        <v/>
      </c>
      <c r="I277" s="184" t="str">
        <f t="shared" si="30"/>
        <v>否</v>
      </c>
      <c r="J277" s="185" t="str">
        <f t="shared" si="31"/>
        <v>项</v>
      </c>
      <c r="K277" s="186" t="str">
        <f t="shared" si="32"/>
        <v>204</v>
      </c>
      <c r="L277" s="155" t="str">
        <f t="shared" si="33"/>
        <v>20402</v>
      </c>
      <c r="M277" s="155" t="str">
        <f t="shared" si="34"/>
        <v>2040219</v>
      </c>
    </row>
    <row r="278" ht="31" hidden="1" customHeight="1" spans="1:13">
      <c r="A278" s="170">
        <v>2040220</v>
      </c>
      <c r="B278" s="171" t="s">
        <v>305</v>
      </c>
      <c r="C278" s="172">
        <v>0</v>
      </c>
      <c r="D278" s="172">
        <v>0</v>
      </c>
      <c r="E278" s="172">
        <v>0</v>
      </c>
      <c r="F278" s="172">
        <v>0</v>
      </c>
      <c r="G278" s="173" t="str">
        <f t="shared" si="28"/>
        <v/>
      </c>
      <c r="H278" s="173" t="str">
        <f t="shared" si="29"/>
        <v/>
      </c>
      <c r="I278" s="184" t="str">
        <f t="shared" si="30"/>
        <v>否</v>
      </c>
      <c r="J278" s="185" t="str">
        <f t="shared" si="31"/>
        <v>项</v>
      </c>
      <c r="K278" s="186" t="str">
        <f t="shared" si="32"/>
        <v>204</v>
      </c>
      <c r="L278" s="155" t="str">
        <f t="shared" si="33"/>
        <v>20402</v>
      </c>
      <c r="M278" s="155" t="str">
        <f t="shared" si="34"/>
        <v>2040220</v>
      </c>
    </row>
    <row r="279" ht="31" hidden="1" customHeight="1" spans="1:13">
      <c r="A279" s="170">
        <v>2040221</v>
      </c>
      <c r="B279" s="171" t="s">
        <v>306</v>
      </c>
      <c r="C279" s="172">
        <v>0</v>
      </c>
      <c r="D279" s="172">
        <v>0</v>
      </c>
      <c r="E279" s="172">
        <v>0</v>
      </c>
      <c r="F279" s="172">
        <v>0</v>
      </c>
      <c r="G279" s="173" t="str">
        <f t="shared" si="28"/>
        <v/>
      </c>
      <c r="H279" s="173" t="str">
        <f t="shared" si="29"/>
        <v/>
      </c>
      <c r="I279" s="184" t="str">
        <f t="shared" si="30"/>
        <v>否</v>
      </c>
      <c r="J279" s="185" t="str">
        <f t="shared" si="31"/>
        <v>项</v>
      </c>
      <c r="K279" s="186" t="str">
        <f t="shared" si="32"/>
        <v>204</v>
      </c>
      <c r="L279" s="155" t="str">
        <f t="shared" si="33"/>
        <v>20402</v>
      </c>
      <c r="M279" s="155" t="str">
        <f t="shared" si="34"/>
        <v>2040221</v>
      </c>
    </row>
    <row r="280" ht="31" hidden="1" customHeight="1" spans="1:13">
      <c r="A280" s="170">
        <v>2040222</v>
      </c>
      <c r="B280" s="171" t="s">
        <v>307</v>
      </c>
      <c r="C280" s="172">
        <v>0</v>
      </c>
      <c r="D280" s="172">
        <v>0</v>
      </c>
      <c r="E280" s="172">
        <v>0</v>
      </c>
      <c r="F280" s="172">
        <v>0</v>
      </c>
      <c r="G280" s="173" t="str">
        <f t="shared" si="28"/>
        <v/>
      </c>
      <c r="H280" s="173" t="str">
        <f t="shared" si="29"/>
        <v/>
      </c>
      <c r="I280" s="184" t="str">
        <f t="shared" si="30"/>
        <v>否</v>
      </c>
      <c r="J280" s="185" t="str">
        <f t="shared" si="31"/>
        <v>项</v>
      </c>
      <c r="K280" s="186" t="str">
        <f t="shared" si="32"/>
        <v>204</v>
      </c>
      <c r="L280" s="155" t="str">
        <f t="shared" si="33"/>
        <v>20402</v>
      </c>
      <c r="M280" s="155" t="str">
        <f t="shared" si="34"/>
        <v>2040222</v>
      </c>
    </row>
    <row r="281" ht="31" hidden="1" customHeight="1" spans="1:13">
      <c r="A281" s="170">
        <v>2040223</v>
      </c>
      <c r="B281" s="171" t="s">
        <v>308</v>
      </c>
      <c r="C281" s="172">
        <v>0</v>
      </c>
      <c r="D281" s="172">
        <v>0</v>
      </c>
      <c r="E281" s="172">
        <v>0</v>
      </c>
      <c r="F281" s="172">
        <v>0</v>
      </c>
      <c r="G281" s="173" t="str">
        <f t="shared" si="28"/>
        <v/>
      </c>
      <c r="H281" s="173" t="str">
        <f t="shared" si="29"/>
        <v/>
      </c>
      <c r="I281" s="184" t="str">
        <f t="shared" si="30"/>
        <v>否</v>
      </c>
      <c r="J281" s="185" t="str">
        <f t="shared" si="31"/>
        <v>项</v>
      </c>
      <c r="K281" s="186" t="str">
        <f t="shared" si="32"/>
        <v>204</v>
      </c>
      <c r="L281" s="155" t="str">
        <f t="shared" si="33"/>
        <v>20402</v>
      </c>
      <c r="M281" s="155" t="str">
        <f t="shared" si="34"/>
        <v>2040223</v>
      </c>
    </row>
    <row r="282" ht="31" hidden="1" customHeight="1" spans="1:13">
      <c r="A282" s="170">
        <v>2040250</v>
      </c>
      <c r="B282" s="171" t="s">
        <v>153</v>
      </c>
      <c r="C282" s="172">
        <v>0</v>
      </c>
      <c r="D282" s="172">
        <v>0</v>
      </c>
      <c r="E282" s="172">
        <v>0</v>
      </c>
      <c r="F282" s="172">
        <v>0</v>
      </c>
      <c r="G282" s="173" t="str">
        <f t="shared" si="28"/>
        <v/>
      </c>
      <c r="H282" s="173" t="str">
        <f t="shared" si="29"/>
        <v/>
      </c>
      <c r="I282" s="184" t="str">
        <f t="shared" si="30"/>
        <v>否</v>
      </c>
      <c r="J282" s="185" t="str">
        <f t="shared" si="31"/>
        <v>项</v>
      </c>
      <c r="K282" s="186" t="str">
        <f t="shared" si="32"/>
        <v>204</v>
      </c>
      <c r="L282" s="155" t="str">
        <f t="shared" si="33"/>
        <v>20402</v>
      </c>
      <c r="M282" s="155" t="str">
        <f t="shared" si="34"/>
        <v>2040250</v>
      </c>
    </row>
    <row r="283" ht="31" customHeight="1" spans="1:13">
      <c r="A283" s="170">
        <v>2040299</v>
      </c>
      <c r="B283" s="171" t="s">
        <v>309</v>
      </c>
      <c r="C283" s="172">
        <v>1215</v>
      </c>
      <c r="D283" s="172">
        <v>2106</v>
      </c>
      <c r="E283" s="172">
        <v>802</v>
      </c>
      <c r="F283" s="172">
        <v>845</v>
      </c>
      <c r="G283" s="173">
        <f t="shared" si="28"/>
        <v>1.054</v>
      </c>
      <c r="H283" s="173">
        <f t="shared" si="29"/>
        <v>0.695</v>
      </c>
      <c r="I283" s="184" t="str">
        <f t="shared" si="30"/>
        <v>是</v>
      </c>
      <c r="J283" s="185" t="str">
        <f t="shared" si="31"/>
        <v>项</v>
      </c>
      <c r="K283" s="186" t="str">
        <f t="shared" si="32"/>
        <v>204</v>
      </c>
      <c r="L283" s="155" t="str">
        <f t="shared" si="33"/>
        <v>20402</v>
      </c>
      <c r="M283" s="155" t="str">
        <f t="shared" si="34"/>
        <v>2040299</v>
      </c>
    </row>
    <row r="284" ht="31" hidden="1" customHeight="1" spans="1:13">
      <c r="A284" s="309">
        <v>20403</v>
      </c>
      <c r="B284" s="310" t="s">
        <v>310</v>
      </c>
      <c r="C284" s="165">
        <f>SUMIFS(C285:C$1297,$L285:$L$1297,$A284,$J285:$J$1297,"项")</f>
        <v>0</v>
      </c>
      <c r="D284" s="165">
        <f>SUMIFS(D285:D$1297,$L285:$L$1297,$A284,$J285:$J$1297,"项")</f>
        <v>0</v>
      </c>
      <c r="E284" s="165">
        <f>SUMIFS(E285:E$1297,$L285:$L$1297,$A284,$J285:$J$1297,"项")</f>
        <v>0</v>
      </c>
      <c r="F284" s="165">
        <f>SUMIFS(F285:F$1297,$L285:$L$1297,$A284,$J285:$J$1297,"项")</f>
        <v>0</v>
      </c>
      <c r="G284" s="173" t="str">
        <f t="shared" si="28"/>
        <v/>
      </c>
      <c r="H284" s="173" t="str">
        <f t="shared" si="29"/>
        <v/>
      </c>
      <c r="I284" s="184" t="str">
        <f t="shared" si="30"/>
        <v>否</v>
      </c>
      <c r="J284" s="185" t="str">
        <f t="shared" si="31"/>
        <v>款</v>
      </c>
      <c r="K284" s="186" t="str">
        <f t="shared" si="32"/>
        <v>204</v>
      </c>
      <c r="L284" s="155" t="str">
        <f t="shared" si="33"/>
        <v>20403</v>
      </c>
      <c r="M284" s="155" t="str">
        <f t="shared" si="34"/>
        <v>20403</v>
      </c>
    </row>
    <row r="285" ht="31" hidden="1" customHeight="1" spans="1:13">
      <c r="A285" s="170">
        <v>2040301</v>
      </c>
      <c r="B285" s="171" t="s">
        <v>144</v>
      </c>
      <c r="C285" s="172">
        <v>0</v>
      </c>
      <c r="D285" s="172">
        <v>0</v>
      </c>
      <c r="E285" s="172">
        <v>0</v>
      </c>
      <c r="F285" s="172">
        <v>0</v>
      </c>
      <c r="G285" s="173" t="str">
        <f t="shared" si="28"/>
        <v/>
      </c>
      <c r="H285" s="173" t="str">
        <f t="shared" si="29"/>
        <v/>
      </c>
      <c r="I285" s="184" t="str">
        <f t="shared" si="30"/>
        <v>否</v>
      </c>
      <c r="J285" s="185" t="str">
        <f t="shared" si="31"/>
        <v>项</v>
      </c>
      <c r="K285" s="186" t="str">
        <f t="shared" si="32"/>
        <v>204</v>
      </c>
      <c r="L285" s="155" t="str">
        <f t="shared" si="33"/>
        <v>20403</v>
      </c>
      <c r="M285" s="155" t="str">
        <f t="shared" si="34"/>
        <v>2040301</v>
      </c>
    </row>
    <row r="286" ht="31" hidden="1" customHeight="1" spans="1:13">
      <c r="A286" s="170">
        <v>2040302</v>
      </c>
      <c r="B286" s="171" t="s">
        <v>145</v>
      </c>
      <c r="C286" s="172">
        <v>0</v>
      </c>
      <c r="D286" s="172">
        <v>0</v>
      </c>
      <c r="E286" s="172">
        <v>0</v>
      </c>
      <c r="F286" s="172">
        <v>0</v>
      </c>
      <c r="G286" s="173" t="str">
        <f t="shared" si="28"/>
        <v/>
      </c>
      <c r="H286" s="173" t="str">
        <f t="shared" si="29"/>
        <v/>
      </c>
      <c r="I286" s="184" t="str">
        <f t="shared" si="30"/>
        <v>否</v>
      </c>
      <c r="J286" s="185" t="str">
        <f t="shared" si="31"/>
        <v>项</v>
      </c>
      <c r="K286" s="186" t="str">
        <f t="shared" si="32"/>
        <v>204</v>
      </c>
      <c r="L286" s="155" t="str">
        <f t="shared" si="33"/>
        <v>20403</v>
      </c>
      <c r="M286" s="155" t="str">
        <f t="shared" si="34"/>
        <v>2040302</v>
      </c>
    </row>
    <row r="287" ht="31" hidden="1" customHeight="1" spans="1:13">
      <c r="A287" s="170">
        <v>2040303</v>
      </c>
      <c r="B287" s="171" t="s">
        <v>146</v>
      </c>
      <c r="C287" s="172">
        <v>0</v>
      </c>
      <c r="D287" s="172">
        <v>0</v>
      </c>
      <c r="E287" s="172">
        <v>0</v>
      </c>
      <c r="F287" s="172">
        <v>0</v>
      </c>
      <c r="G287" s="173" t="str">
        <f t="shared" si="28"/>
        <v/>
      </c>
      <c r="H287" s="173" t="str">
        <f t="shared" si="29"/>
        <v/>
      </c>
      <c r="I287" s="184" t="str">
        <f t="shared" si="30"/>
        <v>否</v>
      </c>
      <c r="J287" s="185" t="str">
        <f t="shared" si="31"/>
        <v>项</v>
      </c>
      <c r="K287" s="186" t="str">
        <f t="shared" si="32"/>
        <v>204</v>
      </c>
      <c r="L287" s="155" t="str">
        <f t="shared" si="33"/>
        <v>20403</v>
      </c>
      <c r="M287" s="155" t="str">
        <f t="shared" si="34"/>
        <v>2040303</v>
      </c>
    </row>
    <row r="288" ht="31" hidden="1" customHeight="1" spans="1:13">
      <c r="A288" s="170">
        <v>2040304</v>
      </c>
      <c r="B288" s="171" t="s">
        <v>311</v>
      </c>
      <c r="C288" s="172">
        <v>0</v>
      </c>
      <c r="D288" s="172">
        <v>0</v>
      </c>
      <c r="E288" s="172">
        <v>0</v>
      </c>
      <c r="F288" s="172">
        <v>0</v>
      </c>
      <c r="G288" s="173" t="str">
        <f t="shared" si="28"/>
        <v/>
      </c>
      <c r="H288" s="173" t="str">
        <f t="shared" si="29"/>
        <v/>
      </c>
      <c r="I288" s="184" t="str">
        <f t="shared" si="30"/>
        <v>否</v>
      </c>
      <c r="J288" s="185" t="str">
        <f t="shared" si="31"/>
        <v>项</v>
      </c>
      <c r="K288" s="186" t="str">
        <f t="shared" si="32"/>
        <v>204</v>
      </c>
      <c r="L288" s="155" t="str">
        <f t="shared" si="33"/>
        <v>20403</v>
      </c>
      <c r="M288" s="155" t="str">
        <f t="shared" si="34"/>
        <v>2040304</v>
      </c>
    </row>
    <row r="289" ht="31" hidden="1" customHeight="1" spans="1:13">
      <c r="A289" s="170">
        <v>2040350</v>
      </c>
      <c r="B289" s="171" t="s">
        <v>153</v>
      </c>
      <c r="C289" s="172">
        <v>0</v>
      </c>
      <c r="D289" s="172">
        <v>0</v>
      </c>
      <c r="E289" s="172">
        <v>0</v>
      </c>
      <c r="F289" s="172">
        <v>0</v>
      </c>
      <c r="G289" s="173" t="str">
        <f t="shared" si="28"/>
        <v/>
      </c>
      <c r="H289" s="173" t="str">
        <f t="shared" si="29"/>
        <v/>
      </c>
      <c r="I289" s="184" t="str">
        <f t="shared" si="30"/>
        <v>否</v>
      </c>
      <c r="J289" s="185" t="str">
        <f t="shared" si="31"/>
        <v>项</v>
      </c>
      <c r="K289" s="186" t="str">
        <f t="shared" si="32"/>
        <v>204</v>
      </c>
      <c r="L289" s="155" t="str">
        <f t="shared" si="33"/>
        <v>20403</v>
      </c>
      <c r="M289" s="155" t="str">
        <f t="shared" si="34"/>
        <v>2040350</v>
      </c>
    </row>
    <row r="290" ht="31" hidden="1" customHeight="1" spans="1:13">
      <c r="A290" s="170">
        <v>2040399</v>
      </c>
      <c r="B290" s="171" t="s">
        <v>312</v>
      </c>
      <c r="C290" s="172">
        <v>0</v>
      </c>
      <c r="D290" s="172">
        <v>0</v>
      </c>
      <c r="E290" s="172">
        <v>0</v>
      </c>
      <c r="F290" s="172">
        <v>0</v>
      </c>
      <c r="G290" s="173" t="str">
        <f t="shared" si="28"/>
        <v/>
      </c>
      <c r="H290" s="173" t="str">
        <f t="shared" si="29"/>
        <v/>
      </c>
      <c r="I290" s="184" t="str">
        <f t="shared" si="30"/>
        <v>否</v>
      </c>
      <c r="J290" s="185" t="str">
        <f t="shared" si="31"/>
        <v>项</v>
      </c>
      <c r="K290" s="186" t="str">
        <f t="shared" si="32"/>
        <v>204</v>
      </c>
      <c r="L290" s="155" t="str">
        <f t="shared" si="33"/>
        <v>20403</v>
      </c>
      <c r="M290" s="155" t="str">
        <f t="shared" si="34"/>
        <v>2040399</v>
      </c>
    </row>
    <row r="291" ht="31" customHeight="1" spans="1:13">
      <c r="A291" s="309">
        <v>20404</v>
      </c>
      <c r="B291" s="310" t="s">
        <v>313</v>
      </c>
      <c r="C291" s="165">
        <f>SUMIFS(C292:C$1297,$L292:$L$1297,$A291,$J292:$J$1297,"项")</f>
        <v>30</v>
      </c>
      <c r="D291" s="165">
        <f>SUMIFS(D292:D$1297,$L292:$L$1297,$A291,$J292:$J$1297,"项")</f>
        <v>0</v>
      </c>
      <c r="E291" s="165">
        <f>SUMIFS(E292:E$1297,$L292:$L$1297,$A291,$J292:$J$1297,"项")</f>
        <v>30</v>
      </c>
      <c r="F291" s="165">
        <f>SUMIFS(F292:F$1297,$L292:$L$1297,$A291,$J292:$J$1297,"项")</f>
        <v>30</v>
      </c>
      <c r="G291" s="173">
        <f t="shared" si="28"/>
        <v>1</v>
      </c>
      <c r="H291" s="173">
        <f t="shared" si="29"/>
        <v>1</v>
      </c>
      <c r="I291" s="184" t="str">
        <f t="shared" si="30"/>
        <v>是</v>
      </c>
      <c r="J291" s="185" t="str">
        <f t="shared" si="31"/>
        <v>款</v>
      </c>
      <c r="K291" s="186" t="str">
        <f t="shared" si="32"/>
        <v>204</v>
      </c>
      <c r="L291" s="155" t="str">
        <f t="shared" si="33"/>
        <v>20404</v>
      </c>
      <c r="M291" s="155" t="str">
        <f t="shared" si="34"/>
        <v>20404</v>
      </c>
    </row>
    <row r="292" ht="31" hidden="1" customHeight="1" spans="1:13">
      <c r="A292" s="170">
        <v>2040401</v>
      </c>
      <c r="B292" s="171" t="s">
        <v>144</v>
      </c>
      <c r="C292" s="172">
        <v>0</v>
      </c>
      <c r="D292" s="172">
        <v>0</v>
      </c>
      <c r="E292" s="172">
        <v>0</v>
      </c>
      <c r="F292" s="172">
        <v>0</v>
      </c>
      <c r="G292" s="173" t="str">
        <f t="shared" si="28"/>
        <v/>
      </c>
      <c r="H292" s="173" t="str">
        <f t="shared" si="29"/>
        <v/>
      </c>
      <c r="I292" s="184" t="str">
        <f t="shared" si="30"/>
        <v>否</v>
      </c>
      <c r="J292" s="185" t="str">
        <f t="shared" si="31"/>
        <v>项</v>
      </c>
      <c r="K292" s="186" t="str">
        <f t="shared" si="32"/>
        <v>204</v>
      </c>
      <c r="L292" s="155" t="str">
        <f t="shared" si="33"/>
        <v>20404</v>
      </c>
      <c r="M292" s="155" t="str">
        <f t="shared" si="34"/>
        <v>2040401</v>
      </c>
    </row>
    <row r="293" ht="31" hidden="1" customHeight="1" spans="1:13">
      <c r="A293" s="170">
        <v>2040402</v>
      </c>
      <c r="B293" s="171" t="s">
        <v>145</v>
      </c>
      <c r="C293" s="172">
        <v>0</v>
      </c>
      <c r="D293" s="172">
        <v>0</v>
      </c>
      <c r="E293" s="172">
        <v>0</v>
      </c>
      <c r="F293" s="172">
        <v>0</v>
      </c>
      <c r="G293" s="173" t="str">
        <f t="shared" si="28"/>
        <v/>
      </c>
      <c r="H293" s="173" t="str">
        <f t="shared" si="29"/>
        <v/>
      </c>
      <c r="I293" s="184" t="str">
        <f t="shared" si="30"/>
        <v>否</v>
      </c>
      <c r="J293" s="185" t="str">
        <f t="shared" si="31"/>
        <v>项</v>
      </c>
      <c r="K293" s="186" t="str">
        <f t="shared" si="32"/>
        <v>204</v>
      </c>
      <c r="L293" s="155" t="str">
        <f t="shared" si="33"/>
        <v>20404</v>
      </c>
      <c r="M293" s="155" t="str">
        <f t="shared" si="34"/>
        <v>2040402</v>
      </c>
    </row>
    <row r="294" ht="31" hidden="1" customHeight="1" spans="1:13">
      <c r="A294" s="170">
        <v>2040403</v>
      </c>
      <c r="B294" s="171" t="s">
        <v>146</v>
      </c>
      <c r="C294" s="172">
        <v>0</v>
      </c>
      <c r="D294" s="172">
        <v>0</v>
      </c>
      <c r="E294" s="172">
        <v>0</v>
      </c>
      <c r="F294" s="172">
        <v>0</v>
      </c>
      <c r="G294" s="173" t="str">
        <f t="shared" si="28"/>
        <v/>
      </c>
      <c r="H294" s="173" t="str">
        <f t="shared" si="29"/>
        <v/>
      </c>
      <c r="I294" s="184" t="str">
        <f t="shared" si="30"/>
        <v>否</v>
      </c>
      <c r="J294" s="185" t="str">
        <f t="shared" si="31"/>
        <v>项</v>
      </c>
      <c r="K294" s="186" t="str">
        <f t="shared" si="32"/>
        <v>204</v>
      </c>
      <c r="L294" s="155" t="str">
        <f t="shared" si="33"/>
        <v>20404</v>
      </c>
      <c r="M294" s="155" t="str">
        <f t="shared" si="34"/>
        <v>2040403</v>
      </c>
    </row>
    <row r="295" ht="31" hidden="1" customHeight="1" spans="1:13">
      <c r="A295" s="170">
        <v>2040409</v>
      </c>
      <c r="B295" s="171" t="s">
        <v>314</v>
      </c>
      <c r="C295" s="172">
        <v>0</v>
      </c>
      <c r="D295" s="172">
        <v>0</v>
      </c>
      <c r="E295" s="172">
        <v>0</v>
      </c>
      <c r="F295" s="172">
        <v>0</v>
      </c>
      <c r="G295" s="173" t="str">
        <f t="shared" si="28"/>
        <v/>
      </c>
      <c r="H295" s="173" t="str">
        <f t="shared" si="29"/>
        <v/>
      </c>
      <c r="I295" s="184" t="str">
        <f t="shared" si="30"/>
        <v>否</v>
      </c>
      <c r="J295" s="185" t="str">
        <f t="shared" si="31"/>
        <v>项</v>
      </c>
      <c r="K295" s="186" t="str">
        <f t="shared" si="32"/>
        <v>204</v>
      </c>
      <c r="L295" s="155" t="str">
        <f t="shared" si="33"/>
        <v>20404</v>
      </c>
      <c r="M295" s="155" t="str">
        <f t="shared" si="34"/>
        <v>2040409</v>
      </c>
    </row>
    <row r="296" ht="31" hidden="1" customHeight="1" spans="1:13">
      <c r="A296" s="170">
        <v>2040410</v>
      </c>
      <c r="B296" s="171" t="s">
        <v>315</v>
      </c>
      <c r="C296" s="172">
        <v>0</v>
      </c>
      <c r="D296" s="172">
        <v>0</v>
      </c>
      <c r="E296" s="172">
        <v>0</v>
      </c>
      <c r="F296" s="172">
        <v>0</v>
      </c>
      <c r="G296" s="173" t="str">
        <f t="shared" si="28"/>
        <v/>
      </c>
      <c r="H296" s="173" t="str">
        <f t="shared" si="29"/>
        <v/>
      </c>
      <c r="I296" s="184" t="str">
        <f t="shared" si="30"/>
        <v>否</v>
      </c>
      <c r="J296" s="185" t="str">
        <f t="shared" si="31"/>
        <v>项</v>
      </c>
      <c r="K296" s="186" t="str">
        <f t="shared" si="32"/>
        <v>204</v>
      </c>
      <c r="L296" s="155" t="str">
        <f t="shared" si="33"/>
        <v>20404</v>
      </c>
      <c r="M296" s="155" t="str">
        <f t="shared" si="34"/>
        <v>2040410</v>
      </c>
    </row>
    <row r="297" ht="31" hidden="1" customHeight="1" spans="1:13">
      <c r="A297" s="170">
        <v>2040450</v>
      </c>
      <c r="B297" s="171" t="s">
        <v>153</v>
      </c>
      <c r="C297" s="172">
        <v>0</v>
      </c>
      <c r="D297" s="172">
        <v>0</v>
      </c>
      <c r="E297" s="172">
        <v>0</v>
      </c>
      <c r="F297" s="172">
        <v>0</v>
      </c>
      <c r="G297" s="173" t="str">
        <f t="shared" si="28"/>
        <v/>
      </c>
      <c r="H297" s="173" t="str">
        <f t="shared" si="29"/>
        <v/>
      </c>
      <c r="I297" s="184" t="str">
        <f t="shared" si="30"/>
        <v>否</v>
      </c>
      <c r="J297" s="185" t="str">
        <f t="shared" si="31"/>
        <v>项</v>
      </c>
      <c r="K297" s="186" t="str">
        <f t="shared" si="32"/>
        <v>204</v>
      </c>
      <c r="L297" s="155" t="str">
        <f t="shared" si="33"/>
        <v>20404</v>
      </c>
      <c r="M297" s="155" t="str">
        <f t="shared" si="34"/>
        <v>2040450</v>
      </c>
    </row>
    <row r="298" ht="31" customHeight="1" spans="1:13">
      <c r="A298" s="170">
        <v>2040499</v>
      </c>
      <c r="B298" s="171" t="s">
        <v>316</v>
      </c>
      <c r="C298" s="172">
        <v>30</v>
      </c>
      <c r="D298" s="172">
        <v>0</v>
      </c>
      <c r="E298" s="172">
        <v>30</v>
      </c>
      <c r="F298" s="172">
        <v>30</v>
      </c>
      <c r="G298" s="173">
        <f t="shared" si="28"/>
        <v>1</v>
      </c>
      <c r="H298" s="173">
        <f t="shared" si="29"/>
        <v>1</v>
      </c>
      <c r="I298" s="184" t="str">
        <f t="shared" si="30"/>
        <v>是</v>
      </c>
      <c r="J298" s="185" t="str">
        <f t="shared" si="31"/>
        <v>项</v>
      </c>
      <c r="K298" s="186" t="str">
        <f t="shared" si="32"/>
        <v>204</v>
      </c>
      <c r="L298" s="155" t="str">
        <f t="shared" si="33"/>
        <v>20404</v>
      </c>
      <c r="M298" s="155" t="str">
        <f t="shared" si="34"/>
        <v>2040499</v>
      </c>
    </row>
    <row r="299" ht="31" customHeight="1" spans="1:13">
      <c r="A299" s="309">
        <v>20405</v>
      </c>
      <c r="B299" s="310" t="s">
        <v>317</v>
      </c>
      <c r="C299" s="165">
        <f>SUMIFS(C300:C$1297,$L300:$L$1297,$A299,$J300:$J$1297,"项")</f>
        <v>20</v>
      </c>
      <c r="D299" s="165">
        <f>SUMIFS(D300:D$1297,$L300:$L$1297,$A299,$J300:$J$1297,"项")</f>
        <v>0</v>
      </c>
      <c r="E299" s="165">
        <f>SUMIFS(E300:E$1297,$L300:$L$1297,$A299,$J300:$J$1297,"项")</f>
        <v>0</v>
      </c>
      <c r="F299" s="165">
        <f>SUMIFS(F300:F$1297,$L300:$L$1297,$A299,$J300:$J$1297,"项")</f>
        <v>0</v>
      </c>
      <c r="G299" s="173" t="str">
        <f t="shared" si="28"/>
        <v/>
      </c>
      <c r="H299" s="173">
        <f t="shared" si="29"/>
        <v>0</v>
      </c>
      <c r="I299" s="184" t="str">
        <f t="shared" si="30"/>
        <v>是</v>
      </c>
      <c r="J299" s="185" t="str">
        <f t="shared" si="31"/>
        <v>款</v>
      </c>
      <c r="K299" s="186" t="str">
        <f t="shared" si="32"/>
        <v>204</v>
      </c>
      <c r="L299" s="155" t="str">
        <f t="shared" si="33"/>
        <v>20405</v>
      </c>
      <c r="M299" s="155" t="str">
        <f t="shared" si="34"/>
        <v>20405</v>
      </c>
    </row>
    <row r="300" ht="31" hidden="1" customHeight="1" spans="1:13">
      <c r="A300" s="170">
        <v>2040501</v>
      </c>
      <c r="B300" s="171" t="s">
        <v>144</v>
      </c>
      <c r="C300" s="172">
        <v>0</v>
      </c>
      <c r="D300" s="172">
        <v>0</v>
      </c>
      <c r="E300" s="172">
        <v>0</v>
      </c>
      <c r="F300" s="172">
        <v>0</v>
      </c>
      <c r="G300" s="173" t="str">
        <f t="shared" si="28"/>
        <v/>
      </c>
      <c r="H300" s="173" t="str">
        <f t="shared" si="29"/>
        <v/>
      </c>
      <c r="I300" s="184" t="str">
        <f t="shared" si="30"/>
        <v>否</v>
      </c>
      <c r="J300" s="185" t="str">
        <f t="shared" si="31"/>
        <v>项</v>
      </c>
      <c r="K300" s="186" t="str">
        <f t="shared" si="32"/>
        <v>204</v>
      </c>
      <c r="L300" s="155" t="str">
        <f t="shared" si="33"/>
        <v>20405</v>
      </c>
      <c r="M300" s="155" t="str">
        <f t="shared" si="34"/>
        <v>2040501</v>
      </c>
    </row>
    <row r="301" ht="31" hidden="1" customHeight="1" spans="1:13">
      <c r="A301" s="170">
        <v>2040502</v>
      </c>
      <c r="B301" s="171" t="s">
        <v>145</v>
      </c>
      <c r="C301" s="172">
        <v>0</v>
      </c>
      <c r="D301" s="172">
        <v>0</v>
      </c>
      <c r="E301" s="172">
        <v>0</v>
      </c>
      <c r="F301" s="172">
        <v>0</v>
      </c>
      <c r="G301" s="173" t="str">
        <f t="shared" si="28"/>
        <v/>
      </c>
      <c r="H301" s="173" t="str">
        <f t="shared" si="29"/>
        <v/>
      </c>
      <c r="I301" s="184" t="str">
        <f t="shared" si="30"/>
        <v>否</v>
      </c>
      <c r="J301" s="185" t="str">
        <f t="shared" si="31"/>
        <v>项</v>
      </c>
      <c r="K301" s="186" t="str">
        <f t="shared" si="32"/>
        <v>204</v>
      </c>
      <c r="L301" s="155" t="str">
        <f t="shared" si="33"/>
        <v>20405</v>
      </c>
      <c r="M301" s="155" t="str">
        <f t="shared" si="34"/>
        <v>2040502</v>
      </c>
    </row>
    <row r="302" ht="31" hidden="1" customHeight="1" spans="1:13">
      <c r="A302" s="170">
        <v>2040503</v>
      </c>
      <c r="B302" s="171" t="s">
        <v>146</v>
      </c>
      <c r="C302" s="172">
        <v>0</v>
      </c>
      <c r="D302" s="172">
        <v>0</v>
      </c>
      <c r="E302" s="172">
        <v>0</v>
      </c>
      <c r="F302" s="172">
        <v>0</v>
      </c>
      <c r="G302" s="173" t="str">
        <f t="shared" si="28"/>
        <v/>
      </c>
      <c r="H302" s="173" t="str">
        <f t="shared" si="29"/>
        <v/>
      </c>
      <c r="I302" s="184" t="str">
        <f t="shared" si="30"/>
        <v>否</v>
      </c>
      <c r="J302" s="185" t="str">
        <f t="shared" si="31"/>
        <v>项</v>
      </c>
      <c r="K302" s="186" t="str">
        <f t="shared" si="32"/>
        <v>204</v>
      </c>
      <c r="L302" s="155" t="str">
        <f t="shared" si="33"/>
        <v>20405</v>
      </c>
      <c r="M302" s="155" t="str">
        <f t="shared" si="34"/>
        <v>2040503</v>
      </c>
    </row>
    <row r="303" ht="31" hidden="1" customHeight="1" spans="1:13">
      <c r="A303" s="170">
        <v>2040504</v>
      </c>
      <c r="B303" s="171" t="s">
        <v>318</v>
      </c>
      <c r="C303" s="172">
        <v>0</v>
      </c>
      <c r="D303" s="172">
        <v>0</v>
      </c>
      <c r="E303" s="172">
        <v>0</v>
      </c>
      <c r="F303" s="172">
        <v>0</v>
      </c>
      <c r="G303" s="173" t="str">
        <f t="shared" si="28"/>
        <v/>
      </c>
      <c r="H303" s="173" t="str">
        <f t="shared" si="29"/>
        <v/>
      </c>
      <c r="I303" s="184" t="str">
        <f t="shared" si="30"/>
        <v>否</v>
      </c>
      <c r="J303" s="185" t="str">
        <f t="shared" si="31"/>
        <v>项</v>
      </c>
      <c r="K303" s="186" t="str">
        <f t="shared" si="32"/>
        <v>204</v>
      </c>
      <c r="L303" s="155" t="str">
        <f t="shared" si="33"/>
        <v>20405</v>
      </c>
      <c r="M303" s="155" t="str">
        <f t="shared" si="34"/>
        <v>2040504</v>
      </c>
    </row>
    <row r="304" ht="31" hidden="1" customHeight="1" spans="1:13">
      <c r="A304" s="170">
        <v>2040505</v>
      </c>
      <c r="B304" s="171" t="s">
        <v>319</v>
      </c>
      <c r="C304" s="172">
        <v>0</v>
      </c>
      <c r="D304" s="172">
        <v>0</v>
      </c>
      <c r="E304" s="172">
        <v>0</v>
      </c>
      <c r="F304" s="172">
        <v>0</v>
      </c>
      <c r="G304" s="173" t="str">
        <f t="shared" si="28"/>
        <v/>
      </c>
      <c r="H304" s="173" t="str">
        <f t="shared" si="29"/>
        <v/>
      </c>
      <c r="I304" s="184" t="str">
        <f t="shared" si="30"/>
        <v>否</v>
      </c>
      <c r="J304" s="185" t="str">
        <f t="shared" si="31"/>
        <v>项</v>
      </c>
      <c r="K304" s="186" t="str">
        <f t="shared" si="32"/>
        <v>204</v>
      </c>
      <c r="L304" s="155" t="str">
        <f t="shared" si="33"/>
        <v>20405</v>
      </c>
      <c r="M304" s="155" t="str">
        <f t="shared" si="34"/>
        <v>2040505</v>
      </c>
    </row>
    <row r="305" ht="31" hidden="1" customHeight="1" spans="1:13">
      <c r="A305" s="170">
        <v>2040506</v>
      </c>
      <c r="B305" s="171" t="s">
        <v>320</v>
      </c>
      <c r="C305" s="172">
        <v>0</v>
      </c>
      <c r="D305" s="172">
        <v>0</v>
      </c>
      <c r="E305" s="172">
        <v>0</v>
      </c>
      <c r="F305" s="172">
        <v>0</v>
      </c>
      <c r="G305" s="173" t="str">
        <f t="shared" si="28"/>
        <v/>
      </c>
      <c r="H305" s="173" t="str">
        <f t="shared" si="29"/>
        <v/>
      </c>
      <c r="I305" s="184" t="str">
        <f t="shared" si="30"/>
        <v>否</v>
      </c>
      <c r="J305" s="185" t="str">
        <f t="shared" si="31"/>
        <v>项</v>
      </c>
      <c r="K305" s="186" t="str">
        <f t="shared" si="32"/>
        <v>204</v>
      </c>
      <c r="L305" s="155" t="str">
        <f t="shared" si="33"/>
        <v>20405</v>
      </c>
      <c r="M305" s="155" t="str">
        <f t="shared" si="34"/>
        <v>2040506</v>
      </c>
    </row>
    <row r="306" ht="31" hidden="1" customHeight="1" spans="1:13">
      <c r="A306" s="170">
        <v>2040550</v>
      </c>
      <c r="B306" s="171" t="s">
        <v>153</v>
      </c>
      <c r="C306" s="172">
        <v>0</v>
      </c>
      <c r="D306" s="172">
        <v>0</v>
      </c>
      <c r="E306" s="172">
        <v>0</v>
      </c>
      <c r="F306" s="172">
        <v>0</v>
      </c>
      <c r="G306" s="173" t="str">
        <f t="shared" si="28"/>
        <v/>
      </c>
      <c r="H306" s="173" t="str">
        <f t="shared" si="29"/>
        <v/>
      </c>
      <c r="I306" s="184" t="str">
        <f t="shared" si="30"/>
        <v>否</v>
      </c>
      <c r="J306" s="185" t="str">
        <f t="shared" si="31"/>
        <v>项</v>
      </c>
      <c r="K306" s="186" t="str">
        <f t="shared" si="32"/>
        <v>204</v>
      </c>
      <c r="L306" s="155" t="str">
        <f t="shared" si="33"/>
        <v>20405</v>
      </c>
      <c r="M306" s="155" t="str">
        <f t="shared" si="34"/>
        <v>2040550</v>
      </c>
    </row>
    <row r="307" ht="31" customHeight="1" spans="1:13">
      <c r="A307" s="170">
        <v>2040599</v>
      </c>
      <c r="B307" s="171" t="s">
        <v>321</v>
      </c>
      <c r="C307" s="172">
        <v>20</v>
      </c>
      <c r="D307" s="172">
        <v>0</v>
      </c>
      <c r="E307" s="172">
        <v>0</v>
      </c>
      <c r="F307" s="172">
        <v>0</v>
      </c>
      <c r="G307" s="173" t="str">
        <f t="shared" si="28"/>
        <v/>
      </c>
      <c r="H307" s="173">
        <f t="shared" si="29"/>
        <v>0</v>
      </c>
      <c r="I307" s="184" t="str">
        <f t="shared" si="30"/>
        <v>是</v>
      </c>
      <c r="J307" s="185" t="str">
        <f t="shared" si="31"/>
        <v>项</v>
      </c>
      <c r="K307" s="186" t="str">
        <f t="shared" si="32"/>
        <v>204</v>
      </c>
      <c r="L307" s="155" t="str">
        <f t="shared" si="33"/>
        <v>20405</v>
      </c>
      <c r="M307" s="155" t="str">
        <f t="shared" si="34"/>
        <v>2040599</v>
      </c>
    </row>
    <row r="308" ht="31" customHeight="1" spans="1:13">
      <c r="A308" s="309">
        <v>20406</v>
      </c>
      <c r="B308" s="310" t="s">
        <v>322</v>
      </c>
      <c r="C308" s="165">
        <f>SUMIFS(C309:C$1297,$L309:$L$1297,$A308,$J309:$J$1297,"项")</f>
        <v>1302</v>
      </c>
      <c r="D308" s="165">
        <f>SUMIFS(D309:D$1297,$L309:$L$1297,$A308,$J309:$J$1297,"项")</f>
        <v>1523</v>
      </c>
      <c r="E308" s="165">
        <f>SUMIFS(E309:E$1297,$L309:$L$1297,$A308,$J309:$J$1297,"项")</f>
        <v>1208</v>
      </c>
      <c r="F308" s="165">
        <f>SUMIFS(F309:F$1297,$L309:$L$1297,$A308,$J309:$J$1297,"项")</f>
        <v>1269</v>
      </c>
      <c r="G308" s="173">
        <f t="shared" si="28"/>
        <v>1.05</v>
      </c>
      <c r="H308" s="173">
        <f t="shared" si="29"/>
        <v>0.975</v>
      </c>
      <c r="I308" s="184" t="str">
        <f t="shared" si="30"/>
        <v>是</v>
      </c>
      <c r="J308" s="185" t="str">
        <f t="shared" si="31"/>
        <v>款</v>
      </c>
      <c r="K308" s="186" t="str">
        <f t="shared" si="32"/>
        <v>204</v>
      </c>
      <c r="L308" s="155" t="str">
        <f t="shared" si="33"/>
        <v>20406</v>
      </c>
      <c r="M308" s="155" t="str">
        <f t="shared" si="34"/>
        <v>20406</v>
      </c>
    </row>
    <row r="309" ht="31" customHeight="1" spans="1:13">
      <c r="A309" s="170">
        <v>2040601</v>
      </c>
      <c r="B309" s="171" t="s">
        <v>144</v>
      </c>
      <c r="C309" s="172">
        <v>944</v>
      </c>
      <c r="D309" s="172">
        <v>981</v>
      </c>
      <c r="E309" s="172">
        <v>934</v>
      </c>
      <c r="F309" s="172">
        <v>1002</v>
      </c>
      <c r="G309" s="173">
        <f t="shared" si="28"/>
        <v>1.073</v>
      </c>
      <c r="H309" s="173">
        <f t="shared" si="29"/>
        <v>1.061</v>
      </c>
      <c r="I309" s="184" t="str">
        <f t="shared" si="30"/>
        <v>是</v>
      </c>
      <c r="J309" s="185" t="str">
        <f t="shared" si="31"/>
        <v>项</v>
      </c>
      <c r="K309" s="186" t="str">
        <f t="shared" si="32"/>
        <v>204</v>
      </c>
      <c r="L309" s="155" t="str">
        <f t="shared" si="33"/>
        <v>20406</v>
      </c>
      <c r="M309" s="155" t="str">
        <f t="shared" si="34"/>
        <v>2040601</v>
      </c>
    </row>
    <row r="310" ht="31" hidden="1" customHeight="1" spans="1:13">
      <c r="A310" s="170">
        <v>2040602</v>
      </c>
      <c r="B310" s="171" t="s">
        <v>145</v>
      </c>
      <c r="C310" s="172">
        <v>0</v>
      </c>
      <c r="D310" s="172">
        <v>0</v>
      </c>
      <c r="E310" s="172">
        <v>0</v>
      </c>
      <c r="F310" s="172">
        <v>0</v>
      </c>
      <c r="G310" s="173" t="str">
        <f t="shared" si="28"/>
        <v/>
      </c>
      <c r="H310" s="173" t="str">
        <f t="shared" si="29"/>
        <v/>
      </c>
      <c r="I310" s="184" t="str">
        <f t="shared" si="30"/>
        <v>否</v>
      </c>
      <c r="J310" s="185" t="str">
        <f t="shared" si="31"/>
        <v>项</v>
      </c>
      <c r="K310" s="186" t="str">
        <f t="shared" si="32"/>
        <v>204</v>
      </c>
      <c r="L310" s="155" t="str">
        <f t="shared" si="33"/>
        <v>20406</v>
      </c>
      <c r="M310" s="155" t="str">
        <f t="shared" si="34"/>
        <v>2040602</v>
      </c>
    </row>
    <row r="311" ht="31" hidden="1" customHeight="1" spans="1:13">
      <c r="A311" s="170">
        <v>2040603</v>
      </c>
      <c r="B311" s="171" t="s">
        <v>146</v>
      </c>
      <c r="C311" s="172">
        <v>0</v>
      </c>
      <c r="D311" s="172">
        <v>0</v>
      </c>
      <c r="E311" s="172">
        <v>0</v>
      </c>
      <c r="F311" s="172">
        <v>0</v>
      </c>
      <c r="G311" s="173" t="str">
        <f t="shared" si="28"/>
        <v/>
      </c>
      <c r="H311" s="173" t="str">
        <f t="shared" si="29"/>
        <v/>
      </c>
      <c r="I311" s="184" t="str">
        <f t="shared" si="30"/>
        <v>否</v>
      </c>
      <c r="J311" s="185" t="str">
        <f t="shared" si="31"/>
        <v>项</v>
      </c>
      <c r="K311" s="186" t="str">
        <f t="shared" si="32"/>
        <v>204</v>
      </c>
      <c r="L311" s="155" t="str">
        <f t="shared" si="33"/>
        <v>20406</v>
      </c>
      <c r="M311" s="155" t="str">
        <f t="shared" si="34"/>
        <v>2040603</v>
      </c>
    </row>
    <row r="312" ht="31" customHeight="1" spans="1:13">
      <c r="A312" s="170">
        <v>2040604</v>
      </c>
      <c r="B312" s="171" t="s">
        <v>323</v>
      </c>
      <c r="C312" s="172">
        <v>34</v>
      </c>
      <c r="D312" s="172">
        <v>71</v>
      </c>
      <c r="E312" s="172">
        <v>27</v>
      </c>
      <c r="F312" s="172">
        <v>26</v>
      </c>
      <c r="G312" s="173">
        <f t="shared" si="28"/>
        <v>0.963</v>
      </c>
      <c r="H312" s="173">
        <f t="shared" si="29"/>
        <v>0.765</v>
      </c>
      <c r="I312" s="184" t="str">
        <f t="shared" si="30"/>
        <v>是</v>
      </c>
      <c r="J312" s="185" t="str">
        <f t="shared" si="31"/>
        <v>项</v>
      </c>
      <c r="K312" s="186" t="str">
        <f t="shared" si="32"/>
        <v>204</v>
      </c>
      <c r="L312" s="155" t="str">
        <f t="shared" si="33"/>
        <v>20406</v>
      </c>
      <c r="M312" s="155" t="str">
        <f t="shared" si="34"/>
        <v>2040604</v>
      </c>
    </row>
    <row r="313" ht="31" customHeight="1" spans="1:13">
      <c r="A313" s="170">
        <v>2040605</v>
      </c>
      <c r="B313" s="171" t="s">
        <v>324</v>
      </c>
      <c r="C313" s="172">
        <v>5</v>
      </c>
      <c r="D313" s="172">
        <v>0</v>
      </c>
      <c r="E313" s="172">
        <v>0</v>
      </c>
      <c r="F313" s="172">
        <v>0</v>
      </c>
      <c r="G313" s="173" t="str">
        <f t="shared" si="28"/>
        <v/>
      </c>
      <c r="H313" s="173">
        <f t="shared" si="29"/>
        <v>0</v>
      </c>
      <c r="I313" s="184" t="str">
        <f t="shared" si="30"/>
        <v>是</v>
      </c>
      <c r="J313" s="185" t="str">
        <f t="shared" si="31"/>
        <v>项</v>
      </c>
      <c r="K313" s="186" t="str">
        <f t="shared" si="32"/>
        <v>204</v>
      </c>
      <c r="L313" s="155" t="str">
        <f t="shared" si="33"/>
        <v>20406</v>
      </c>
      <c r="M313" s="155" t="str">
        <f t="shared" si="34"/>
        <v>2040605</v>
      </c>
    </row>
    <row r="314" ht="31" customHeight="1" spans="1:13">
      <c r="A314" s="170">
        <v>2040606</v>
      </c>
      <c r="B314" s="171" t="s">
        <v>325</v>
      </c>
      <c r="C314" s="172">
        <v>24</v>
      </c>
      <c r="D314" s="172">
        <v>23</v>
      </c>
      <c r="E314" s="172">
        <v>22</v>
      </c>
      <c r="F314" s="172">
        <v>18</v>
      </c>
      <c r="G314" s="173">
        <f t="shared" si="28"/>
        <v>0.818</v>
      </c>
      <c r="H314" s="173">
        <f t="shared" si="29"/>
        <v>0.75</v>
      </c>
      <c r="I314" s="184" t="str">
        <f t="shared" si="30"/>
        <v>是</v>
      </c>
      <c r="J314" s="185" t="str">
        <f t="shared" si="31"/>
        <v>项</v>
      </c>
      <c r="K314" s="186" t="str">
        <f t="shared" si="32"/>
        <v>204</v>
      </c>
      <c r="L314" s="155" t="str">
        <f t="shared" si="33"/>
        <v>20406</v>
      </c>
      <c r="M314" s="155" t="str">
        <f t="shared" si="34"/>
        <v>2040606</v>
      </c>
    </row>
    <row r="315" ht="31" customHeight="1" spans="1:13">
      <c r="A315" s="170">
        <v>2040607</v>
      </c>
      <c r="B315" s="171" t="s">
        <v>326</v>
      </c>
      <c r="C315" s="172">
        <v>60</v>
      </c>
      <c r="D315" s="172">
        <v>44</v>
      </c>
      <c r="E315" s="172">
        <v>55</v>
      </c>
      <c r="F315" s="172">
        <v>55</v>
      </c>
      <c r="G315" s="173">
        <f t="shared" si="28"/>
        <v>1</v>
      </c>
      <c r="H315" s="173">
        <f t="shared" si="29"/>
        <v>0.917</v>
      </c>
      <c r="I315" s="184" t="str">
        <f t="shared" si="30"/>
        <v>是</v>
      </c>
      <c r="J315" s="185" t="str">
        <f t="shared" si="31"/>
        <v>项</v>
      </c>
      <c r="K315" s="186" t="str">
        <f t="shared" si="32"/>
        <v>204</v>
      </c>
      <c r="L315" s="155" t="str">
        <f t="shared" si="33"/>
        <v>20406</v>
      </c>
      <c r="M315" s="155" t="str">
        <f t="shared" si="34"/>
        <v>2040607</v>
      </c>
    </row>
    <row r="316" ht="31" hidden="1" customHeight="1" spans="1:13">
      <c r="A316" s="170">
        <v>2040608</v>
      </c>
      <c r="B316" s="171" t="s">
        <v>327</v>
      </c>
      <c r="C316" s="172">
        <v>0</v>
      </c>
      <c r="D316" s="172">
        <v>0</v>
      </c>
      <c r="E316" s="172">
        <v>0</v>
      </c>
      <c r="F316" s="172">
        <v>0</v>
      </c>
      <c r="G316" s="173" t="str">
        <f t="shared" si="28"/>
        <v/>
      </c>
      <c r="H316" s="173" t="str">
        <f t="shared" si="29"/>
        <v/>
      </c>
      <c r="I316" s="184" t="str">
        <f t="shared" si="30"/>
        <v>否</v>
      </c>
      <c r="J316" s="185" t="str">
        <f t="shared" si="31"/>
        <v>项</v>
      </c>
      <c r="K316" s="186" t="str">
        <f t="shared" si="32"/>
        <v>204</v>
      </c>
      <c r="L316" s="155" t="str">
        <f t="shared" si="33"/>
        <v>20406</v>
      </c>
      <c r="M316" s="155" t="str">
        <f t="shared" si="34"/>
        <v>2040608</v>
      </c>
    </row>
    <row r="317" ht="31" customHeight="1" spans="1:13">
      <c r="A317" s="170">
        <v>2040610</v>
      </c>
      <c r="B317" s="171" t="s">
        <v>328</v>
      </c>
      <c r="C317" s="172">
        <v>114</v>
      </c>
      <c r="D317" s="172">
        <v>149</v>
      </c>
      <c r="E317" s="172">
        <v>119</v>
      </c>
      <c r="F317" s="172">
        <v>117</v>
      </c>
      <c r="G317" s="173">
        <f t="shared" si="28"/>
        <v>0.983</v>
      </c>
      <c r="H317" s="173">
        <f t="shared" si="29"/>
        <v>1.026</v>
      </c>
      <c r="I317" s="184" t="str">
        <f t="shared" si="30"/>
        <v>是</v>
      </c>
      <c r="J317" s="185" t="str">
        <f t="shared" si="31"/>
        <v>项</v>
      </c>
      <c r="K317" s="186" t="str">
        <f t="shared" si="32"/>
        <v>204</v>
      </c>
      <c r="L317" s="155" t="str">
        <f t="shared" si="33"/>
        <v>20406</v>
      </c>
      <c r="M317" s="155" t="str">
        <f t="shared" si="34"/>
        <v>2040610</v>
      </c>
    </row>
    <row r="318" ht="31" customHeight="1" spans="1:13">
      <c r="A318" s="170">
        <v>2040612</v>
      </c>
      <c r="B318" s="171" t="s">
        <v>329</v>
      </c>
      <c r="C318" s="172">
        <v>23</v>
      </c>
      <c r="D318" s="172">
        <v>0</v>
      </c>
      <c r="E318" s="172">
        <v>0</v>
      </c>
      <c r="F318" s="172">
        <v>0</v>
      </c>
      <c r="G318" s="173" t="str">
        <f t="shared" si="28"/>
        <v/>
      </c>
      <c r="H318" s="173">
        <f t="shared" si="29"/>
        <v>0</v>
      </c>
      <c r="I318" s="184" t="str">
        <f t="shared" si="30"/>
        <v>是</v>
      </c>
      <c r="J318" s="185" t="str">
        <f t="shared" si="31"/>
        <v>项</v>
      </c>
      <c r="K318" s="186" t="str">
        <f t="shared" si="32"/>
        <v>204</v>
      </c>
      <c r="L318" s="155" t="str">
        <f t="shared" si="33"/>
        <v>20406</v>
      </c>
      <c r="M318" s="155" t="str">
        <f t="shared" si="34"/>
        <v>2040612</v>
      </c>
    </row>
    <row r="319" ht="31" hidden="1" customHeight="1" spans="1:13">
      <c r="A319" s="170">
        <v>2040613</v>
      </c>
      <c r="B319" s="171" t="s">
        <v>185</v>
      </c>
      <c r="C319" s="172">
        <v>0</v>
      </c>
      <c r="D319" s="172">
        <v>0</v>
      </c>
      <c r="E319" s="172">
        <v>0</v>
      </c>
      <c r="F319" s="172">
        <v>0</v>
      </c>
      <c r="G319" s="173" t="str">
        <f t="shared" si="28"/>
        <v/>
      </c>
      <c r="H319" s="173" t="str">
        <f t="shared" si="29"/>
        <v/>
      </c>
      <c r="I319" s="184" t="str">
        <f t="shared" si="30"/>
        <v>否</v>
      </c>
      <c r="J319" s="185" t="str">
        <f t="shared" si="31"/>
        <v>项</v>
      </c>
      <c r="K319" s="186" t="str">
        <f t="shared" si="32"/>
        <v>204</v>
      </c>
      <c r="L319" s="155" t="str">
        <f t="shared" si="33"/>
        <v>20406</v>
      </c>
      <c r="M319" s="155" t="str">
        <f t="shared" si="34"/>
        <v>2040613</v>
      </c>
    </row>
    <row r="320" ht="31" hidden="1" customHeight="1" spans="1:13">
      <c r="A320" s="170">
        <v>2040650</v>
      </c>
      <c r="B320" s="171" t="s">
        <v>153</v>
      </c>
      <c r="C320" s="172">
        <v>0</v>
      </c>
      <c r="D320" s="172">
        <v>0</v>
      </c>
      <c r="E320" s="172">
        <v>0</v>
      </c>
      <c r="F320" s="172">
        <v>0</v>
      </c>
      <c r="G320" s="173" t="str">
        <f t="shared" si="28"/>
        <v/>
      </c>
      <c r="H320" s="173" t="str">
        <f t="shared" si="29"/>
        <v/>
      </c>
      <c r="I320" s="184" t="str">
        <f t="shared" si="30"/>
        <v>否</v>
      </c>
      <c r="J320" s="185" t="str">
        <f t="shared" si="31"/>
        <v>项</v>
      </c>
      <c r="K320" s="186" t="str">
        <f t="shared" si="32"/>
        <v>204</v>
      </c>
      <c r="L320" s="155" t="str">
        <f t="shared" si="33"/>
        <v>20406</v>
      </c>
      <c r="M320" s="155" t="str">
        <f t="shared" si="34"/>
        <v>2040650</v>
      </c>
    </row>
    <row r="321" ht="31" customHeight="1" spans="1:13">
      <c r="A321" s="170">
        <v>2040699</v>
      </c>
      <c r="B321" s="171" t="s">
        <v>330</v>
      </c>
      <c r="C321" s="172">
        <v>98</v>
      </c>
      <c r="D321" s="172">
        <v>255</v>
      </c>
      <c r="E321" s="172">
        <v>51</v>
      </c>
      <c r="F321" s="172">
        <v>51</v>
      </c>
      <c r="G321" s="173">
        <f t="shared" si="28"/>
        <v>1</v>
      </c>
      <c r="H321" s="173">
        <f t="shared" si="29"/>
        <v>0.52</v>
      </c>
      <c r="I321" s="184" t="str">
        <f t="shared" si="30"/>
        <v>是</v>
      </c>
      <c r="J321" s="185" t="str">
        <f t="shared" si="31"/>
        <v>项</v>
      </c>
      <c r="K321" s="186" t="str">
        <f t="shared" si="32"/>
        <v>204</v>
      </c>
      <c r="L321" s="155" t="str">
        <f t="shared" si="33"/>
        <v>20406</v>
      </c>
      <c r="M321" s="155" t="str">
        <f t="shared" si="34"/>
        <v>2040699</v>
      </c>
    </row>
    <row r="322" ht="31" hidden="1" customHeight="1" spans="1:13">
      <c r="A322" s="309">
        <v>20407</v>
      </c>
      <c r="B322" s="310" t="s">
        <v>331</v>
      </c>
      <c r="C322" s="165">
        <f>SUMIFS(C323:C$1297,$L323:$L$1297,$A322,$J323:$J$1297,"项")</f>
        <v>0</v>
      </c>
      <c r="D322" s="165">
        <f>SUMIFS(D323:D$1297,$L323:$L$1297,$A322,$J323:$J$1297,"项")</f>
        <v>0</v>
      </c>
      <c r="E322" s="165">
        <f>SUMIFS(E323:E$1297,$L323:$L$1297,$A322,$J323:$J$1297,"项")</f>
        <v>0</v>
      </c>
      <c r="F322" s="165">
        <f>SUMIFS(F323:F$1297,$L323:$L$1297,$A322,$J323:$J$1297,"项")</f>
        <v>0</v>
      </c>
      <c r="G322" s="173" t="str">
        <f t="shared" si="28"/>
        <v/>
      </c>
      <c r="H322" s="173" t="str">
        <f t="shared" si="29"/>
        <v/>
      </c>
      <c r="I322" s="184" t="str">
        <f t="shared" si="30"/>
        <v>否</v>
      </c>
      <c r="J322" s="185" t="str">
        <f t="shared" si="31"/>
        <v>款</v>
      </c>
      <c r="K322" s="186" t="str">
        <f t="shared" si="32"/>
        <v>204</v>
      </c>
      <c r="L322" s="155" t="str">
        <f t="shared" si="33"/>
        <v>20407</v>
      </c>
      <c r="M322" s="155" t="str">
        <f t="shared" si="34"/>
        <v>20407</v>
      </c>
    </row>
    <row r="323" ht="31" hidden="1" customHeight="1" spans="1:13">
      <c r="A323" s="170">
        <v>2040701</v>
      </c>
      <c r="B323" s="171" t="s">
        <v>144</v>
      </c>
      <c r="C323" s="172">
        <v>0</v>
      </c>
      <c r="D323" s="172">
        <v>0</v>
      </c>
      <c r="E323" s="172">
        <v>0</v>
      </c>
      <c r="F323" s="172">
        <v>0</v>
      </c>
      <c r="G323" s="173" t="str">
        <f t="shared" si="28"/>
        <v/>
      </c>
      <c r="H323" s="173" t="str">
        <f t="shared" si="29"/>
        <v/>
      </c>
      <c r="I323" s="184" t="str">
        <f t="shared" si="30"/>
        <v>否</v>
      </c>
      <c r="J323" s="185" t="str">
        <f t="shared" si="31"/>
        <v>项</v>
      </c>
      <c r="K323" s="186" t="str">
        <f t="shared" si="32"/>
        <v>204</v>
      </c>
      <c r="L323" s="155" t="str">
        <f t="shared" si="33"/>
        <v>20407</v>
      </c>
      <c r="M323" s="155" t="str">
        <f t="shared" si="34"/>
        <v>2040701</v>
      </c>
    </row>
    <row r="324" ht="31" hidden="1" customHeight="1" spans="1:13">
      <c r="A324" s="170">
        <v>2040702</v>
      </c>
      <c r="B324" s="171" t="s">
        <v>145</v>
      </c>
      <c r="C324" s="172">
        <v>0</v>
      </c>
      <c r="D324" s="172">
        <v>0</v>
      </c>
      <c r="E324" s="172">
        <v>0</v>
      </c>
      <c r="F324" s="172">
        <v>0</v>
      </c>
      <c r="G324" s="173" t="str">
        <f t="shared" si="28"/>
        <v/>
      </c>
      <c r="H324" s="173" t="str">
        <f t="shared" si="29"/>
        <v/>
      </c>
      <c r="I324" s="184" t="str">
        <f t="shared" si="30"/>
        <v>否</v>
      </c>
      <c r="J324" s="185" t="str">
        <f t="shared" si="31"/>
        <v>项</v>
      </c>
      <c r="K324" s="186" t="str">
        <f t="shared" si="32"/>
        <v>204</v>
      </c>
      <c r="L324" s="155" t="str">
        <f t="shared" si="33"/>
        <v>20407</v>
      </c>
      <c r="M324" s="155" t="str">
        <f t="shared" si="34"/>
        <v>2040702</v>
      </c>
    </row>
    <row r="325" ht="31" hidden="1" customHeight="1" spans="1:13">
      <c r="A325" s="170">
        <v>2040703</v>
      </c>
      <c r="B325" s="171" t="s">
        <v>146</v>
      </c>
      <c r="C325" s="172">
        <v>0</v>
      </c>
      <c r="D325" s="172">
        <v>0</v>
      </c>
      <c r="E325" s="172">
        <v>0</v>
      </c>
      <c r="F325" s="172">
        <v>0</v>
      </c>
      <c r="G325" s="173" t="str">
        <f t="shared" ref="G325:G388" si="35">IF(E325&lt;&gt;0,ROUND(F325/E325,3),"")</f>
        <v/>
      </c>
      <c r="H325" s="173" t="str">
        <f t="shared" ref="H325:H388" si="36">IF(C325&lt;&gt;0,ROUND(F325/C325,3),"")</f>
        <v/>
      </c>
      <c r="I325" s="184" t="str">
        <f t="shared" si="30"/>
        <v>否</v>
      </c>
      <c r="J325" s="185" t="str">
        <f t="shared" si="31"/>
        <v>项</v>
      </c>
      <c r="K325" s="186" t="str">
        <f t="shared" si="32"/>
        <v>204</v>
      </c>
      <c r="L325" s="155" t="str">
        <f t="shared" si="33"/>
        <v>20407</v>
      </c>
      <c r="M325" s="155" t="str">
        <f t="shared" si="34"/>
        <v>2040703</v>
      </c>
    </row>
    <row r="326" ht="31" hidden="1" customHeight="1" spans="1:13">
      <c r="A326" s="170">
        <v>2040704</v>
      </c>
      <c r="B326" s="171" t="s">
        <v>332</v>
      </c>
      <c r="C326" s="172">
        <v>0</v>
      </c>
      <c r="D326" s="172">
        <v>0</v>
      </c>
      <c r="E326" s="172">
        <v>0</v>
      </c>
      <c r="F326" s="172">
        <v>0</v>
      </c>
      <c r="G326" s="173" t="str">
        <f t="shared" si="35"/>
        <v/>
      </c>
      <c r="H326" s="173" t="str">
        <f t="shared" si="36"/>
        <v/>
      </c>
      <c r="I326" s="184" t="str">
        <f t="shared" ref="I326:I389" si="37">IF(LEN(A326)=3,"是",IF(OR(C326&lt;&gt;0,D326&lt;&gt;0,E326&lt;&gt;0,F326&lt;&gt;0),"是","否"))</f>
        <v>否</v>
      </c>
      <c r="J326" s="185" t="str">
        <f t="shared" ref="J326:J389" si="38">_xlfn.IFS(LEN(A326)=3,"类",LEN(A326)=5,"款",LEN(A326)=7,"项")</f>
        <v>项</v>
      </c>
      <c r="K326" s="186" t="str">
        <f t="shared" ref="K326:K389" si="39">LEFT(A326,3)</f>
        <v>204</v>
      </c>
      <c r="L326" s="155" t="str">
        <f t="shared" ref="L326:L389" si="40">LEFT(A326,5)</f>
        <v>20407</v>
      </c>
      <c r="M326" s="155" t="str">
        <f t="shared" ref="M326:M389" si="41">LEFT(A326,7)</f>
        <v>2040704</v>
      </c>
    </row>
    <row r="327" ht="31" hidden="1" customHeight="1" spans="1:13">
      <c r="A327" s="170">
        <v>2040705</v>
      </c>
      <c r="B327" s="171" t="s">
        <v>333</v>
      </c>
      <c r="C327" s="172">
        <v>0</v>
      </c>
      <c r="D327" s="172">
        <v>0</v>
      </c>
      <c r="E327" s="172">
        <v>0</v>
      </c>
      <c r="F327" s="172">
        <v>0</v>
      </c>
      <c r="G327" s="173" t="str">
        <f t="shared" si="35"/>
        <v/>
      </c>
      <c r="H327" s="173" t="str">
        <f t="shared" si="36"/>
        <v/>
      </c>
      <c r="I327" s="184" t="str">
        <f t="shared" si="37"/>
        <v>否</v>
      </c>
      <c r="J327" s="185" t="str">
        <f t="shared" si="38"/>
        <v>项</v>
      </c>
      <c r="K327" s="186" t="str">
        <f t="shared" si="39"/>
        <v>204</v>
      </c>
      <c r="L327" s="155" t="str">
        <f t="shared" si="40"/>
        <v>20407</v>
      </c>
      <c r="M327" s="155" t="str">
        <f t="shared" si="41"/>
        <v>2040705</v>
      </c>
    </row>
    <row r="328" ht="31" hidden="1" customHeight="1" spans="1:13">
      <c r="A328" s="170">
        <v>2040706</v>
      </c>
      <c r="B328" s="171" t="s">
        <v>334</v>
      </c>
      <c r="C328" s="172">
        <v>0</v>
      </c>
      <c r="D328" s="172">
        <v>0</v>
      </c>
      <c r="E328" s="172">
        <v>0</v>
      </c>
      <c r="F328" s="172">
        <v>0</v>
      </c>
      <c r="G328" s="173" t="str">
        <f t="shared" si="35"/>
        <v/>
      </c>
      <c r="H328" s="173" t="str">
        <f t="shared" si="36"/>
        <v/>
      </c>
      <c r="I328" s="184" t="str">
        <f t="shared" si="37"/>
        <v>否</v>
      </c>
      <c r="J328" s="185" t="str">
        <f t="shared" si="38"/>
        <v>项</v>
      </c>
      <c r="K328" s="186" t="str">
        <f t="shared" si="39"/>
        <v>204</v>
      </c>
      <c r="L328" s="155" t="str">
        <f t="shared" si="40"/>
        <v>20407</v>
      </c>
      <c r="M328" s="155" t="str">
        <f t="shared" si="41"/>
        <v>2040706</v>
      </c>
    </row>
    <row r="329" ht="31" hidden="1" customHeight="1" spans="1:13">
      <c r="A329" s="170">
        <v>2040707</v>
      </c>
      <c r="B329" s="171" t="s">
        <v>185</v>
      </c>
      <c r="C329" s="172">
        <v>0</v>
      </c>
      <c r="D329" s="172">
        <v>0</v>
      </c>
      <c r="E329" s="172">
        <v>0</v>
      </c>
      <c r="F329" s="172">
        <v>0</v>
      </c>
      <c r="G329" s="173" t="str">
        <f t="shared" si="35"/>
        <v/>
      </c>
      <c r="H329" s="173" t="str">
        <f t="shared" si="36"/>
        <v/>
      </c>
      <c r="I329" s="184" t="str">
        <f t="shared" si="37"/>
        <v>否</v>
      </c>
      <c r="J329" s="185" t="str">
        <f t="shared" si="38"/>
        <v>项</v>
      </c>
      <c r="K329" s="186" t="str">
        <f t="shared" si="39"/>
        <v>204</v>
      </c>
      <c r="L329" s="155" t="str">
        <f t="shared" si="40"/>
        <v>20407</v>
      </c>
      <c r="M329" s="155" t="str">
        <f t="shared" si="41"/>
        <v>2040707</v>
      </c>
    </row>
    <row r="330" ht="31" hidden="1" customHeight="1" spans="1:13">
      <c r="A330" s="170">
        <v>2040750</v>
      </c>
      <c r="B330" s="171" t="s">
        <v>153</v>
      </c>
      <c r="C330" s="172">
        <v>0</v>
      </c>
      <c r="D330" s="172">
        <v>0</v>
      </c>
      <c r="E330" s="172">
        <v>0</v>
      </c>
      <c r="F330" s="172">
        <v>0</v>
      </c>
      <c r="G330" s="173" t="str">
        <f t="shared" si="35"/>
        <v/>
      </c>
      <c r="H330" s="173" t="str">
        <f t="shared" si="36"/>
        <v/>
      </c>
      <c r="I330" s="184" t="str">
        <f t="shared" si="37"/>
        <v>否</v>
      </c>
      <c r="J330" s="185" t="str">
        <f t="shared" si="38"/>
        <v>项</v>
      </c>
      <c r="K330" s="186" t="str">
        <f t="shared" si="39"/>
        <v>204</v>
      </c>
      <c r="L330" s="155" t="str">
        <f t="shared" si="40"/>
        <v>20407</v>
      </c>
      <c r="M330" s="155" t="str">
        <f t="shared" si="41"/>
        <v>2040750</v>
      </c>
    </row>
    <row r="331" ht="31" hidden="1" customHeight="1" spans="1:13">
      <c r="A331" s="170">
        <v>2040799</v>
      </c>
      <c r="B331" s="171" t="s">
        <v>335</v>
      </c>
      <c r="C331" s="172">
        <v>0</v>
      </c>
      <c r="D331" s="172">
        <v>0</v>
      </c>
      <c r="E331" s="172">
        <v>0</v>
      </c>
      <c r="F331" s="172">
        <v>0</v>
      </c>
      <c r="G331" s="173" t="str">
        <f t="shared" si="35"/>
        <v/>
      </c>
      <c r="H331" s="173" t="str">
        <f t="shared" si="36"/>
        <v/>
      </c>
      <c r="I331" s="184" t="str">
        <f t="shared" si="37"/>
        <v>否</v>
      </c>
      <c r="J331" s="185" t="str">
        <f t="shared" si="38"/>
        <v>项</v>
      </c>
      <c r="K331" s="186" t="str">
        <f t="shared" si="39"/>
        <v>204</v>
      </c>
      <c r="L331" s="155" t="str">
        <f t="shared" si="40"/>
        <v>20407</v>
      </c>
      <c r="M331" s="155" t="str">
        <f t="shared" si="41"/>
        <v>2040799</v>
      </c>
    </row>
    <row r="332" ht="31" hidden="1" customHeight="1" spans="1:13">
      <c r="A332" s="309">
        <v>20408</v>
      </c>
      <c r="B332" s="310" t="s">
        <v>336</v>
      </c>
      <c r="C332" s="165">
        <f>SUMIFS(C333:C$1297,$L333:$L$1297,$A332,$J333:$J$1297,"项")</f>
        <v>0</v>
      </c>
      <c r="D332" s="165">
        <f>SUMIFS(D333:D$1297,$L333:$L$1297,$A332,$J333:$J$1297,"项")</f>
        <v>0</v>
      </c>
      <c r="E332" s="165">
        <f>SUMIFS(E333:E$1297,$L333:$L$1297,$A332,$J333:$J$1297,"项")</f>
        <v>0</v>
      </c>
      <c r="F332" s="165">
        <f>SUMIFS(F333:F$1297,$L333:$L$1297,$A332,$J333:$J$1297,"项")</f>
        <v>0</v>
      </c>
      <c r="G332" s="173" t="str">
        <f t="shared" si="35"/>
        <v/>
      </c>
      <c r="H332" s="173" t="str">
        <f t="shared" si="36"/>
        <v/>
      </c>
      <c r="I332" s="184" t="str">
        <f t="shared" si="37"/>
        <v>否</v>
      </c>
      <c r="J332" s="185" t="str">
        <f t="shared" si="38"/>
        <v>款</v>
      </c>
      <c r="K332" s="186" t="str">
        <f t="shared" si="39"/>
        <v>204</v>
      </c>
      <c r="L332" s="155" t="str">
        <f t="shared" si="40"/>
        <v>20408</v>
      </c>
      <c r="M332" s="155" t="str">
        <f t="shared" si="41"/>
        <v>20408</v>
      </c>
    </row>
    <row r="333" ht="31" hidden="1" customHeight="1" spans="1:13">
      <c r="A333" s="170">
        <v>2040801</v>
      </c>
      <c r="B333" s="171" t="s">
        <v>144</v>
      </c>
      <c r="C333" s="172">
        <v>0</v>
      </c>
      <c r="D333" s="172">
        <v>0</v>
      </c>
      <c r="E333" s="172">
        <v>0</v>
      </c>
      <c r="F333" s="172">
        <v>0</v>
      </c>
      <c r="G333" s="173" t="str">
        <f t="shared" si="35"/>
        <v/>
      </c>
      <c r="H333" s="173" t="str">
        <f t="shared" si="36"/>
        <v/>
      </c>
      <c r="I333" s="184" t="str">
        <f t="shared" si="37"/>
        <v>否</v>
      </c>
      <c r="J333" s="185" t="str">
        <f t="shared" si="38"/>
        <v>项</v>
      </c>
      <c r="K333" s="186" t="str">
        <f t="shared" si="39"/>
        <v>204</v>
      </c>
      <c r="L333" s="155" t="str">
        <f t="shared" si="40"/>
        <v>20408</v>
      </c>
      <c r="M333" s="155" t="str">
        <f t="shared" si="41"/>
        <v>2040801</v>
      </c>
    </row>
    <row r="334" ht="31" hidden="1" customHeight="1" spans="1:13">
      <c r="A334" s="170">
        <v>2040802</v>
      </c>
      <c r="B334" s="171" t="s">
        <v>145</v>
      </c>
      <c r="C334" s="172">
        <v>0</v>
      </c>
      <c r="D334" s="172">
        <v>0</v>
      </c>
      <c r="E334" s="172">
        <v>0</v>
      </c>
      <c r="F334" s="172">
        <v>0</v>
      </c>
      <c r="G334" s="173" t="str">
        <f t="shared" si="35"/>
        <v/>
      </c>
      <c r="H334" s="173" t="str">
        <f t="shared" si="36"/>
        <v/>
      </c>
      <c r="I334" s="184" t="str">
        <f t="shared" si="37"/>
        <v>否</v>
      </c>
      <c r="J334" s="185" t="str">
        <f t="shared" si="38"/>
        <v>项</v>
      </c>
      <c r="K334" s="186" t="str">
        <f t="shared" si="39"/>
        <v>204</v>
      </c>
      <c r="L334" s="155" t="str">
        <f t="shared" si="40"/>
        <v>20408</v>
      </c>
      <c r="M334" s="155" t="str">
        <f t="shared" si="41"/>
        <v>2040802</v>
      </c>
    </row>
    <row r="335" ht="31" hidden="1" customHeight="1" spans="1:13">
      <c r="A335" s="170">
        <v>2040803</v>
      </c>
      <c r="B335" s="171" t="s">
        <v>146</v>
      </c>
      <c r="C335" s="172">
        <v>0</v>
      </c>
      <c r="D335" s="172">
        <v>0</v>
      </c>
      <c r="E335" s="172">
        <v>0</v>
      </c>
      <c r="F335" s="172">
        <v>0</v>
      </c>
      <c r="G335" s="173" t="str">
        <f t="shared" si="35"/>
        <v/>
      </c>
      <c r="H335" s="173" t="str">
        <f t="shared" si="36"/>
        <v/>
      </c>
      <c r="I335" s="184" t="str">
        <f t="shared" si="37"/>
        <v>否</v>
      </c>
      <c r="J335" s="185" t="str">
        <f t="shared" si="38"/>
        <v>项</v>
      </c>
      <c r="K335" s="186" t="str">
        <f t="shared" si="39"/>
        <v>204</v>
      </c>
      <c r="L335" s="155" t="str">
        <f t="shared" si="40"/>
        <v>20408</v>
      </c>
      <c r="M335" s="155" t="str">
        <f t="shared" si="41"/>
        <v>2040803</v>
      </c>
    </row>
    <row r="336" ht="31" hidden="1" customHeight="1" spans="1:13">
      <c r="A336" s="170">
        <v>2040804</v>
      </c>
      <c r="B336" s="171" t="s">
        <v>337</v>
      </c>
      <c r="C336" s="172">
        <v>0</v>
      </c>
      <c r="D336" s="172">
        <v>0</v>
      </c>
      <c r="E336" s="172">
        <v>0</v>
      </c>
      <c r="F336" s="172">
        <v>0</v>
      </c>
      <c r="G336" s="173" t="str">
        <f t="shared" si="35"/>
        <v/>
      </c>
      <c r="H336" s="173" t="str">
        <f t="shared" si="36"/>
        <v/>
      </c>
      <c r="I336" s="184" t="str">
        <f t="shared" si="37"/>
        <v>否</v>
      </c>
      <c r="J336" s="185" t="str">
        <f t="shared" si="38"/>
        <v>项</v>
      </c>
      <c r="K336" s="186" t="str">
        <f t="shared" si="39"/>
        <v>204</v>
      </c>
      <c r="L336" s="155" t="str">
        <f t="shared" si="40"/>
        <v>20408</v>
      </c>
      <c r="M336" s="155" t="str">
        <f t="shared" si="41"/>
        <v>2040804</v>
      </c>
    </row>
    <row r="337" ht="31" hidden="1" customHeight="1" spans="1:13">
      <c r="A337" s="170">
        <v>2040805</v>
      </c>
      <c r="B337" s="171" t="s">
        <v>338</v>
      </c>
      <c r="C337" s="172">
        <v>0</v>
      </c>
      <c r="D337" s="172">
        <v>0</v>
      </c>
      <c r="E337" s="172">
        <v>0</v>
      </c>
      <c r="F337" s="172">
        <v>0</v>
      </c>
      <c r="G337" s="173" t="str">
        <f t="shared" si="35"/>
        <v/>
      </c>
      <c r="H337" s="173" t="str">
        <f t="shared" si="36"/>
        <v/>
      </c>
      <c r="I337" s="184" t="str">
        <f t="shared" si="37"/>
        <v>否</v>
      </c>
      <c r="J337" s="185" t="str">
        <f t="shared" si="38"/>
        <v>项</v>
      </c>
      <c r="K337" s="186" t="str">
        <f t="shared" si="39"/>
        <v>204</v>
      </c>
      <c r="L337" s="155" t="str">
        <f t="shared" si="40"/>
        <v>20408</v>
      </c>
      <c r="M337" s="155" t="str">
        <f t="shared" si="41"/>
        <v>2040805</v>
      </c>
    </row>
    <row r="338" ht="31" hidden="1" customHeight="1" spans="1:13">
      <c r="A338" s="170">
        <v>2040806</v>
      </c>
      <c r="B338" s="171" t="s">
        <v>339</v>
      </c>
      <c r="C338" s="172">
        <v>0</v>
      </c>
      <c r="D338" s="172">
        <v>0</v>
      </c>
      <c r="E338" s="172">
        <v>0</v>
      </c>
      <c r="F338" s="172">
        <v>0</v>
      </c>
      <c r="G338" s="173" t="str">
        <f t="shared" si="35"/>
        <v/>
      </c>
      <c r="H338" s="173" t="str">
        <f t="shared" si="36"/>
        <v/>
      </c>
      <c r="I338" s="184" t="str">
        <f t="shared" si="37"/>
        <v>否</v>
      </c>
      <c r="J338" s="185" t="str">
        <f t="shared" si="38"/>
        <v>项</v>
      </c>
      <c r="K338" s="186" t="str">
        <f t="shared" si="39"/>
        <v>204</v>
      </c>
      <c r="L338" s="155" t="str">
        <f t="shared" si="40"/>
        <v>20408</v>
      </c>
      <c r="M338" s="155" t="str">
        <f t="shared" si="41"/>
        <v>2040806</v>
      </c>
    </row>
    <row r="339" ht="31" hidden="1" customHeight="1" spans="1:13">
      <c r="A339" s="170">
        <v>2040807</v>
      </c>
      <c r="B339" s="171" t="s">
        <v>185</v>
      </c>
      <c r="C339" s="172">
        <v>0</v>
      </c>
      <c r="D339" s="172">
        <v>0</v>
      </c>
      <c r="E339" s="172">
        <v>0</v>
      </c>
      <c r="F339" s="172">
        <v>0</v>
      </c>
      <c r="G339" s="173" t="str">
        <f t="shared" si="35"/>
        <v/>
      </c>
      <c r="H339" s="173" t="str">
        <f t="shared" si="36"/>
        <v/>
      </c>
      <c r="I339" s="184" t="str">
        <f t="shared" si="37"/>
        <v>否</v>
      </c>
      <c r="J339" s="185" t="str">
        <f t="shared" si="38"/>
        <v>项</v>
      </c>
      <c r="K339" s="186" t="str">
        <f t="shared" si="39"/>
        <v>204</v>
      </c>
      <c r="L339" s="155" t="str">
        <f t="shared" si="40"/>
        <v>20408</v>
      </c>
      <c r="M339" s="155" t="str">
        <f t="shared" si="41"/>
        <v>2040807</v>
      </c>
    </row>
    <row r="340" ht="31" hidden="1" customHeight="1" spans="1:13">
      <c r="A340" s="170">
        <v>2040850</v>
      </c>
      <c r="B340" s="171" t="s">
        <v>153</v>
      </c>
      <c r="C340" s="172">
        <v>0</v>
      </c>
      <c r="D340" s="172">
        <v>0</v>
      </c>
      <c r="E340" s="172">
        <v>0</v>
      </c>
      <c r="F340" s="172">
        <v>0</v>
      </c>
      <c r="G340" s="173" t="str">
        <f t="shared" si="35"/>
        <v/>
      </c>
      <c r="H340" s="173" t="str">
        <f t="shared" si="36"/>
        <v/>
      </c>
      <c r="I340" s="184" t="str">
        <f t="shared" si="37"/>
        <v>否</v>
      </c>
      <c r="J340" s="185" t="str">
        <f t="shared" si="38"/>
        <v>项</v>
      </c>
      <c r="K340" s="186" t="str">
        <f t="shared" si="39"/>
        <v>204</v>
      </c>
      <c r="L340" s="155" t="str">
        <f t="shared" si="40"/>
        <v>20408</v>
      </c>
      <c r="M340" s="155" t="str">
        <f t="shared" si="41"/>
        <v>2040850</v>
      </c>
    </row>
    <row r="341" ht="31" hidden="1" customHeight="1" spans="1:13">
      <c r="A341" s="170">
        <v>2040899</v>
      </c>
      <c r="B341" s="171" t="s">
        <v>340</v>
      </c>
      <c r="C341" s="172">
        <v>0</v>
      </c>
      <c r="D341" s="172">
        <v>0</v>
      </c>
      <c r="E341" s="172">
        <v>0</v>
      </c>
      <c r="F341" s="172">
        <v>0</v>
      </c>
      <c r="G341" s="173" t="str">
        <f t="shared" si="35"/>
        <v/>
      </c>
      <c r="H341" s="173" t="str">
        <f t="shared" si="36"/>
        <v/>
      </c>
      <c r="I341" s="184" t="str">
        <f t="shared" si="37"/>
        <v>否</v>
      </c>
      <c r="J341" s="185" t="str">
        <f t="shared" si="38"/>
        <v>项</v>
      </c>
      <c r="K341" s="186" t="str">
        <f t="shared" si="39"/>
        <v>204</v>
      </c>
      <c r="L341" s="155" t="str">
        <f t="shared" si="40"/>
        <v>20408</v>
      </c>
      <c r="M341" s="155" t="str">
        <f t="shared" si="41"/>
        <v>2040899</v>
      </c>
    </row>
    <row r="342" ht="31" hidden="1" customHeight="1" spans="1:13">
      <c r="A342" s="309">
        <v>20409</v>
      </c>
      <c r="B342" s="310" t="s">
        <v>341</v>
      </c>
      <c r="C342" s="165">
        <f>SUMIFS(C343:C$1297,$L343:$L$1297,$A342,$J343:$J$1297,"项")</f>
        <v>0</v>
      </c>
      <c r="D342" s="165">
        <f>SUMIFS(D343:D$1297,$L343:$L$1297,$A342,$J343:$J$1297,"项")</f>
        <v>0</v>
      </c>
      <c r="E342" s="165">
        <f>SUMIFS(E343:E$1297,$L343:$L$1297,$A342,$J343:$J$1297,"项")</f>
        <v>0</v>
      </c>
      <c r="F342" s="165">
        <f>SUMIFS(F343:F$1297,$L343:$L$1297,$A342,$J343:$J$1297,"项")</f>
        <v>0</v>
      </c>
      <c r="G342" s="173" t="str">
        <f t="shared" si="35"/>
        <v/>
      </c>
      <c r="H342" s="173" t="str">
        <f t="shared" si="36"/>
        <v/>
      </c>
      <c r="I342" s="184" t="str">
        <f t="shared" si="37"/>
        <v>否</v>
      </c>
      <c r="J342" s="185" t="str">
        <f t="shared" si="38"/>
        <v>款</v>
      </c>
      <c r="K342" s="186" t="str">
        <f t="shared" si="39"/>
        <v>204</v>
      </c>
      <c r="L342" s="155" t="str">
        <f t="shared" si="40"/>
        <v>20409</v>
      </c>
      <c r="M342" s="155" t="str">
        <f t="shared" si="41"/>
        <v>20409</v>
      </c>
    </row>
    <row r="343" ht="31" hidden="1" customHeight="1" spans="1:13">
      <c r="A343" s="170">
        <v>2040901</v>
      </c>
      <c r="B343" s="171" t="s">
        <v>144</v>
      </c>
      <c r="C343" s="172">
        <v>0</v>
      </c>
      <c r="D343" s="172">
        <v>0</v>
      </c>
      <c r="E343" s="172">
        <v>0</v>
      </c>
      <c r="F343" s="172">
        <v>0</v>
      </c>
      <c r="G343" s="173" t="str">
        <f t="shared" si="35"/>
        <v/>
      </c>
      <c r="H343" s="173" t="str">
        <f t="shared" si="36"/>
        <v/>
      </c>
      <c r="I343" s="184" t="str">
        <f t="shared" si="37"/>
        <v>否</v>
      </c>
      <c r="J343" s="185" t="str">
        <f t="shared" si="38"/>
        <v>项</v>
      </c>
      <c r="K343" s="186" t="str">
        <f t="shared" si="39"/>
        <v>204</v>
      </c>
      <c r="L343" s="155" t="str">
        <f t="shared" si="40"/>
        <v>20409</v>
      </c>
      <c r="M343" s="155" t="str">
        <f t="shared" si="41"/>
        <v>2040901</v>
      </c>
    </row>
    <row r="344" ht="31" hidden="1" customHeight="1" spans="1:13">
      <c r="A344" s="170">
        <v>2040902</v>
      </c>
      <c r="B344" s="171" t="s">
        <v>145</v>
      </c>
      <c r="C344" s="172">
        <v>0</v>
      </c>
      <c r="D344" s="172">
        <v>0</v>
      </c>
      <c r="E344" s="172">
        <v>0</v>
      </c>
      <c r="F344" s="172">
        <v>0</v>
      </c>
      <c r="G344" s="173" t="str">
        <f t="shared" si="35"/>
        <v/>
      </c>
      <c r="H344" s="173" t="str">
        <f t="shared" si="36"/>
        <v/>
      </c>
      <c r="I344" s="184" t="str">
        <f t="shared" si="37"/>
        <v>否</v>
      </c>
      <c r="J344" s="185" t="str">
        <f t="shared" si="38"/>
        <v>项</v>
      </c>
      <c r="K344" s="186" t="str">
        <f t="shared" si="39"/>
        <v>204</v>
      </c>
      <c r="L344" s="155" t="str">
        <f t="shared" si="40"/>
        <v>20409</v>
      </c>
      <c r="M344" s="155" t="str">
        <f t="shared" si="41"/>
        <v>2040902</v>
      </c>
    </row>
    <row r="345" ht="31" hidden="1" customHeight="1" spans="1:13">
      <c r="A345" s="170">
        <v>2040903</v>
      </c>
      <c r="B345" s="171" t="s">
        <v>146</v>
      </c>
      <c r="C345" s="172">
        <v>0</v>
      </c>
      <c r="D345" s="172">
        <v>0</v>
      </c>
      <c r="E345" s="172">
        <v>0</v>
      </c>
      <c r="F345" s="172">
        <v>0</v>
      </c>
      <c r="G345" s="173" t="str">
        <f t="shared" si="35"/>
        <v/>
      </c>
      <c r="H345" s="173" t="str">
        <f t="shared" si="36"/>
        <v/>
      </c>
      <c r="I345" s="184" t="str">
        <f t="shared" si="37"/>
        <v>否</v>
      </c>
      <c r="J345" s="185" t="str">
        <f t="shared" si="38"/>
        <v>项</v>
      </c>
      <c r="K345" s="186" t="str">
        <f t="shared" si="39"/>
        <v>204</v>
      </c>
      <c r="L345" s="155" t="str">
        <f t="shared" si="40"/>
        <v>20409</v>
      </c>
      <c r="M345" s="155" t="str">
        <f t="shared" si="41"/>
        <v>2040903</v>
      </c>
    </row>
    <row r="346" ht="31" hidden="1" customHeight="1" spans="1:13">
      <c r="A346" s="170">
        <v>2040904</v>
      </c>
      <c r="B346" s="171" t="s">
        <v>342</v>
      </c>
      <c r="C346" s="172">
        <v>0</v>
      </c>
      <c r="D346" s="172">
        <v>0</v>
      </c>
      <c r="E346" s="172">
        <v>0</v>
      </c>
      <c r="F346" s="172">
        <v>0</v>
      </c>
      <c r="G346" s="173" t="str">
        <f t="shared" si="35"/>
        <v/>
      </c>
      <c r="H346" s="173" t="str">
        <f t="shared" si="36"/>
        <v/>
      </c>
      <c r="I346" s="184" t="str">
        <f t="shared" si="37"/>
        <v>否</v>
      </c>
      <c r="J346" s="185" t="str">
        <f t="shared" si="38"/>
        <v>项</v>
      </c>
      <c r="K346" s="186" t="str">
        <f t="shared" si="39"/>
        <v>204</v>
      </c>
      <c r="L346" s="155" t="str">
        <f t="shared" si="40"/>
        <v>20409</v>
      </c>
      <c r="M346" s="155" t="str">
        <f t="shared" si="41"/>
        <v>2040904</v>
      </c>
    </row>
    <row r="347" ht="31" hidden="1" customHeight="1" spans="1:13">
      <c r="A347" s="170">
        <v>2040905</v>
      </c>
      <c r="B347" s="171" t="s">
        <v>343</v>
      </c>
      <c r="C347" s="172">
        <v>0</v>
      </c>
      <c r="D347" s="172">
        <v>0</v>
      </c>
      <c r="E347" s="172">
        <v>0</v>
      </c>
      <c r="F347" s="172">
        <v>0</v>
      </c>
      <c r="G347" s="173" t="str">
        <f t="shared" si="35"/>
        <v/>
      </c>
      <c r="H347" s="173" t="str">
        <f t="shared" si="36"/>
        <v/>
      </c>
      <c r="I347" s="184" t="str">
        <f t="shared" si="37"/>
        <v>否</v>
      </c>
      <c r="J347" s="185" t="str">
        <f t="shared" si="38"/>
        <v>项</v>
      </c>
      <c r="K347" s="186" t="str">
        <f t="shared" si="39"/>
        <v>204</v>
      </c>
      <c r="L347" s="155" t="str">
        <f t="shared" si="40"/>
        <v>20409</v>
      </c>
      <c r="M347" s="155" t="str">
        <f t="shared" si="41"/>
        <v>2040905</v>
      </c>
    </row>
    <row r="348" ht="31" hidden="1" customHeight="1" spans="1:13">
      <c r="A348" s="170">
        <v>2040950</v>
      </c>
      <c r="B348" s="171" t="s">
        <v>153</v>
      </c>
      <c r="C348" s="172">
        <v>0</v>
      </c>
      <c r="D348" s="172">
        <v>0</v>
      </c>
      <c r="E348" s="172">
        <v>0</v>
      </c>
      <c r="F348" s="172">
        <v>0</v>
      </c>
      <c r="G348" s="173" t="str">
        <f t="shared" si="35"/>
        <v/>
      </c>
      <c r="H348" s="173" t="str">
        <f t="shared" si="36"/>
        <v/>
      </c>
      <c r="I348" s="184" t="str">
        <f t="shared" si="37"/>
        <v>否</v>
      </c>
      <c r="J348" s="185" t="str">
        <f t="shared" si="38"/>
        <v>项</v>
      </c>
      <c r="K348" s="186" t="str">
        <f t="shared" si="39"/>
        <v>204</v>
      </c>
      <c r="L348" s="155" t="str">
        <f t="shared" si="40"/>
        <v>20409</v>
      </c>
      <c r="M348" s="155" t="str">
        <f t="shared" si="41"/>
        <v>2040950</v>
      </c>
    </row>
    <row r="349" ht="31" hidden="1" customHeight="1" spans="1:13">
      <c r="A349" s="170">
        <v>2040999</v>
      </c>
      <c r="B349" s="171" t="s">
        <v>344</v>
      </c>
      <c r="C349" s="172">
        <v>0</v>
      </c>
      <c r="D349" s="172">
        <v>0</v>
      </c>
      <c r="E349" s="172">
        <v>0</v>
      </c>
      <c r="F349" s="172">
        <v>0</v>
      </c>
      <c r="G349" s="173" t="str">
        <f t="shared" si="35"/>
        <v/>
      </c>
      <c r="H349" s="173" t="str">
        <f t="shared" si="36"/>
        <v/>
      </c>
      <c r="I349" s="184" t="str">
        <f t="shared" si="37"/>
        <v>否</v>
      </c>
      <c r="J349" s="185" t="str">
        <f t="shared" si="38"/>
        <v>项</v>
      </c>
      <c r="K349" s="186" t="str">
        <f t="shared" si="39"/>
        <v>204</v>
      </c>
      <c r="L349" s="155" t="str">
        <f t="shared" si="40"/>
        <v>20409</v>
      </c>
      <c r="M349" s="155" t="str">
        <f t="shared" si="41"/>
        <v>2040999</v>
      </c>
    </row>
    <row r="350" ht="31" hidden="1" customHeight="1" spans="1:13">
      <c r="A350" s="309">
        <v>20410</v>
      </c>
      <c r="B350" s="310" t="s">
        <v>345</v>
      </c>
      <c r="C350" s="165">
        <f>SUMIFS(C351:C$1297,$L351:$L$1297,$A350,$J351:$J$1297,"项")</f>
        <v>0</v>
      </c>
      <c r="D350" s="165">
        <f>SUMIFS(D351:D$1297,$L351:$L$1297,$A350,$J351:$J$1297,"项")</f>
        <v>0</v>
      </c>
      <c r="E350" s="165">
        <f>SUMIFS(E351:E$1297,$L351:$L$1297,$A350,$J351:$J$1297,"项")</f>
        <v>0</v>
      </c>
      <c r="F350" s="165">
        <f>SUMIFS(F351:F$1297,$L351:$L$1297,$A350,$J351:$J$1297,"项")</f>
        <v>0</v>
      </c>
      <c r="G350" s="173" t="str">
        <f t="shared" si="35"/>
        <v/>
      </c>
      <c r="H350" s="173" t="str">
        <f t="shared" si="36"/>
        <v/>
      </c>
      <c r="I350" s="184" t="str">
        <f t="shared" si="37"/>
        <v>否</v>
      </c>
      <c r="J350" s="185" t="str">
        <f t="shared" si="38"/>
        <v>款</v>
      </c>
      <c r="K350" s="186" t="str">
        <f t="shared" si="39"/>
        <v>204</v>
      </c>
      <c r="L350" s="155" t="str">
        <f t="shared" si="40"/>
        <v>20410</v>
      </c>
      <c r="M350" s="155" t="str">
        <f t="shared" si="41"/>
        <v>20410</v>
      </c>
    </row>
    <row r="351" ht="31" hidden="1" customHeight="1" spans="1:13">
      <c r="A351" s="170">
        <v>2041001</v>
      </c>
      <c r="B351" s="171" t="s">
        <v>144</v>
      </c>
      <c r="C351" s="172">
        <v>0</v>
      </c>
      <c r="D351" s="172">
        <v>0</v>
      </c>
      <c r="E351" s="172">
        <v>0</v>
      </c>
      <c r="F351" s="172">
        <v>0</v>
      </c>
      <c r="G351" s="173" t="str">
        <f t="shared" si="35"/>
        <v/>
      </c>
      <c r="H351" s="173" t="str">
        <f t="shared" si="36"/>
        <v/>
      </c>
      <c r="I351" s="184" t="str">
        <f t="shared" si="37"/>
        <v>否</v>
      </c>
      <c r="J351" s="185" t="str">
        <f t="shared" si="38"/>
        <v>项</v>
      </c>
      <c r="K351" s="186" t="str">
        <f t="shared" si="39"/>
        <v>204</v>
      </c>
      <c r="L351" s="155" t="str">
        <f t="shared" si="40"/>
        <v>20410</v>
      </c>
      <c r="M351" s="155" t="str">
        <f t="shared" si="41"/>
        <v>2041001</v>
      </c>
    </row>
    <row r="352" ht="31" hidden="1" customHeight="1" spans="1:13">
      <c r="A352" s="170">
        <v>2041002</v>
      </c>
      <c r="B352" s="171" t="s">
        <v>145</v>
      </c>
      <c r="C352" s="172">
        <v>0</v>
      </c>
      <c r="D352" s="172">
        <v>0</v>
      </c>
      <c r="E352" s="172">
        <v>0</v>
      </c>
      <c r="F352" s="172">
        <v>0</v>
      </c>
      <c r="G352" s="173" t="str">
        <f t="shared" si="35"/>
        <v/>
      </c>
      <c r="H352" s="173" t="str">
        <f t="shared" si="36"/>
        <v/>
      </c>
      <c r="I352" s="184" t="str">
        <f t="shared" si="37"/>
        <v>否</v>
      </c>
      <c r="J352" s="185" t="str">
        <f t="shared" si="38"/>
        <v>项</v>
      </c>
      <c r="K352" s="186" t="str">
        <f t="shared" si="39"/>
        <v>204</v>
      </c>
      <c r="L352" s="155" t="str">
        <f t="shared" si="40"/>
        <v>20410</v>
      </c>
      <c r="M352" s="155" t="str">
        <f t="shared" si="41"/>
        <v>2041002</v>
      </c>
    </row>
    <row r="353" ht="31" hidden="1" customHeight="1" spans="1:13">
      <c r="A353" s="170">
        <v>2041006</v>
      </c>
      <c r="B353" s="171" t="s">
        <v>185</v>
      </c>
      <c r="C353" s="172">
        <v>0</v>
      </c>
      <c r="D353" s="172">
        <v>0</v>
      </c>
      <c r="E353" s="172">
        <v>0</v>
      </c>
      <c r="F353" s="172">
        <v>0</v>
      </c>
      <c r="G353" s="173" t="str">
        <f t="shared" si="35"/>
        <v/>
      </c>
      <c r="H353" s="173" t="str">
        <f t="shared" si="36"/>
        <v/>
      </c>
      <c r="I353" s="184" t="str">
        <f t="shared" si="37"/>
        <v>否</v>
      </c>
      <c r="J353" s="185" t="str">
        <f t="shared" si="38"/>
        <v>项</v>
      </c>
      <c r="K353" s="186" t="str">
        <f t="shared" si="39"/>
        <v>204</v>
      </c>
      <c r="L353" s="155" t="str">
        <f t="shared" si="40"/>
        <v>20410</v>
      </c>
      <c r="M353" s="155" t="str">
        <f t="shared" si="41"/>
        <v>2041006</v>
      </c>
    </row>
    <row r="354" ht="31" hidden="1" customHeight="1" spans="1:13">
      <c r="A354" s="170">
        <v>2041007</v>
      </c>
      <c r="B354" s="171" t="s">
        <v>346</v>
      </c>
      <c r="C354" s="172">
        <v>0</v>
      </c>
      <c r="D354" s="172">
        <v>0</v>
      </c>
      <c r="E354" s="172">
        <v>0</v>
      </c>
      <c r="F354" s="172">
        <v>0</v>
      </c>
      <c r="G354" s="173" t="str">
        <f t="shared" si="35"/>
        <v/>
      </c>
      <c r="H354" s="173" t="str">
        <f t="shared" si="36"/>
        <v/>
      </c>
      <c r="I354" s="184" t="str">
        <f t="shared" si="37"/>
        <v>否</v>
      </c>
      <c r="J354" s="185" t="str">
        <f t="shared" si="38"/>
        <v>项</v>
      </c>
      <c r="K354" s="186" t="str">
        <f t="shared" si="39"/>
        <v>204</v>
      </c>
      <c r="L354" s="155" t="str">
        <f t="shared" si="40"/>
        <v>20410</v>
      </c>
      <c r="M354" s="155" t="str">
        <f t="shared" si="41"/>
        <v>2041007</v>
      </c>
    </row>
    <row r="355" ht="31" hidden="1" customHeight="1" spans="1:13">
      <c r="A355" s="170">
        <v>2041099</v>
      </c>
      <c r="B355" s="171" t="s">
        <v>347</v>
      </c>
      <c r="C355" s="172">
        <v>0</v>
      </c>
      <c r="D355" s="172">
        <v>0</v>
      </c>
      <c r="E355" s="172">
        <v>0</v>
      </c>
      <c r="F355" s="172">
        <v>0</v>
      </c>
      <c r="G355" s="173" t="str">
        <f t="shared" si="35"/>
        <v/>
      </c>
      <c r="H355" s="173" t="str">
        <f t="shared" si="36"/>
        <v/>
      </c>
      <c r="I355" s="184" t="str">
        <f t="shared" si="37"/>
        <v>否</v>
      </c>
      <c r="J355" s="185" t="str">
        <f t="shared" si="38"/>
        <v>项</v>
      </c>
      <c r="K355" s="186" t="str">
        <f t="shared" si="39"/>
        <v>204</v>
      </c>
      <c r="L355" s="155" t="str">
        <f t="shared" si="40"/>
        <v>20410</v>
      </c>
      <c r="M355" s="155" t="str">
        <f t="shared" si="41"/>
        <v>2041099</v>
      </c>
    </row>
    <row r="356" ht="31" customHeight="1" spans="1:13">
      <c r="A356" s="309">
        <v>20499</v>
      </c>
      <c r="B356" s="310" t="s">
        <v>348</v>
      </c>
      <c r="C356" s="165">
        <f>SUMIFS(C357:C$1297,$L357:$L$1297,$A356,$J357:$J$1297,"项")</f>
        <v>16</v>
      </c>
      <c r="D356" s="165">
        <f>SUMIFS(D357:D$1297,$L357:$L$1297,$A356,$J357:$J$1297,"项")</f>
        <v>55</v>
      </c>
      <c r="E356" s="165">
        <f>SUMIFS(E357:E$1297,$L357:$L$1297,$A356,$J357:$J$1297,"项")</f>
        <v>16</v>
      </c>
      <c r="F356" s="165">
        <f>SUMIFS(F357:F$1297,$L357:$L$1297,$A356,$J357:$J$1297,"项")</f>
        <v>16</v>
      </c>
      <c r="G356" s="173">
        <f t="shared" si="35"/>
        <v>1</v>
      </c>
      <c r="H356" s="173">
        <f t="shared" si="36"/>
        <v>1</v>
      </c>
      <c r="I356" s="184" t="str">
        <f t="shared" si="37"/>
        <v>是</v>
      </c>
      <c r="J356" s="185" t="str">
        <f t="shared" si="38"/>
        <v>款</v>
      </c>
      <c r="K356" s="186" t="str">
        <f t="shared" si="39"/>
        <v>204</v>
      </c>
      <c r="L356" s="155" t="str">
        <f t="shared" si="40"/>
        <v>20499</v>
      </c>
      <c r="M356" s="155" t="str">
        <f t="shared" si="41"/>
        <v>20499</v>
      </c>
    </row>
    <row r="357" ht="31" hidden="1" customHeight="1" spans="1:13">
      <c r="A357" s="170">
        <v>2049902</v>
      </c>
      <c r="B357" s="171" t="s">
        <v>349</v>
      </c>
      <c r="C357" s="172">
        <v>0</v>
      </c>
      <c r="D357" s="172">
        <v>0</v>
      </c>
      <c r="E357" s="172">
        <v>0</v>
      </c>
      <c r="F357" s="172">
        <v>0</v>
      </c>
      <c r="G357" s="173" t="str">
        <f t="shared" si="35"/>
        <v/>
      </c>
      <c r="H357" s="173" t="str">
        <f t="shared" si="36"/>
        <v/>
      </c>
      <c r="I357" s="184" t="str">
        <f t="shared" si="37"/>
        <v>否</v>
      </c>
      <c r="J357" s="185" t="str">
        <f t="shared" si="38"/>
        <v>项</v>
      </c>
      <c r="K357" s="186" t="str">
        <f t="shared" si="39"/>
        <v>204</v>
      </c>
      <c r="L357" s="155" t="str">
        <f t="shared" si="40"/>
        <v>20499</v>
      </c>
      <c r="M357" s="155" t="str">
        <f t="shared" si="41"/>
        <v>2049902</v>
      </c>
    </row>
    <row r="358" ht="31" customHeight="1" spans="1:13">
      <c r="A358" s="170">
        <v>2049999</v>
      </c>
      <c r="B358" s="171" t="s">
        <v>350</v>
      </c>
      <c r="C358" s="172">
        <v>16</v>
      </c>
      <c r="D358" s="172">
        <v>55</v>
      </c>
      <c r="E358" s="172">
        <v>16</v>
      </c>
      <c r="F358" s="172">
        <v>16</v>
      </c>
      <c r="G358" s="173">
        <f t="shared" si="35"/>
        <v>1</v>
      </c>
      <c r="H358" s="173">
        <f t="shared" si="36"/>
        <v>1</v>
      </c>
      <c r="I358" s="184" t="str">
        <f t="shared" si="37"/>
        <v>是</v>
      </c>
      <c r="J358" s="185" t="str">
        <f t="shared" si="38"/>
        <v>项</v>
      </c>
      <c r="K358" s="186" t="str">
        <f t="shared" si="39"/>
        <v>204</v>
      </c>
      <c r="L358" s="155" t="str">
        <f t="shared" si="40"/>
        <v>20499</v>
      </c>
      <c r="M358" s="155" t="str">
        <f t="shared" si="41"/>
        <v>2049999</v>
      </c>
    </row>
    <row r="359" ht="31" customHeight="1" spans="1:13">
      <c r="A359" s="307">
        <v>205</v>
      </c>
      <c r="B359" s="237" t="s">
        <v>84</v>
      </c>
      <c r="C359" s="165">
        <f>SUMIFS(C360:C$1297,$K360:$K$1297,$A359,$J360:$J$1297,"款")</f>
        <v>63365</v>
      </c>
      <c r="D359" s="165">
        <f>SUMIFS(D360:D$1297,$K360:$K$1297,$A359,$J360:$J$1297,"款")</f>
        <v>61132</v>
      </c>
      <c r="E359" s="165">
        <f>SUMIFS(E360:E$1297,$K360:$K$1297,$A359,$J360:$J$1297,"款")</f>
        <v>57971</v>
      </c>
      <c r="F359" s="165">
        <f>SUMIFS(F360:F$1297,$K360:$K$1297,$A359,$J360:$J$1297,"款")</f>
        <v>57881</v>
      </c>
      <c r="G359" s="308">
        <f t="shared" si="35"/>
        <v>0.998</v>
      </c>
      <c r="H359" s="308">
        <f t="shared" si="36"/>
        <v>0.913</v>
      </c>
      <c r="I359" s="184" t="str">
        <f t="shared" si="37"/>
        <v>是</v>
      </c>
      <c r="J359" s="185" t="str">
        <f t="shared" si="38"/>
        <v>类</v>
      </c>
      <c r="K359" s="186" t="str">
        <f t="shared" si="39"/>
        <v>205</v>
      </c>
      <c r="L359" s="155" t="str">
        <f t="shared" si="40"/>
        <v>205</v>
      </c>
      <c r="M359" s="155" t="str">
        <f t="shared" si="41"/>
        <v>205</v>
      </c>
    </row>
    <row r="360" ht="31" customHeight="1" spans="1:13">
      <c r="A360" s="309">
        <v>20501</v>
      </c>
      <c r="B360" s="310" t="s">
        <v>351</v>
      </c>
      <c r="C360" s="165">
        <f>SUMIFS(C361:C$1297,$L361:$L$1297,$A360,$J361:$J$1297,"项")</f>
        <v>335</v>
      </c>
      <c r="D360" s="165">
        <f>SUMIFS(D361:D$1297,$L361:$L$1297,$A360,$J361:$J$1297,"项")</f>
        <v>252</v>
      </c>
      <c r="E360" s="165">
        <f>SUMIFS(E361:E$1297,$L361:$L$1297,$A360,$J361:$J$1297,"项")</f>
        <v>268</v>
      </c>
      <c r="F360" s="165">
        <f>SUMIFS(F361:F$1297,$L361:$L$1297,$A360,$J361:$J$1297,"项")</f>
        <v>293</v>
      </c>
      <c r="G360" s="173">
        <f t="shared" si="35"/>
        <v>1.093</v>
      </c>
      <c r="H360" s="173">
        <f t="shared" si="36"/>
        <v>0.875</v>
      </c>
      <c r="I360" s="184" t="str">
        <f t="shared" si="37"/>
        <v>是</v>
      </c>
      <c r="J360" s="185" t="str">
        <f t="shared" si="38"/>
        <v>款</v>
      </c>
      <c r="K360" s="186" t="str">
        <f t="shared" si="39"/>
        <v>205</v>
      </c>
      <c r="L360" s="155" t="str">
        <f t="shared" si="40"/>
        <v>20501</v>
      </c>
      <c r="M360" s="155" t="str">
        <f t="shared" si="41"/>
        <v>20501</v>
      </c>
    </row>
    <row r="361" ht="31" customHeight="1" spans="1:13">
      <c r="A361" s="170">
        <v>2050101</v>
      </c>
      <c r="B361" s="171" t="s">
        <v>144</v>
      </c>
      <c r="C361" s="172">
        <v>273</v>
      </c>
      <c r="D361" s="172">
        <v>252</v>
      </c>
      <c r="E361" s="172">
        <v>246</v>
      </c>
      <c r="F361" s="172">
        <v>271</v>
      </c>
      <c r="G361" s="173">
        <f t="shared" si="35"/>
        <v>1.102</v>
      </c>
      <c r="H361" s="173">
        <f t="shared" si="36"/>
        <v>0.993</v>
      </c>
      <c r="I361" s="184" t="str">
        <f t="shared" si="37"/>
        <v>是</v>
      </c>
      <c r="J361" s="185" t="str">
        <f t="shared" si="38"/>
        <v>项</v>
      </c>
      <c r="K361" s="186" t="str">
        <f t="shared" si="39"/>
        <v>205</v>
      </c>
      <c r="L361" s="155" t="str">
        <f t="shared" si="40"/>
        <v>20501</v>
      </c>
      <c r="M361" s="155" t="str">
        <f t="shared" si="41"/>
        <v>2050101</v>
      </c>
    </row>
    <row r="362" ht="31" hidden="1" customHeight="1" spans="1:13">
      <c r="A362" s="170">
        <v>2050102</v>
      </c>
      <c r="B362" s="171" t="s">
        <v>145</v>
      </c>
      <c r="C362" s="172">
        <v>0</v>
      </c>
      <c r="D362" s="172">
        <v>0</v>
      </c>
      <c r="E362" s="172">
        <v>0</v>
      </c>
      <c r="F362" s="172">
        <v>0</v>
      </c>
      <c r="G362" s="173" t="str">
        <f t="shared" si="35"/>
        <v/>
      </c>
      <c r="H362" s="173" t="str">
        <f t="shared" si="36"/>
        <v/>
      </c>
      <c r="I362" s="184" t="str">
        <f t="shared" si="37"/>
        <v>否</v>
      </c>
      <c r="J362" s="185" t="str">
        <f t="shared" si="38"/>
        <v>项</v>
      </c>
      <c r="K362" s="186" t="str">
        <f t="shared" si="39"/>
        <v>205</v>
      </c>
      <c r="L362" s="155" t="str">
        <f t="shared" si="40"/>
        <v>20501</v>
      </c>
      <c r="M362" s="155" t="str">
        <f t="shared" si="41"/>
        <v>2050102</v>
      </c>
    </row>
    <row r="363" ht="31" hidden="1" customHeight="1" spans="1:13">
      <c r="A363" s="170">
        <v>2050103</v>
      </c>
      <c r="B363" s="171" t="s">
        <v>146</v>
      </c>
      <c r="C363" s="172">
        <v>0</v>
      </c>
      <c r="D363" s="172">
        <v>0</v>
      </c>
      <c r="E363" s="172">
        <v>0</v>
      </c>
      <c r="F363" s="172">
        <v>0</v>
      </c>
      <c r="G363" s="173" t="str">
        <f t="shared" si="35"/>
        <v/>
      </c>
      <c r="H363" s="173" t="str">
        <f t="shared" si="36"/>
        <v/>
      </c>
      <c r="I363" s="184" t="str">
        <f t="shared" si="37"/>
        <v>否</v>
      </c>
      <c r="J363" s="185" t="str">
        <f t="shared" si="38"/>
        <v>项</v>
      </c>
      <c r="K363" s="186" t="str">
        <f t="shared" si="39"/>
        <v>205</v>
      </c>
      <c r="L363" s="155" t="str">
        <f t="shared" si="40"/>
        <v>20501</v>
      </c>
      <c r="M363" s="155" t="str">
        <f t="shared" si="41"/>
        <v>2050103</v>
      </c>
    </row>
    <row r="364" ht="31" customHeight="1" spans="1:13">
      <c r="A364" s="170">
        <v>2050199</v>
      </c>
      <c r="B364" s="171" t="s">
        <v>352</v>
      </c>
      <c r="C364" s="172">
        <v>62</v>
      </c>
      <c r="D364" s="172">
        <v>0</v>
      </c>
      <c r="E364" s="172">
        <v>22</v>
      </c>
      <c r="F364" s="172">
        <v>22</v>
      </c>
      <c r="G364" s="173">
        <f t="shared" si="35"/>
        <v>1</v>
      </c>
      <c r="H364" s="173">
        <f t="shared" si="36"/>
        <v>0.355</v>
      </c>
      <c r="I364" s="184" t="str">
        <f t="shared" si="37"/>
        <v>是</v>
      </c>
      <c r="J364" s="185" t="str">
        <f t="shared" si="38"/>
        <v>项</v>
      </c>
      <c r="K364" s="186" t="str">
        <f t="shared" si="39"/>
        <v>205</v>
      </c>
      <c r="L364" s="155" t="str">
        <f t="shared" si="40"/>
        <v>20501</v>
      </c>
      <c r="M364" s="155" t="str">
        <f t="shared" si="41"/>
        <v>2050199</v>
      </c>
    </row>
    <row r="365" ht="31" customHeight="1" spans="1:13">
      <c r="A365" s="309">
        <v>20502</v>
      </c>
      <c r="B365" s="310" t="s">
        <v>353</v>
      </c>
      <c r="C365" s="165">
        <f>SUMIFS(C366:C$1297,$L366:$L$1297,$A365,$J366:$J$1297,"项")</f>
        <v>61550</v>
      </c>
      <c r="D365" s="165">
        <f>SUMIFS(D366:D$1297,$L366:$L$1297,$A365,$J366:$J$1297,"项")</f>
        <v>56900</v>
      </c>
      <c r="E365" s="165">
        <f>SUMIFS(E366:E$1297,$L366:$L$1297,$A365,$J366:$J$1297,"项")</f>
        <v>54780</v>
      </c>
      <c r="F365" s="165">
        <f>SUMIFS(F366:F$1297,$L366:$L$1297,$A365,$J366:$J$1297,"项")</f>
        <v>55450</v>
      </c>
      <c r="G365" s="173">
        <f t="shared" si="35"/>
        <v>1.012</v>
      </c>
      <c r="H365" s="173">
        <f t="shared" si="36"/>
        <v>0.901</v>
      </c>
      <c r="I365" s="184" t="str">
        <f t="shared" si="37"/>
        <v>是</v>
      </c>
      <c r="J365" s="185" t="str">
        <f t="shared" si="38"/>
        <v>款</v>
      </c>
      <c r="K365" s="186" t="str">
        <f t="shared" si="39"/>
        <v>205</v>
      </c>
      <c r="L365" s="155" t="str">
        <f t="shared" si="40"/>
        <v>20502</v>
      </c>
      <c r="M365" s="155" t="str">
        <f t="shared" si="41"/>
        <v>20502</v>
      </c>
    </row>
    <row r="366" ht="31" customHeight="1" spans="1:13">
      <c r="A366" s="170">
        <v>2050201</v>
      </c>
      <c r="B366" s="171" t="s">
        <v>354</v>
      </c>
      <c r="C366" s="172">
        <v>1961</v>
      </c>
      <c r="D366" s="172">
        <v>2432</v>
      </c>
      <c r="E366" s="172">
        <v>2466</v>
      </c>
      <c r="F366" s="172">
        <v>2413</v>
      </c>
      <c r="G366" s="173">
        <f t="shared" si="35"/>
        <v>0.979</v>
      </c>
      <c r="H366" s="173">
        <f t="shared" si="36"/>
        <v>1.23</v>
      </c>
      <c r="I366" s="184" t="str">
        <f t="shared" si="37"/>
        <v>是</v>
      </c>
      <c r="J366" s="185" t="str">
        <f t="shared" si="38"/>
        <v>项</v>
      </c>
      <c r="K366" s="186" t="str">
        <f t="shared" si="39"/>
        <v>205</v>
      </c>
      <c r="L366" s="155" t="str">
        <f t="shared" si="40"/>
        <v>20502</v>
      </c>
      <c r="M366" s="155" t="str">
        <f t="shared" si="41"/>
        <v>2050201</v>
      </c>
    </row>
    <row r="367" ht="31" customHeight="1" spans="1:13">
      <c r="A367" s="170">
        <v>2050202</v>
      </c>
      <c r="B367" s="171" t="s">
        <v>355</v>
      </c>
      <c r="C367" s="172">
        <v>27188</v>
      </c>
      <c r="D367" s="172">
        <v>23993</v>
      </c>
      <c r="E367" s="172">
        <v>23325</v>
      </c>
      <c r="F367" s="172">
        <v>23598</v>
      </c>
      <c r="G367" s="173">
        <f t="shared" si="35"/>
        <v>1.012</v>
      </c>
      <c r="H367" s="173">
        <f t="shared" si="36"/>
        <v>0.868</v>
      </c>
      <c r="I367" s="184" t="str">
        <f t="shared" si="37"/>
        <v>是</v>
      </c>
      <c r="J367" s="185" t="str">
        <f t="shared" si="38"/>
        <v>项</v>
      </c>
      <c r="K367" s="186" t="str">
        <f t="shared" si="39"/>
        <v>205</v>
      </c>
      <c r="L367" s="155" t="str">
        <f t="shared" si="40"/>
        <v>20502</v>
      </c>
      <c r="M367" s="155" t="str">
        <f t="shared" si="41"/>
        <v>2050202</v>
      </c>
    </row>
    <row r="368" ht="31" customHeight="1" spans="1:13">
      <c r="A368" s="170">
        <v>2050203</v>
      </c>
      <c r="B368" s="171" t="s">
        <v>356</v>
      </c>
      <c r="C368" s="172">
        <v>16460</v>
      </c>
      <c r="D368" s="172">
        <v>15409</v>
      </c>
      <c r="E368" s="172">
        <v>15155</v>
      </c>
      <c r="F368" s="172">
        <v>16285</v>
      </c>
      <c r="G368" s="173">
        <f t="shared" si="35"/>
        <v>1.075</v>
      </c>
      <c r="H368" s="173">
        <f t="shared" si="36"/>
        <v>0.989</v>
      </c>
      <c r="I368" s="184" t="str">
        <f t="shared" si="37"/>
        <v>是</v>
      </c>
      <c r="J368" s="185" t="str">
        <f t="shared" si="38"/>
        <v>项</v>
      </c>
      <c r="K368" s="186" t="str">
        <f t="shared" si="39"/>
        <v>205</v>
      </c>
      <c r="L368" s="155" t="str">
        <f t="shared" si="40"/>
        <v>20502</v>
      </c>
      <c r="M368" s="155" t="str">
        <f t="shared" si="41"/>
        <v>2050203</v>
      </c>
    </row>
    <row r="369" ht="31" customHeight="1" spans="1:13">
      <c r="A369" s="170">
        <v>2050204</v>
      </c>
      <c r="B369" s="171" t="s">
        <v>357</v>
      </c>
      <c r="C369" s="172">
        <v>9029</v>
      </c>
      <c r="D369" s="172">
        <v>7628</v>
      </c>
      <c r="E369" s="172">
        <v>7225</v>
      </c>
      <c r="F369" s="172">
        <v>7807</v>
      </c>
      <c r="G369" s="173">
        <f t="shared" si="35"/>
        <v>1.081</v>
      </c>
      <c r="H369" s="173">
        <f t="shared" si="36"/>
        <v>0.865</v>
      </c>
      <c r="I369" s="184" t="str">
        <f t="shared" si="37"/>
        <v>是</v>
      </c>
      <c r="J369" s="185" t="str">
        <f t="shared" si="38"/>
        <v>项</v>
      </c>
      <c r="K369" s="186" t="str">
        <f t="shared" si="39"/>
        <v>205</v>
      </c>
      <c r="L369" s="155" t="str">
        <f t="shared" si="40"/>
        <v>20502</v>
      </c>
      <c r="M369" s="155" t="str">
        <f t="shared" si="41"/>
        <v>2050204</v>
      </c>
    </row>
    <row r="370" ht="31" customHeight="1" spans="1:13">
      <c r="A370" s="170">
        <v>2050205</v>
      </c>
      <c r="B370" s="171" t="s">
        <v>358</v>
      </c>
      <c r="C370" s="172">
        <v>7</v>
      </c>
      <c r="D370" s="172">
        <v>0</v>
      </c>
      <c r="E370" s="172">
        <v>0</v>
      </c>
      <c r="F370" s="172">
        <v>0</v>
      </c>
      <c r="G370" s="173" t="str">
        <f t="shared" si="35"/>
        <v/>
      </c>
      <c r="H370" s="173">
        <f t="shared" si="36"/>
        <v>0</v>
      </c>
      <c r="I370" s="184" t="str">
        <f t="shared" si="37"/>
        <v>是</v>
      </c>
      <c r="J370" s="185" t="str">
        <f t="shared" si="38"/>
        <v>项</v>
      </c>
      <c r="K370" s="186" t="str">
        <f t="shared" si="39"/>
        <v>205</v>
      </c>
      <c r="L370" s="155" t="str">
        <f t="shared" si="40"/>
        <v>20502</v>
      </c>
      <c r="M370" s="155" t="str">
        <f t="shared" si="41"/>
        <v>2050205</v>
      </c>
    </row>
    <row r="371" ht="31" customHeight="1" spans="1:13">
      <c r="A371" s="170">
        <v>2050299</v>
      </c>
      <c r="B371" s="171" t="s">
        <v>359</v>
      </c>
      <c r="C371" s="172">
        <v>6905</v>
      </c>
      <c r="D371" s="172">
        <v>7438</v>
      </c>
      <c r="E371" s="172">
        <v>6609</v>
      </c>
      <c r="F371" s="172">
        <v>5347</v>
      </c>
      <c r="G371" s="173">
        <f t="shared" si="35"/>
        <v>0.809</v>
      </c>
      <c r="H371" s="173">
        <f t="shared" si="36"/>
        <v>0.774</v>
      </c>
      <c r="I371" s="184" t="str">
        <f t="shared" si="37"/>
        <v>是</v>
      </c>
      <c r="J371" s="185" t="str">
        <f t="shared" si="38"/>
        <v>项</v>
      </c>
      <c r="K371" s="186" t="str">
        <f t="shared" si="39"/>
        <v>205</v>
      </c>
      <c r="L371" s="155" t="str">
        <f t="shared" si="40"/>
        <v>20502</v>
      </c>
      <c r="M371" s="155" t="str">
        <f t="shared" si="41"/>
        <v>2050299</v>
      </c>
    </row>
    <row r="372" ht="31" customHeight="1" spans="1:13">
      <c r="A372" s="309">
        <v>20503</v>
      </c>
      <c r="B372" s="310" t="s">
        <v>360</v>
      </c>
      <c r="C372" s="165">
        <f>SUMIFS(C373:C$1297,$L373:$L$1297,$A372,$J373:$J$1297,"项")</f>
        <v>334</v>
      </c>
      <c r="D372" s="165">
        <f>SUMIFS(D373:D$1297,$L373:$L$1297,$A372,$J373:$J$1297,"项")</f>
        <v>1549</v>
      </c>
      <c r="E372" s="165">
        <f>SUMIFS(E373:E$1297,$L373:$L$1297,$A372,$J373:$J$1297,"项")</f>
        <v>1297</v>
      </c>
      <c r="F372" s="165">
        <f>SUMIFS(F373:F$1297,$L373:$L$1297,$A372,$J373:$J$1297,"项")</f>
        <v>1236</v>
      </c>
      <c r="G372" s="173">
        <f t="shared" si="35"/>
        <v>0.953</v>
      </c>
      <c r="H372" s="173">
        <f t="shared" si="36"/>
        <v>3.701</v>
      </c>
      <c r="I372" s="184" t="str">
        <f t="shared" si="37"/>
        <v>是</v>
      </c>
      <c r="J372" s="185" t="str">
        <f t="shared" si="38"/>
        <v>款</v>
      </c>
      <c r="K372" s="186" t="str">
        <f t="shared" si="39"/>
        <v>205</v>
      </c>
      <c r="L372" s="155" t="str">
        <f t="shared" si="40"/>
        <v>20503</v>
      </c>
      <c r="M372" s="155" t="str">
        <f t="shared" si="41"/>
        <v>20503</v>
      </c>
    </row>
    <row r="373" ht="31" hidden="1" customHeight="1" spans="1:13">
      <c r="A373" s="170">
        <v>2050301</v>
      </c>
      <c r="B373" s="171" t="s">
        <v>361</v>
      </c>
      <c r="C373" s="172">
        <v>0</v>
      </c>
      <c r="D373" s="172">
        <v>0</v>
      </c>
      <c r="E373" s="172">
        <v>0</v>
      </c>
      <c r="F373" s="172">
        <v>0</v>
      </c>
      <c r="G373" s="173" t="str">
        <f t="shared" si="35"/>
        <v/>
      </c>
      <c r="H373" s="173" t="str">
        <f t="shared" si="36"/>
        <v/>
      </c>
      <c r="I373" s="184" t="str">
        <f t="shared" si="37"/>
        <v>否</v>
      </c>
      <c r="J373" s="185" t="str">
        <f t="shared" si="38"/>
        <v>项</v>
      </c>
      <c r="K373" s="186" t="str">
        <f t="shared" si="39"/>
        <v>205</v>
      </c>
      <c r="L373" s="155" t="str">
        <f t="shared" si="40"/>
        <v>20503</v>
      </c>
      <c r="M373" s="155" t="str">
        <f t="shared" si="41"/>
        <v>2050301</v>
      </c>
    </row>
    <row r="374" ht="31" customHeight="1" spans="1:13">
      <c r="A374" s="170">
        <v>2050302</v>
      </c>
      <c r="B374" s="171" t="s">
        <v>362</v>
      </c>
      <c r="C374" s="172">
        <v>334</v>
      </c>
      <c r="D374" s="172">
        <v>1549</v>
      </c>
      <c r="E374" s="172">
        <v>1297</v>
      </c>
      <c r="F374" s="172">
        <v>1236</v>
      </c>
      <c r="G374" s="173">
        <f t="shared" si="35"/>
        <v>0.953</v>
      </c>
      <c r="H374" s="173">
        <f t="shared" si="36"/>
        <v>3.701</v>
      </c>
      <c r="I374" s="184" t="str">
        <f t="shared" si="37"/>
        <v>是</v>
      </c>
      <c r="J374" s="185" t="str">
        <f t="shared" si="38"/>
        <v>项</v>
      </c>
      <c r="K374" s="186" t="str">
        <f t="shared" si="39"/>
        <v>205</v>
      </c>
      <c r="L374" s="155" t="str">
        <f t="shared" si="40"/>
        <v>20503</v>
      </c>
      <c r="M374" s="155" t="str">
        <f t="shared" si="41"/>
        <v>2050302</v>
      </c>
    </row>
    <row r="375" ht="31" hidden="1" customHeight="1" spans="1:13">
      <c r="A375" s="170">
        <v>2050303</v>
      </c>
      <c r="B375" s="171" t="s">
        <v>363</v>
      </c>
      <c r="C375" s="172">
        <v>0</v>
      </c>
      <c r="D375" s="172">
        <v>0</v>
      </c>
      <c r="E375" s="172">
        <v>0</v>
      </c>
      <c r="F375" s="172">
        <v>0</v>
      </c>
      <c r="G375" s="173" t="str">
        <f t="shared" si="35"/>
        <v/>
      </c>
      <c r="H375" s="173" t="str">
        <f t="shared" si="36"/>
        <v/>
      </c>
      <c r="I375" s="184" t="str">
        <f t="shared" si="37"/>
        <v>否</v>
      </c>
      <c r="J375" s="185" t="str">
        <f t="shared" si="38"/>
        <v>项</v>
      </c>
      <c r="K375" s="186" t="str">
        <f t="shared" si="39"/>
        <v>205</v>
      </c>
      <c r="L375" s="155" t="str">
        <f t="shared" si="40"/>
        <v>20503</v>
      </c>
      <c r="M375" s="155" t="str">
        <f t="shared" si="41"/>
        <v>2050303</v>
      </c>
    </row>
    <row r="376" ht="31" hidden="1" customHeight="1" spans="1:13">
      <c r="A376" s="170">
        <v>2050305</v>
      </c>
      <c r="B376" s="171" t="s">
        <v>364</v>
      </c>
      <c r="C376" s="172">
        <v>0</v>
      </c>
      <c r="D376" s="172">
        <v>0</v>
      </c>
      <c r="E376" s="172">
        <v>0</v>
      </c>
      <c r="F376" s="172">
        <v>0</v>
      </c>
      <c r="G376" s="173" t="str">
        <f t="shared" si="35"/>
        <v/>
      </c>
      <c r="H376" s="173" t="str">
        <f t="shared" si="36"/>
        <v/>
      </c>
      <c r="I376" s="184" t="str">
        <f t="shared" si="37"/>
        <v>否</v>
      </c>
      <c r="J376" s="185" t="str">
        <f t="shared" si="38"/>
        <v>项</v>
      </c>
      <c r="K376" s="186" t="str">
        <f t="shared" si="39"/>
        <v>205</v>
      </c>
      <c r="L376" s="155" t="str">
        <f t="shared" si="40"/>
        <v>20503</v>
      </c>
      <c r="M376" s="155" t="str">
        <f t="shared" si="41"/>
        <v>2050305</v>
      </c>
    </row>
    <row r="377" ht="31" hidden="1" customHeight="1" spans="1:13">
      <c r="A377" s="170">
        <v>2050399</v>
      </c>
      <c r="B377" s="171" t="s">
        <v>365</v>
      </c>
      <c r="C377" s="172">
        <v>0</v>
      </c>
      <c r="D377" s="172">
        <v>0</v>
      </c>
      <c r="E377" s="172">
        <v>0</v>
      </c>
      <c r="F377" s="172">
        <v>0</v>
      </c>
      <c r="G377" s="173" t="str">
        <f t="shared" si="35"/>
        <v/>
      </c>
      <c r="H377" s="173" t="str">
        <f t="shared" si="36"/>
        <v/>
      </c>
      <c r="I377" s="184" t="str">
        <f t="shared" si="37"/>
        <v>否</v>
      </c>
      <c r="J377" s="185" t="str">
        <f t="shared" si="38"/>
        <v>项</v>
      </c>
      <c r="K377" s="186" t="str">
        <f t="shared" si="39"/>
        <v>205</v>
      </c>
      <c r="L377" s="155" t="str">
        <f t="shared" si="40"/>
        <v>20503</v>
      </c>
      <c r="M377" s="155" t="str">
        <f t="shared" si="41"/>
        <v>2050399</v>
      </c>
    </row>
    <row r="378" ht="31" hidden="1" customHeight="1" spans="1:13">
      <c r="A378" s="309">
        <v>20504</v>
      </c>
      <c r="B378" s="310" t="s">
        <v>366</v>
      </c>
      <c r="C378" s="165">
        <f>SUMIFS(C379:C$1297,$L379:$L$1297,$A378,$J379:$J$1297,"项")</f>
        <v>0</v>
      </c>
      <c r="D378" s="165">
        <f>SUMIFS(D379:D$1297,$L379:$L$1297,$A378,$J379:$J$1297,"项")</f>
        <v>0</v>
      </c>
      <c r="E378" s="165">
        <f>SUMIFS(E379:E$1297,$L379:$L$1297,$A378,$J379:$J$1297,"项")</f>
        <v>0</v>
      </c>
      <c r="F378" s="165">
        <f>SUMIFS(F379:F$1297,$L379:$L$1297,$A378,$J379:$J$1297,"项")</f>
        <v>0</v>
      </c>
      <c r="G378" s="173" t="str">
        <f t="shared" si="35"/>
        <v/>
      </c>
      <c r="H378" s="173" t="str">
        <f t="shared" si="36"/>
        <v/>
      </c>
      <c r="I378" s="184" t="str">
        <f t="shared" si="37"/>
        <v>否</v>
      </c>
      <c r="J378" s="185" t="str">
        <f t="shared" si="38"/>
        <v>款</v>
      </c>
      <c r="K378" s="186" t="str">
        <f t="shared" si="39"/>
        <v>205</v>
      </c>
      <c r="L378" s="155" t="str">
        <f t="shared" si="40"/>
        <v>20504</v>
      </c>
      <c r="M378" s="155" t="str">
        <f t="shared" si="41"/>
        <v>20504</v>
      </c>
    </row>
    <row r="379" ht="31" hidden="1" customHeight="1" spans="1:13">
      <c r="A379" s="170">
        <v>2050401</v>
      </c>
      <c r="B379" s="171" t="s">
        <v>367</v>
      </c>
      <c r="C379" s="172">
        <v>0</v>
      </c>
      <c r="D379" s="172">
        <v>0</v>
      </c>
      <c r="E379" s="172">
        <v>0</v>
      </c>
      <c r="F379" s="172">
        <v>0</v>
      </c>
      <c r="G379" s="173" t="str">
        <f t="shared" si="35"/>
        <v/>
      </c>
      <c r="H379" s="173" t="str">
        <f t="shared" si="36"/>
        <v/>
      </c>
      <c r="I379" s="184" t="str">
        <f t="shared" si="37"/>
        <v>否</v>
      </c>
      <c r="J379" s="185" t="str">
        <f t="shared" si="38"/>
        <v>项</v>
      </c>
      <c r="K379" s="186" t="str">
        <f t="shared" si="39"/>
        <v>205</v>
      </c>
      <c r="L379" s="155" t="str">
        <f t="shared" si="40"/>
        <v>20504</v>
      </c>
      <c r="M379" s="155" t="str">
        <f t="shared" si="41"/>
        <v>2050401</v>
      </c>
    </row>
    <row r="380" ht="31" hidden="1" customHeight="1" spans="1:13">
      <c r="A380" s="170">
        <v>2050402</v>
      </c>
      <c r="B380" s="171" t="s">
        <v>368</v>
      </c>
      <c r="C380" s="172">
        <v>0</v>
      </c>
      <c r="D380" s="172">
        <v>0</v>
      </c>
      <c r="E380" s="172">
        <v>0</v>
      </c>
      <c r="F380" s="172">
        <v>0</v>
      </c>
      <c r="G380" s="173" t="str">
        <f t="shared" si="35"/>
        <v/>
      </c>
      <c r="H380" s="173" t="str">
        <f t="shared" si="36"/>
        <v/>
      </c>
      <c r="I380" s="184" t="str">
        <f t="shared" si="37"/>
        <v>否</v>
      </c>
      <c r="J380" s="185" t="str">
        <f t="shared" si="38"/>
        <v>项</v>
      </c>
      <c r="K380" s="186" t="str">
        <f t="shared" si="39"/>
        <v>205</v>
      </c>
      <c r="L380" s="155" t="str">
        <f t="shared" si="40"/>
        <v>20504</v>
      </c>
      <c r="M380" s="155" t="str">
        <f t="shared" si="41"/>
        <v>2050402</v>
      </c>
    </row>
    <row r="381" ht="31" hidden="1" customHeight="1" spans="1:13">
      <c r="A381" s="170">
        <v>2050403</v>
      </c>
      <c r="B381" s="171" t="s">
        <v>369</v>
      </c>
      <c r="C381" s="172">
        <v>0</v>
      </c>
      <c r="D381" s="172">
        <v>0</v>
      </c>
      <c r="E381" s="172">
        <v>0</v>
      </c>
      <c r="F381" s="172">
        <v>0</v>
      </c>
      <c r="G381" s="173" t="str">
        <f t="shared" si="35"/>
        <v/>
      </c>
      <c r="H381" s="173" t="str">
        <f t="shared" si="36"/>
        <v/>
      </c>
      <c r="I381" s="184" t="str">
        <f t="shared" si="37"/>
        <v>否</v>
      </c>
      <c r="J381" s="185" t="str">
        <f t="shared" si="38"/>
        <v>项</v>
      </c>
      <c r="K381" s="186" t="str">
        <f t="shared" si="39"/>
        <v>205</v>
      </c>
      <c r="L381" s="155" t="str">
        <f t="shared" si="40"/>
        <v>20504</v>
      </c>
      <c r="M381" s="155" t="str">
        <f t="shared" si="41"/>
        <v>2050403</v>
      </c>
    </row>
    <row r="382" ht="31" hidden="1" customHeight="1" spans="1:13">
      <c r="A382" s="170">
        <v>2050404</v>
      </c>
      <c r="B382" s="171" t="s">
        <v>370</v>
      </c>
      <c r="C382" s="172">
        <v>0</v>
      </c>
      <c r="D382" s="172">
        <v>0</v>
      </c>
      <c r="E382" s="172">
        <v>0</v>
      </c>
      <c r="F382" s="172">
        <v>0</v>
      </c>
      <c r="G382" s="173" t="str">
        <f t="shared" si="35"/>
        <v/>
      </c>
      <c r="H382" s="173" t="str">
        <f t="shared" si="36"/>
        <v/>
      </c>
      <c r="I382" s="184" t="str">
        <f t="shared" si="37"/>
        <v>否</v>
      </c>
      <c r="J382" s="185" t="str">
        <f t="shared" si="38"/>
        <v>项</v>
      </c>
      <c r="K382" s="186" t="str">
        <f t="shared" si="39"/>
        <v>205</v>
      </c>
      <c r="L382" s="155" t="str">
        <f t="shared" si="40"/>
        <v>20504</v>
      </c>
      <c r="M382" s="155" t="str">
        <f t="shared" si="41"/>
        <v>2050404</v>
      </c>
    </row>
    <row r="383" ht="31" hidden="1" customHeight="1" spans="1:13">
      <c r="A383" s="170">
        <v>2050499</v>
      </c>
      <c r="B383" s="171" t="s">
        <v>371</v>
      </c>
      <c r="C383" s="172">
        <v>0</v>
      </c>
      <c r="D383" s="172">
        <v>0</v>
      </c>
      <c r="E383" s="172">
        <v>0</v>
      </c>
      <c r="F383" s="172">
        <v>0</v>
      </c>
      <c r="G383" s="173" t="str">
        <f t="shared" si="35"/>
        <v/>
      </c>
      <c r="H383" s="173" t="str">
        <f t="shared" si="36"/>
        <v/>
      </c>
      <c r="I383" s="184" t="str">
        <f t="shared" si="37"/>
        <v>否</v>
      </c>
      <c r="J383" s="185" t="str">
        <f t="shared" si="38"/>
        <v>项</v>
      </c>
      <c r="K383" s="186" t="str">
        <f t="shared" si="39"/>
        <v>205</v>
      </c>
      <c r="L383" s="155" t="str">
        <f t="shared" si="40"/>
        <v>20504</v>
      </c>
      <c r="M383" s="155" t="str">
        <f t="shared" si="41"/>
        <v>2050499</v>
      </c>
    </row>
    <row r="384" ht="31" hidden="1" customHeight="1" spans="1:13">
      <c r="A384" s="309">
        <v>20505</v>
      </c>
      <c r="B384" s="310" t="s">
        <v>372</v>
      </c>
      <c r="C384" s="165">
        <f>SUMIFS(C385:C$1297,$L385:$L$1297,$A384,$J385:$J$1297,"项")</f>
        <v>0</v>
      </c>
      <c r="D384" s="165">
        <f>SUMIFS(D385:D$1297,$L385:$L$1297,$A384,$J385:$J$1297,"项")</f>
        <v>0</v>
      </c>
      <c r="E384" s="165">
        <f>SUMIFS(E385:E$1297,$L385:$L$1297,$A384,$J385:$J$1297,"项")</f>
        <v>0</v>
      </c>
      <c r="F384" s="165">
        <f>SUMIFS(F385:F$1297,$L385:$L$1297,$A384,$J385:$J$1297,"项")</f>
        <v>0</v>
      </c>
      <c r="G384" s="173" t="str">
        <f t="shared" si="35"/>
        <v/>
      </c>
      <c r="H384" s="173" t="str">
        <f t="shared" si="36"/>
        <v/>
      </c>
      <c r="I384" s="184" t="str">
        <f t="shared" si="37"/>
        <v>否</v>
      </c>
      <c r="J384" s="185" t="str">
        <f t="shared" si="38"/>
        <v>款</v>
      </c>
      <c r="K384" s="186" t="str">
        <f t="shared" si="39"/>
        <v>205</v>
      </c>
      <c r="L384" s="155" t="str">
        <f t="shared" si="40"/>
        <v>20505</v>
      </c>
      <c r="M384" s="155" t="str">
        <f t="shared" si="41"/>
        <v>20505</v>
      </c>
    </row>
    <row r="385" ht="31" hidden="1" customHeight="1" spans="1:13">
      <c r="A385" s="170">
        <v>2050501</v>
      </c>
      <c r="B385" s="171" t="s">
        <v>373</v>
      </c>
      <c r="C385" s="172">
        <v>0</v>
      </c>
      <c r="D385" s="172">
        <v>0</v>
      </c>
      <c r="E385" s="172">
        <v>0</v>
      </c>
      <c r="F385" s="172">
        <v>0</v>
      </c>
      <c r="G385" s="173" t="str">
        <f t="shared" si="35"/>
        <v/>
      </c>
      <c r="H385" s="173" t="str">
        <f t="shared" si="36"/>
        <v/>
      </c>
      <c r="I385" s="184" t="str">
        <f t="shared" si="37"/>
        <v>否</v>
      </c>
      <c r="J385" s="185" t="str">
        <f t="shared" si="38"/>
        <v>项</v>
      </c>
      <c r="K385" s="186" t="str">
        <f t="shared" si="39"/>
        <v>205</v>
      </c>
      <c r="L385" s="155" t="str">
        <f t="shared" si="40"/>
        <v>20505</v>
      </c>
      <c r="M385" s="155" t="str">
        <f t="shared" si="41"/>
        <v>2050501</v>
      </c>
    </row>
    <row r="386" ht="31" hidden="1" customHeight="1" spans="1:13">
      <c r="A386" s="170">
        <v>2050502</v>
      </c>
      <c r="B386" s="171" t="s">
        <v>374</v>
      </c>
      <c r="C386" s="172">
        <v>0</v>
      </c>
      <c r="D386" s="172">
        <v>0</v>
      </c>
      <c r="E386" s="172">
        <v>0</v>
      </c>
      <c r="F386" s="172">
        <v>0</v>
      </c>
      <c r="G386" s="173" t="str">
        <f t="shared" si="35"/>
        <v/>
      </c>
      <c r="H386" s="173" t="str">
        <f t="shared" si="36"/>
        <v/>
      </c>
      <c r="I386" s="184" t="str">
        <f t="shared" si="37"/>
        <v>否</v>
      </c>
      <c r="J386" s="185" t="str">
        <f t="shared" si="38"/>
        <v>项</v>
      </c>
      <c r="K386" s="186" t="str">
        <f t="shared" si="39"/>
        <v>205</v>
      </c>
      <c r="L386" s="155" t="str">
        <f t="shared" si="40"/>
        <v>20505</v>
      </c>
      <c r="M386" s="155" t="str">
        <f t="shared" si="41"/>
        <v>2050502</v>
      </c>
    </row>
    <row r="387" ht="31" hidden="1" customHeight="1" spans="1:13">
      <c r="A387" s="170">
        <v>2050599</v>
      </c>
      <c r="B387" s="171" t="s">
        <v>375</v>
      </c>
      <c r="C387" s="172">
        <v>0</v>
      </c>
      <c r="D387" s="172">
        <v>0</v>
      </c>
      <c r="E387" s="172">
        <v>0</v>
      </c>
      <c r="F387" s="172">
        <v>0</v>
      </c>
      <c r="G387" s="173" t="str">
        <f t="shared" si="35"/>
        <v/>
      </c>
      <c r="H387" s="173" t="str">
        <f t="shared" si="36"/>
        <v/>
      </c>
      <c r="I387" s="184" t="str">
        <f t="shared" si="37"/>
        <v>否</v>
      </c>
      <c r="J387" s="185" t="str">
        <f t="shared" si="38"/>
        <v>项</v>
      </c>
      <c r="K387" s="186" t="str">
        <f t="shared" si="39"/>
        <v>205</v>
      </c>
      <c r="L387" s="155" t="str">
        <f t="shared" si="40"/>
        <v>20505</v>
      </c>
      <c r="M387" s="155" t="str">
        <f t="shared" si="41"/>
        <v>2050599</v>
      </c>
    </row>
    <row r="388" ht="31" hidden="1" customHeight="1" spans="1:13">
      <c r="A388" s="309">
        <v>20506</v>
      </c>
      <c r="B388" s="310" t="s">
        <v>376</v>
      </c>
      <c r="C388" s="165">
        <f>SUMIFS(C389:C$1297,$L389:$L$1297,$A388,$J389:$J$1297,"项")</f>
        <v>0</v>
      </c>
      <c r="D388" s="165">
        <f>SUMIFS(D389:D$1297,$L389:$L$1297,$A388,$J389:$J$1297,"项")</f>
        <v>0</v>
      </c>
      <c r="E388" s="165">
        <f>SUMIFS(E389:E$1297,$L389:$L$1297,$A388,$J389:$J$1297,"项")</f>
        <v>0</v>
      </c>
      <c r="F388" s="165">
        <f>SUMIFS(F389:F$1297,$L389:$L$1297,$A388,$J389:$J$1297,"项")</f>
        <v>0</v>
      </c>
      <c r="G388" s="173" t="str">
        <f t="shared" si="35"/>
        <v/>
      </c>
      <c r="H388" s="173" t="str">
        <f t="shared" si="36"/>
        <v/>
      </c>
      <c r="I388" s="184" t="str">
        <f t="shared" si="37"/>
        <v>否</v>
      </c>
      <c r="J388" s="185" t="str">
        <f t="shared" si="38"/>
        <v>款</v>
      </c>
      <c r="K388" s="186" t="str">
        <f t="shared" si="39"/>
        <v>205</v>
      </c>
      <c r="L388" s="155" t="str">
        <f t="shared" si="40"/>
        <v>20506</v>
      </c>
      <c r="M388" s="155" t="str">
        <f t="shared" si="41"/>
        <v>20506</v>
      </c>
    </row>
    <row r="389" ht="31" hidden="1" customHeight="1" spans="1:13">
      <c r="A389" s="170">
        <v>2050601</v>
      </c>
      <c r="B389" s="171" t="s">
        <v>377</v>
      </c>
      <c r="C389" s="172">
        <v>0</v>
      </c>
      <c r="D389" s="172">
        <v>0</v>
      </c>
      <c r="E389" s="172">
        <v>0</v>
      </c>
      <c r="F389" s="172">
        <v>0</v>
      </c>
      <c r="G389" s="173" t="str">
        <f t="shared" ref="G389:G452" si="42">IF(E389&lt;&gt;0,ROUND(F389/E389,3),"")</f>
        <v/>
      </c>
      <c r="H389" s="173" t="str">
        <f t="shared" ref="H389:H452" si="43">IF(C389&lt;&gt;0,ROUND(F389/C389,3),"")</f>
        <v/>
      </c>
      <c r="I389" s="184" t="str">
        <f t="shared" si="37"/>
        <v>否</v>
      </c>
      <c r="J389" s="185" t="str">
        <f t="shared" si="38"/>
        <v>项</v>
      </c>
      <c r="K389" s="186" t="str">
        <f t="shared" si="39"/>
        <v>205</v>
      </c>
      <c r="L389" s="155" t="str">
        <f t="shared" si="40"/>
        <v>20506</v>
      </c>
      <c r="M389" s="155" t="str">
        <f t="shared" si="41"/>
        <v>2050601</v>
      </c>
    </row>
    <row r="390" ht="31" hidden="1" customHeight="1" spans="1:13">
      <c r="A390" s="170">
        <v>2050602</v>
      </c>
      <c r="B390" s="171" t="s">
        <v>378</v>
      </c>
      <c r="C390" s="172">
        <v>0</v>
      </c>
      <c r="D390" s="172">
        <v>0</v>
      </c>
      <c r="E390" s="172">
        <v>0</v>
      </c>
      <c r="F390" s="172">
        <v>0</v>
      </c>
      <c r="G390" s="173" t="str">
        <f t="shared" si="42"/>
        <v/>
      </c>
      <c r="H390" s="173" t="str">
        <f t="shared" si="43"/>
        <v/>
      </c>
      <c r="I390" s="184" t="str">
        <f t="shared" ref="I390:I453" si="44">IF(LEN(A390)=3,"是",IF(OR(C390&lt;&gt;0,D390&lt;&gt;0,E390&lt;&gt;0,F390&lt;&gt;0),"是","否"))</f>
        <v>否</v>
      </c>
      <c r="J390" s="185" t="str">
        <f t="shared" ref="J390:J453" si="45">_xlfn.IFS(LEN(A390)=3,"类",LEN(A390)=5,"款",LEN(A390)=7,"项")</f>
        <v>项</v>
      </c>
      <c r="K390" s="186" t="str">
        <f t="shared" ref="K390:K453" si="46">LEFT(A390,3)</f>
        <v>205</v>
      </c>
      <c r="L390" s="155" t="str">
        <f t="shared" ref="L390:L453" si="47">LEFT(A390,5)</f>
        <v>20506</v>
      </c>
      <c r="M390" s="155" t="str">
        <f t="shared" ref="M390:M453" si="48">LEFT(A390,7)</f>
        <v>2050602</v>
      </c>
    </row>
    <row r="391" ht="31" hidden="1" customHeight="1" spans="1:13">
      <c r="A391" s="170">
        <v>2050699</v>
      </c>
      <c r="B391" s="171" t="s">
        <v>379</v>
      </c>
      <c r="C391" s="172">
        <v>0</v>
      </c>
      <c r="D391" s="172">
        <v>0</v>
      </c>
      <c r="E391" s="172">
        <v>0</v>
      </c>
      <c r="F391" s="172">
        <v>0</v>
      </c>
      <c r="G391" s="173" t="str">
        <f t="shared" si="42"/>
        <v/>
      </c>
      <c r="H391" s="173" t="str">
        <f t="shared" si="43"/>
        <v/>
      </c>
      <c r="I391" s="184" t="str">
        <f t="shared" si="44"/>
        <v>否</v>
      </c>
      <c r="J391" s="185" t="str">
        <f t="shared" si="45"/>
        <v>项</v>
      </c>
      <c r="K391" s="186" t="str">
        <f t="shared" si="46"/>
        <v>205</v>
      </c>
      <c r="L391" s="155" t="str">
        <f t="shared" si="47"/>
        <v>20506</v>
      </c>
      <c r="M391" s="155" t="str">
        <f t="shared" si="48"/>
        <v>2050699</v>
      </c>
    </row>
    <row r="392" ht="31" customHeight="1" spans="1:13">
      <c r="A392" s="309">
        <v>20507</v>
      </c>
      <c r="B392" s="310" t="s">
        <v>380</v>
      </c>
      <c r="C392" s="165">
        <f>SUMIFS(C393:C$1297,$L393:$L$1297,$A392,$J393:$J$1297,"项")</f>
        <v>251</v>
      </c>
      <c r="D392" s="165">
        <f>SUMIFS(D393:D$1297,$L393:$L$1297,$A392,$J393:$J$1297,"项")</f>
        <v>295</v>
      </c>
      <c r="E392" s="165">
        <f>SUMIFS(E393:E$1297,$L393:$L$1297,$A392,$J393:$J$1297,"项")</f>
        <v>292</v>
      </c>
      <c r="F392" s="165">
        <f>SUMIFS(F393:F$1297,$L393:$L$1297,$A392,$J393:$J$1297,"项")</f>
        <v>307</v>
      </c>
      <c r="G392" s="173">
        <f t="shared" si="42"/>
        <v>1.051</v>
      </c>
      <c r="H392" s="173">
        <f t="shared" si="43"/>
        <v>1.223</v>
      </c>
      <c r="I392" s="184" t="str">
        <f t="shared" si="44"/>
        <v>是</v>
      </c>
      <c r="J392" s="185" t="str">
        <f t="shared" si="45"/>
        <v>款</v>
      </c>
      <c r="K392" s="186" t="str">
        <f t="shared" si="46"/>
        <v>205</v>
      </c>
      <c r="L392" s="155" t="str">
        <f t="shared" si="47"/>
        <v>20507</v>
      </c>
      <c r="M392" s="155" t="str">
        <f t="shared" si="48"/>
        <v>20507</v>
      </c>
    </row>
    <row r="393" ht="31" customHeight="1" spans="1:13">
      <c r="A393" s="170">
        <v>2050701</v>
      </c>
      <c r="B393" s="171" t="s">
        <v>381</v>
      </c>
      <c r="C393" s="172">
        <v>251</v>
      </c>
      <c r="D393" s="172">
        <v>295</v>
      </c>
      <c r="E393" s="172">
        <v>292</v>
      </c>
      <c r="F393" s="172">
        <v>307</v>
      </c>
      <c r="G393" s="173">
        <f t="shared" si="42"/>
        <v>1.051</v>
      </c>
      <c r="H393" s="173">
        <f t="shared" si="43"/>
        <v>1.223</v>
      </c>
      <c r="I393" s="184" t="str">
        <f t="shared" si="44"/>
        <v>是</v>
      </c>
      <c r="J393" s="185" t="str">
        <f t="shared" si="45"/>
        <v>项</v>
      </c>
      <c r="K393" s="186" t="str">
        <f t="shared" si="46"/>
        <v>205</v>
      </c>
      <c r="L393" s="155" t="str">
        <f t="shared" si="47"/>
        <v>20507</v>
      </c>
      <c r="M393" s="155" t="str">
        <f t="shared" si="48"/>
        <v>2050701</v>
      </c>
    </row>
    <row r="394" ht="31" hidden="1" customHeight="1" spans="1:13">
      <c r="A394" s="170">
        <v>2050702</v>
      </c>
      <c r="B394" s="171" t="s">
        <v>382</v>
      </c>
      <c r="C394" s="172">
        <v>0</v>
      </c>
      <c r="D394" s="172">
        <v>0</v>
      </c>
      <c r="E394" s="172">
        <v>0</v>
      </c>
      <c r="F394" s="172">
        <v>0</v>
      </c>
      <c r="G394" s="173" t="str">
        <f t="shared" si="42"/>
        <v/>
      </c>
      <c r="H394" s="173" t="str">
        <f t="shared" si="43"/>
        <v/>
      </c>
      <c r="I394" s="184" t="str">
        <f t="shared" si="44"/>
        <v>否</v>
      </c>
      <c r="J394" s="185" t="str">
        <f t="shared" si="45"/>
        <v>项</v>
      </c>
      <c r="K394" s="186" t="str">
        <f t="shared" si="46"/>
        <v>205</v>
      </c>
      <c r="L394" s="155" t="str">
        <f t="shared" si="47"/>
        <v>20507</v>
      </c>
      <c r="M394" s="155" t="str">
        <f t="shared" si="48"/>
        <v>2050702</v>
      </c>
    </row>
    <row r="395" ht="31" hidden="1" customHeight="1" spans="1:13">
      <c r="A395" s="170">
        <v>2050799</v>
      </c>
      <c r="B395" s="171" t="s">
        <v>383</v>
      </c>
      <c r="C395" s="172">
        <v>0</v>
      </c>
      <c r="D395" s="172">
        <v>0</v>
      </c>
      <c r="E395" s="172">
        <v>0</v>
      </c>
      <c r="F395" s="172">
        <v>0</v>
      </c>
      <c r="G395" s="173" t="str">
        <f t="shared" si="42"/>
        <v/>
      </c>
      <c r="H395" s="173" t="str">
        <f t="shared" si="43"/>
        <v/>
      </c>
      <c r="I395" s="184" t="str">
        <f t="shared" si="44"/>
        <v>否</v>
      </c>
      <c r="J395" s="185" t="str">
        <f t="shared" si="45"/>
        <v>项</v>
      </c>
      <c r="K395" s="186" t="str">
        <f t="shared" si="46"/>
        <v>205</v>
      </c>
      <c r="L395" s="155" t="str">
        <f t="shared" si="47"/>
        <v>20507</v>
      </c>
      <c r="M395" s="155" t="str">
        <f t="shared" si="48"/>
        <v>2050799</v>
      </c>
    </row>
    <row r="396" ht="31" customHeight="1" spans="1:13">
      <c r="A396" s="309">
        <v>20508</v>
      </c>
      <c r="B396" s="310" t="s">
        <v>384</v>
      </c>
      <c r="C396" s="165">
        <f>SUMIFS(C397:C$1297,$L397:$L$1297,$A396,$J397:$J$1297,"项")</f>
        <v>233</v>
      </c>
      <c r="D396" s="165">
        <f>SUMIFS(D397:D$1297,$L397:$L$1297,$A396,$J397:$J$1297,"项")</f>
        <v>218</v>
      </c>
      <c r="E396" s="165">
        <f>SUMIFS(E397:E$1297,$L397:$L$1297,$A396,$J397:$J$1297,"项")</f>
        <v>212</v>
      </c>
      <c r="F396" s="165">
        <f>SUMIFS(F397:F$1297,$L397:$L$1297,$A396,$J397:$J$1297,"项")</f>
        <v>230</v>
      </c>
      <c r="G396" s="173">
        <f t="shared" si="42"/>
        <v>1.085</v>
      </c>
      <c r="H396" s="173">
        <f t="shared" si="43"/>
        <v>0.987</v>
      </c>
      <c r="I396" s="184" t="str">
        <f t="shared" si="44"/>
        <v>是</v>
      </c>
      <c r="J396" s="185" t="str">
        <f t="shared" si="45"/>
        <v>款</v>
      </c>
      <c r="K396" s="186" t="str">
        <f t="shared" si="46"/>
        <v>205</v>
      </c>
      <c r="L396" s="155" t="str">
        <f t="shared" si="47"/>
        <v>20508</v>
      </c>
      <c r="M396" s="155" t="str">
        <f t="shared" si="48"/>
        <v>20508</v>
      </c>
    </row>
    <row r="397" ht="31" hidden="1" customHeight="1" spans="1:13">
      <c r="A397" s="170">
        <v>2050801</v>
      </c>
      <c r="B397" s="171" t="s">
        <v>385</v>
      </c>
      <c r="C397" s="172">
        <v>0</v>
      </c>
      <c r="D397" s="172">
        <v>0</v>
      </c>
      <c r="E397" s="172">
        <v>0</v>
      </c>
      <c r="F397" s="172">
        <v>0</v>
      </c>
      <c r="G397" s="173" t="str">
        <f t="shared" si="42"/>
        <v/>
      </c>
      <c r="H397" s="173" t="str">
        <f t="shared" si="43"/>
        <v/>
      </c>
      <c r="I397" s="184" t="str">
        <f t="shared" si="44"/>
        <v>否</v>
      </c>
      <c r="J397" s="185" t="str">
        <f t="shared" si="45"/>
        <v>项</v>
      </c>
      <c r="K397" s="186" t="str">
        <f t="shared" si="46"/>
        <v>205</v>
      </c>
      <c r="L397" s="155" t="str">
        <f t="shared" si="47"/>
        <v>20508</v>
      </c>
      <c r="M397" s="155" t="str">
        <f t="shared" si="48"/>
        <v>2050801</v>
      </c>
    </row>
    <row r="398" ht="31" customHeight="1" spans="1:13">
      <c r="A398" s="170">
        <v>2050802</v>
      </c>
      <c r="B398" s="171" t="s">
        <v>386</v>
      </c>
      <c r="C398" s="172">
        <v>233</v>
      </c>
      <c r="D398" s="172">
        <v>218</v>
      </c>
      <c r="E398" s="172">
        <v>212</v>
      </c>
      <c r="F398" s="172">
        <v>230</v>
      </c>
      <c r="G398" s="173">
        <f t="shared" si="42"/>
        <v>1.085</v>
      </c>
      <c r="H398" s="173">
        <f t="shared" si="43"/>
        <v>0.987</v>
      </c>
      <c r="I398" s="184" t="str">
        <f t="shared" si="44"/>
        <v>是</v>
      </c>
      <c r="J398" s="185" t="str">
        <f t="shared" si="45"/>
        <v>项</v>
      </c>
      <c r="K398" s="186" t="str">
        <f t="shared" si="46"/>
        <v>205</v>
      </c>
      <c r="L398" s="155" t="str">
        <f t="shared" si="47"/>
        <v>20508</v>
      </c>
      <c r="M398" s="155" t="str">
        <f t="shared" si="48"/>
        <v>2050802</v>
      </c>
    </row>
    <row r="399" ht="31" hidden="1" customHeight="1" spans="1:13">
      <c r="A399" s="170">
        <v>2050803</v>
      </c>
      <c r="B399" s="171" t="s">
        <v>387</v>
      </c>
      <c r="C399" s="172">
        <v>0</v>
      </c>
      <c r="D399" s="172">
        <v>0</v>
      </c>
      <c r="E399" s="172">
        <v>0</v>
      </c>
      <c r="F399" s="172">
        <v>0</v>
      </c>
      <c r="G399" s="173" t="str">
        <f t="shared" si="42"/>
        <v/>
      </c>
      <c r="H399" s="173" t="str">
        <f t="shared" si="43"/>
        <v/>
      </c>
      <c r="I399" s="184" t="str">
        <f t="shared" si="44"/>
        <v>否</v>
      </c>
      <c r="J399" s="185" t="str">
        <f t="shared" si="45"/>
        <v>项</v>
      </c>
      <c r="K399" s="186" t="str">
        <f t="shared" si="46"/>
        <v>205</v>
      </c>
      <c r="L399" s="155" t="str">
        <f t="shared" si="47"/>
        <v>20508</v>
      </c>
      <c r="M399" s="155" t="str">
        <f t="shared" si="48"/>
        <v>2050803</v>
      </c>
    </row>
    <row r="400" ht="31" hidden="1" customHeight="1" spans="1:13">
      <c r="A400" s="170">
        <v>2050804</v>
      </c>
      <c r="B400" s="171" t="s">
        <v>388</v>
      </c>
      <c r="C400" s="172">
        <v>0</v>
      </c>
      <c r="D400" s="172">
        <v>0</v>
      </c>
      <c r="E400" s="172">
        <v>0</v>
      </c>
      <c r="F400" s="172">
        <v>0</v>
      </c>
      <c r="G400" s="173" t="str">
        <f t="shared" si="42"/>
        <v/>
      </c>
      <c r="H400" s="173" t="str">
        <f t="shared" si="43"/>
        <v/>
      </c>
      <c r="I400" s="184" t="str">
        <f t="shared" si="44"/>
        <v>否</v>
      </c>
      <c r="J400" s="185" t="str">
        <f t="shared" si="45"/>
        <v>项</v>
      </c>
      <c r="K400" s="186" t="str">
        <f t="shared" si="46"/>
        <v>205</v>
      </c>
      <c r="L400" s="155" t="str">
        <f t="shared" si="47"/>
        <v>20508</v>
      </c>
      <c r="M400" s="155" t="str">
        <f t="shared" si="48"/>
        <v>2050804</v>
      </c>
    </row>
    <row r="401" ht="31" hidden="1" customHeight="1" spans="1:13">
      <c r="A401" s="170">
        <v>2050899</v>
      </c>
      <c r="B401" s="171" t="s">
        <v>389</v>
      </c>
      <c r="C401" s="172">
        <v>0</v>
      </c>
      <c r="D401" s="172">
        <v>0</v>
      </c>
      <c r="E401" s="172">
        <v>0</v>
      </c>
      <c r="F401" s="172">
        <v>0</v>
      </c>
      <c r="G401" s="173" t="str">
        <f t="shared" si="42"/>
        <v/>
      </c>
      <c r="H401" s="173" t="str">
        <f t="shared" si="43"/>
        <v/>
      </c>
      <c r="I401" s="184" t="str">
        <f t="shared" si="44"/>
        <v>否</v>
      </c>
      <c r="J401" s="185" t="str">
        <f t="shared" si="45"/>
        <v>项</v>
      </c>
      <c r="K401" s="186" t="str">
        <f t="shared" si="46"/>
        <v>205</v>
      </c>
      <c r="L401" s="155" t="str">
        <f t="shared" si="47"/>
        <v>20508</v>
      </c>
      <c r="M401" s="155" t="str">
        <f t="shared" si="48"/>
        <v>2050899</v>
      </c>
    </row>
    <row r="402" ht="31" customHeight="1" spans="1:13">
      <c r="A402" s="309">
        <v>20509</v>
      </c>
      <c r="B402" s="310" t="s">
        <v>390</v>
      </c>
      <c r="C402" s="165">
        <f>SUMIFS(C403:C$1297,$L403:$L$1297,$A402,$J403:$J$1297,"项")</f>
        <v>606</v>
      </c>
      <c r="D402" s="165">
        <f>SUMIFS(D403:D$1297,$L403:$L$1297,$A402,$J403:$J$1297,"项")</f>
        <v>1918</v>
      </c>
      <c r="E402" s="165">
        <f>SUMIFS(E403:E$1297,$L403:$L$1297,$A402,$J403:$J$1297,"项")</f>
        <v>1122</v>
      </c>
      <c r="F402" s="165">
        <f>SUMIFS(F403:F$1297,$L403:$L$1297,$A402,$J403:$J$1297,"项")</f>
        <v>365</v>
      </c>
      <c r="G402" s="173">
        <f t="shared" si="42"/>
        <v>0.325</v>
      </c>
      <c r="H402" s="173">
        <f t="shared" si="43"/>
        <v>0.602</v>
      </c>
      <c r="I402" s="184" t="str">
        <f t="shared" si="44"/>
        <v>是</v>
      </c>
      <c r="J402" s="185" t="str">
        <f t="shared" si="45"/>
        <v>款</v>
      </c>
      <c r="K402" s="186" t="str">
        <f t="shared" si="46"/>
        <v>205</v>
      </c>
      <c r="L402" s="155" t="str">
        <f t="shared" si="47"/>
        <v>20509</v>
      </c>
      <c r="M402" s="155" t="str">
        <f t="shared" si="48"/>
        <v>20509</v>
      </c>
    </row>
    <row r="403" ht="31" hidden="1" customHeight="1" spans="1:13">
      <c r="A403" s="170">
        <v>2050901</v>
      </c>
      <c r="B403" s="171" t="s">
        <v>391</v>
      </c>
      <c r="C403" s="172">
        <v>0</v>
      </c>
      <c r="D403" s="172">
        <v>0</v>
      </c>
      <c r="E403" s="172">
        <v>0</v>
      </c>
      <c r="F403" s="172">
        <v>0</v>
      </c>
      <c r="G403" s="173" t="str">
        <f t="shared" si="42"/>
        <v/>
      </c>
      <c r="H403" s="173" t="str">
        <f t="shared" si="43"/>
        <v/>
      </c>
      <c r="I403" s="184" t="str">
        <f t="shared" si="44"/>
        <v>否</v>
      </c>
      <c r="J403" s="185" t="str">
        <f t="shared" si="45"/>
        <v>项</v>
      </c>
      <c r="K403" s="186" t="str">
        <f t="shared" si="46"/>
        <v>205</v>
      </c>
      <c r="L403" s="155" t="str">
        <f t="shared" si="47"/>
        <v>20509</v>
      </c>
      <c r="M403" s="155" t="str">
        <f t="shared" si="48"/>
        <v>2050901</v>
      </c>
    </row>
    <row r="404" ht="31" hidden="1" customHeight="1" spans="1:13">
      <c r="A404" s="314">
        <v>2050902</v>
      </c>
      <c r="B404" s="171" t="s">
        <v>392</v>
      </c>
      <c r="C404" s="172">
        <v>0</v>
      </c>
      <c r="D404" s="172">
        <v>0</v>
      </c>
      <c r="E404" s="172">
        <v>0</v>
      </c>
      <c r="F404" s="172">
        <v>0</v>
      </c>
      <c r="G404" s="173" t="str">
        <f t="shared" si="42"/>
        <v/>
      </c>
      <c r="H404" s="173" t="str">
        <f t="shared" si="43"/>
        <v/>
      </c>
      <c r="I404" s="184" t="str">
        <f t="shared" si="44"/>
        <v>否</v>
      </c>
      <c r="J404" s="185" t="str">
        <f t="shared" si="45"/>
        <v>项</v>
      </c>
      <c r="K404" s="186" t="str">
        <f t="shared" si="46"/>
        <v>205</v>
      </c>
      <c r="L404" s="155" t="str">
        <f t="shared" si="47"/>
        <v>20509</v>
      </c>
      <c r="M404" s="155" t="str">
        <f t="shared" si="48"/>
        <v>2050902</v>
      </c>
    </row>
    <row r="405" ht="31" hidden="1" customHeight="1" spans="1:13">
      <c r="A405" s="170">
        <v>2050903</v>
      </c>
      <c r="B405" s="171" t="s">
        <v>393</v>
      </c>
      <c r="C405" s="172">
        <v>0</v>
      </c>
      <c r="D405" s="172">
        <v>0</v>
      </c>
      <c r="E405" s="172">
        <v>0</v>
      </c>
      <c r="F405" s="172">
        <v>0</v>
      </c>
      <c r="G405" s="173" t="str">
        <f t="shared" si="42"/>
        <v/>
      </c>
      <c r="H405" s="173" t="str">
        <f t="shared" si="43"/>
        <v/>
      </c>
      <c r="I405" s="184" t="str">
        <f t="shared" si="44"/>
        <v>否</v>
      </c>
      <c r="J405" s="185" t="str">
        <f t="shared" si="45"/>
        <v>项</v>
      </c>
      <c r="K405" s="186" t="str">
        <f t="shared" si="46"/>
        <v>205</v>
      </c>
      <c r="L405" s="155" t="str">
        <f t="shared" si="47"/>
        <v>20509</v>
      </c>
      <c r="M405" s="155" t="str">
        <f t="shared" si="48"/>
        <v>2050903</v>
      </c>
    </row>
    <row r="406" ht="31" hidden="1" customHeight="1" spans="1:13">
      <c r="A406" s="170">
        <v>2050904</v>
      </c>
      <c r="B406" s="171" t="s">
        <v>394</v>
      </c>
      <c r="C406" s="172">
        <v>0</v>
      </c>
      <c r="D406" s="172">
        <v>0</v>
      </c>
      <c r="E406" s="172">
        <v>0</v>
      </c>
      <c r="F406" s="172">
        <v>0</v>
      </c>
      <c r="G406" s="173" t="str">
        <f t="shared" si="42"/>
        <v/>
      </c>
      <c r="H406" s="173" t="str">
        <f t="shared" si="43"/>
        <v/>
      </c>
      <c r="I406" s="184" t="str">
        <f t="shared" si="44"/>
        <v>否</v>
      </c>
      <c r="J406" s="185" t="str">
        <f t="shared" si="45"/>
        <v>项</v>
      </c>
      <c r="K406" s="186" t="str">
        <f t="shared" si="46"/>
        <v>205</v>
      </c>
      <c r="L406" s="155" t="str">
        <f t="shared" si="47"/>
        <v>20509</v>
      </c>
      <c r="M406" s="155" t="str">
        <f t="shared" si="48"/>
        <v>2050904</v>
      </c>
    </row>
    <row r="407" ht="31" hidden="1" customHeight="1" spans="1:13">
      <c r="A407" s="314">
        <v>2050905</v>
      </c>
      <c r="B407" s="171" t="s">
        <v>395</v>
      </c>
      <c r="C407" s="172">
        <v>0</v>
      </c>
      <c r="D407" s="172">
        <v>0</v>
      </c>
      <c r="E407" s="172">
        <v>0</v>
      </c>
      <c r="F407" s="172">
        <v>0</v>
      </c>
      <c r="G407" s="173" t="str">
        <f t="shared" si="42"/>
        <v/>
      </c>
      <c r="H407" s="173" t="str">
        <f t="shared" si="43"/>
        <v/>
      </c>
      <c r="I407" s="184" t="str">
        <f t="shared" si="44"/>
        <v>否</v>
      </c>
      <c r="J407" s="185" t="str">
        <f t="shared" si="45"/>
        <v>项</v>
      </c>
      <c r="K407" s="186" t="str">
        <f t="shared" si="46"/>
        <v>205</v>
      </c>
      <c r="L407" s="155" t="str">
        <f t="shared" si="47"/>
        <v>20509</v>
      </c>
      <c r="M407" s="155" t="str">
        <f t="shared" si="48"/>
        <v>2050905</v>
      </c>
    </row>
    <row r="408" ht="31" customHeight="1" spans="1:13">
      <c r="A408" s="170">
        <v>2050999</v>
      </c>
      <c r="B408" s="171" t="s">
        <v>396</v>
      </c>
      <c r="C408" s="172">
        <v>606</v>
      </c>
      <c r="D408" s="172">
        <v>1918</v>
      </c>
      <c r="E408" s="172">
        <v>1122</v>
      </c>
      <c r="F408" s="172">
        <v>365</v>
      </c>
      <c r="G408" s="173">
        <f t="shared" si="42"/>
        <v>0.325</v>
      </c>
      <c r="H408" s="173">
        <f t="shared" si="43"/>
        <v>0.602</v>
      </c>
      <c r="I408" s="184" t="str">
        <f t="shared" si="44"/>
        <v>是</v>
      </c>
      <c r="J408" s="185" t="str">
        <f t="shared" si="45"/>
        <v>项</v>
      </c>
      <c r="K408" s="186" t="str">
        <f t="shared" si="46"/>
        <v>205</v>
      </c>
      <c r="L408" s="155" t="str">
        <f t="shared" si="47"/>
        <v>20509</v>
      </c>
      <c r="M408" s="155" t="str">
        <f t="shared" si="48"/>
        <v>2050999</v>
      </c>
    </row>
    <row r="409" ht="31" customHeight="1" spans="1:13">
      <c r="A409" s="309">
        <v>20599</v>
      </c>
      <c r="B409" s="310" t="s">
        <v>397</v>
      </c>
      <c r="C409" s="165">
        <f>SUMIFS(C410:C$1297,$L410:$L$1297,$A409,$J410:$J$1297,"项")</f>
        <v>56</v>
      </c>
      <c r="D409" s="165">
        <f>SUMIFS(D410:D$1297,$L410:$L$1297,$A409,$J410:$J$1297,"项")</f>
        <v>0</v>
      </c>
      <c r="E409" s="165">
        <f>SUMIFS(E410:E$1297,$L410:$L$1297,$A409,$J410:$J$1297,"项")</f>
        <v>0</v>
      </c>
      <c r="F409" s="165">
        <f>SUMIFS(F410:F$1297,$L410:$L$1297,$A409,$J410:$J$1297,"项")</f>
        <v>0</v>
      </c>
      <c r="G409" s="173" t="str">
        <f t="shared" si="42"/>
        <v/>
      </c>
      <c r="H409" s="173">
        <f t="shared" si="43"/>
        <v>0</v>
      </c>
      <c r="I409" s="184" t="str">
        <f t="shared" si="44"/>
        <v>是</v>
      </c>
      <c r="J409" s="185" t="str">
        <f t="shared" si="45"/>
        <v>款</v>
      </c>
      <c r="K409" s="186" t="str">
        <f t="shared" si="46"/>
        <v>205</v>
      </c>
      <c r="L409" s="155" t="str">
        <f t="shared" si="47"/>
        <v>20599</v>
      </c>
      <c r="M409" s="155" t="str">
        <f t="shared" si="48"/>
        <v>20599</v>
      </c>
    </row>
    <row r="410" ht="31" customHeight="1" spans="1:13">
      <c r="A410" s="170">
        <v>2059999</v>
      </c>
      <c r="B410" s="171" t="s">
        <v>398</v>
      </c>
      <c r="C410" s="172">
        <v>56</v>
      </c>
      <c r="D410" s="172">
        <v>0</v>
      </c>
      <c r="E410" s="172">
        <v>0</v>
      </c>
      <c r="F410" s="172">
        <v>0</v>
      </c>
      <c r="G410" s="173" t="str">
        <f t="shared" si="42"/>
        <v/>
      </c>
      <c r="H410" s="173">
        <f t="shared" si="43"/>
        <v>0</v>
      </c>
      <c r="I410" s="184" t="str">
        <f t="shared" si="44"/>
        <v>是</v>
      </c>
      <c r="J410" s="185" t="str">
        <f t="shared" si="45"/>
        <v>项</v>
      </c>
      <c r="K410" s="186" t="str">
        <f t="shared" si="46"/>
        <v>205</v>
      </c>
      <c r="L410" s="155" t="str">
        <f t="shared" si="47"/>
        <v>20599</v>
      </c>
      <c r="M410" s="155" t="str">
        <f t="shared" si="48"/>
        <v>2059999</v>
      </c>
    </row>
    <row r="411" ht="31" customHeight="1" spans="1:13">
      <c r="A411" s="307">
        <v>206</v>
      </c>
      <c r="B411" s="237" t="s">
        <v>86</v>
      </c>
      <c r="C411" s="165">
        <f>SUMIFS(C412:C$1297,$K412:$K$1297,$A411,$J412:$J$1297,"款")</f>
        <v>807</v>
      </c>
      <c r="D411" s="165">
        <f>SUMIFS(D412:D$1297,$K412:$K$1297,$A411,$J412:$J$1297,"款")</f>
        <v>1811</v>
      </c>
      <c r="E411" s="165">
        <f>SUMIFS(E412:E$1297,$K412:$K$1297,$A411,$J412:$J$1297,"款")</f>
        <v>645</v>
      </c>
      <c r="F411" s="165">
        <f>SUMIFS(F412:F$1297,$K412:$K$1297,$A411,$J412:$J$1297,"款")</f>
        <v>691</v>
      </c>
      <c r="G411" s="308">
        <f t="shared" si="42"/>
        <v>1.071</v>
      </c>
      <c r="H411" s="308">
        <f t="shared" si="43"/>
        <v>0.856</v>
      </c>
      <c r="I411" s="184" t="str">
        <f t="shared" si="44"/>
        <v>是</v>
      </c>
      <c r="J411" s="185" t="str">
        <f t="shared" si="45"/>
        <v>类</v>
      </c>
      <c r="K411" s="186" t="str">
        <f t="shared" si="46"/>
        <v>206</v>
      </c>
      <c r="L411" s="155" t="str">
        <f t="shared" si="47"/>
        <v>206</v>
      </c>
      <c r="M411" s="155" t="str">
        <f t="shared" si="48"/>
        <v>206</v>
      </c>
    </row>
    <row r="412" ht="31" customHeight="1" spans="1:13">
      <c r="A412" s="309">
        <v>20601</v>
      </c>
      <c r="B412" s="310" t="s">
        <v>399</v>
      </c>
      <c r="C412" s="165">
        <f>SUMIFS(C413:C$1297,$L413:$L$1297,$A412,$J413:$J$1297,"项")</f>
        <v>618</v>
      </c>
      <c r="D412" s="165">
        <f>SUMIFS(D413:D$1297,$L413:$L$1297,$A412,$J413:$J$1297,"项")</f>
        <v>1582</v>
      </c>
      <c r="E412" s="165">
        <f>SUMIFS(E413:E$1297,$L413:$L$1297,$A412,$J413:$J$1297,"项")</f>
        <v>547</v>
      </c>
      <c r="F412" s="165">
        <f>SUMIFS(F413:F$1297,$L413:$L$1297,$A412,$J413:$J$1297,"项")</f>
        <v>587</v>
      </c>
      <c r="G412" s="173">
        <f t="shared" si="42"/>
        <v>1.073</v>
      </c>
      <c r="H412" s="173">
        <f t="shared" si="43"/>
        <v>0.95</v>
      </c>
      <c r="I412" s="184" t="str">
        <f t="shared" si="44"/>
        <v>是</v>
      </c>
      <c r="J412" s="185" t="str">
        <f t="shared" si="45"/>
        <v>款</v>
      </c>
      <c r="K412" s="186" t="str">
        <f t="shared" si="46"/>
        <v>206</v>
      </c>
      <c r="L412" s="155" t="str">
        <f t="shared" si="47"/>
        <v>20601</v>
      </c>
      <c r="M412" s="155" t="str">
        <f t="shared" si="48"/>
        <v>20601</v>
      </c>
    </row>
    <row r="413" ht="31" customHeight="1" spans="1:13">
      <c r="A413" s="170">
        <v>2060101</v>
      </c>
      <c r="B413" s="171" t="s">
        <v>144</v>
      </c>
      <c r="C413" s="172">
        <v>369</v>
      </c>
      <c r="D413" s="172">
        <v>1364</v>
      </c>
      <c r="E413" s="172">
        <v>332</v>
      </c>
      <c r="F413" s="172">
        <v>377</v>
      </c>
      <c r="G413" s="173">
        <f t="shared" si="42"/>
        <v>1.136</v>
      </c>
      <c r="H413" s="173">
        <f t="shared" si="43"/>
        <v>1.022</v>
      </c>
      <c r="I413" s="184" t="str">
        <f t="shared" si="44"/>
        <v>是</v>
      </c>
      <c r="J413" s="185" t="str">
        <f t="shared" si="45"/>
        <v>项</v>
      </c>
      <c r="K413" s="186" t="str">
        <f t="shared" si="46"/>
        <v>206</v>
      </c>
      <c r="L413" s="155" t="str">
        <f t="shared" si="47"/>
        <v>20601</v>
      </c>
      <c r="M413" s="155" t="str">
        <f t="shared" si="48"/>
        <v>2060101</v>
      </c>
    </row>
    <row r="414" ht="31" hidden="1" customHeight="1" spans="1:13">
      <c r="A414" s="170">
        <v>2060102</v>
      </c>
      <c r="B414" s="171" t="s">
        <v>145</v>
      </c>
      <c r="C414" s="172">
        <v>0</v>
      </c>
      <c r="D414" s="172">
        <v>0</v>
      </c>
      <c r="E414" s="172">
        <v>0</v>
      </c>
      <c r="F414" s="172">
        <v>0</v>
      </c>
      <c r="G414" s="173" t="str">
        <f t="shared" si="42"/>
        <v/>
      </c>
      <c r="H414" s="173" t="str">
        <f t="shared" si="43"/>
        <v/>
      </c>
      <c r="I414" s="184" t="str">
        <f t="shared" si="44"/>
        <v>否</v>
      </c>
      <c r="J414" s="185" t="str">
        <f t="shared" si="45"/>
        <v>项</v>
      </c>
      <c r="K414" s="186" t="str">
        <f t="shared" si="46"/>
        <v>206</v>
      </c>
      <c r="L414" s="155" t="str">
        <f t="shared" si="47"/>
        <v>20601</v>
      </c>
      <c r="M414" s="155" t="str">
        <f t="shared" si="48"/>
        <v>2060102</v>
      </c>
    </row>
    <row r="415" ht="31" customHeight="1" spans="1:16">
      <c r="A415" s="170">
        <v>2060103</v>
      </c>
      <c r="B415" s="171" t="s">
        <v>146</v>
      </c>
      <c r="C415" s="172">
        <v>231</v>
      </c>
      <c r="D415" s="172">
        <v>218</v>
      </c>
      <c r="E415" s="172">
        <v>215</v>
      </c>
      <c r="F415" s="172">
        <v>210</v>
      </c>
      <c r="G415" s="173">
        <f t="shared" si="42"/>
        <v>0.977</v>
      </c>
      <c r="H415" s="173">
        <f t="shared" si="43"/>
        <v>0.909</v>
      </c>
      <c r="I415" s="184" t="str">
        <f t="shared" si="44"/>
        <v>是</v>
      </c>
      <c r="J415" s="185" t="str">
        <f t="shared" si="45"/>
        <v>项</v>
      </c>
      <c r="K415" s="186" t="str">
        <f t="shared" si="46"/>
        <v>206</v>
      </c>
      <c r="L415" s="155" t="str">
        <f t="shared" si="47"/>
        <v>20601</v>
      </c>
      <c r="M415" s="155" t="str">
        <f t="shared" si="48"/>
        <v>2060103</v>
      </c>
      <c r="P415" s="315"/>
    </row>
    <row r="416" ht="31" customHeight="1" spans="1:13">
      <c r="A416" s="170">
        <v>2060199</v>
      </c>
      <c r="B416" s="171" t="s">
        <v>400</v>
      </c>
      <c r="C416" s="172">
        <v>18</v>
      </c>
      <c r="D416" s="172">
        <v>0</v>
      </c>
      <c r="E416" s="172">
        <v>0</v>
      </c>
      <c r="F416" s="172">
        <v>0</v>
      </c>
      <c r="G416" s="173" t="str">
        <f t="shared" si="42"/>
        <v/>
      </c>
      <c r="H416" s="173">
        <f t="shared" si="43"/>
        <v>0</v>
      </c>
      <c r="I416" s="184" t="str">
        <f t="shared" si="44"/>
        <v>是</v>
      </c>
      <c r="J416" s="185" t="str">
        <f t="shared" si="45"/>
        <v>项</v>
      </c>
      <c r="K416" s="186" t="str">
        <f t="shared" si="46"/>
        <v>206</v>
      </c>
      <c r="L416" s="155" t="str">
        <f t="shared" si="47"/>
        <v>20601</v>
      </c>
      <c r="M416" s="155" t="str">
        <f t="shared" si="48"/>
        <v>2060199</v>
      </c>
    </row>
    <row r="417" ht="31" hidden="1" customHeight="1" spans="1:13">
      <c r="A417" s="309">
        <v>20602</v>
      </c>
      <c r="B417" s="310" t="s">
        <v>401</v>
      </c>
      <c r="C417" s="165">
        <f>SUMIFS(C418:C$1297,$L418:$L$1297,$A417,$J418:$J$1297,"项")</f>
        <v>0</v>
      </c>
      <c r="D417" s="165">
        <f>SUMIFS(D418:D$1297,$L418:$L$1297,$A417,$J418:$J$1297,"项")</f>
        <v>0</v>
      </c>
      <c r="E417" s="165">
        <f>SUMIFS(E418:E$1297,$L418:$L$1297,$A417,$J418:$J$1297,"项")</f>
        <v>0</v>
      </c>
      <c r="F417" s="165">
        <f>SUMIFS(F418:F$1297,$L418:$L$1297,$A417,$J418:$J$1297,"项")</f>
        <v>0</v>
      </c>
      <c r="G417" s="173" t="str">
        <f t="shared" si="42"/>
        <v/>
      </c>
      <c r="H417" s="173" t="str">
        <f t="shared" si="43"/>
        <v/>
      </c>
      <c r="I417" s="184" t="str">
        <f t="shared" si="44"/>
        <v>否</v>
      </c>
      <c r="J417" s="185" t="str">
        <f t="shared" si="45"/>
        <v>款</v>
      </c>
      <c r="K417" s="186" t="str">
        <f t="shared" si="46"/>
        <v>206</v>
      </c>
      <c r="L417" s="155" t="str">
        <f t="shared" si="47"/>
        <v>20602</v>
      </c>
      <c r="M417" s="155" t="str">
        <f t="shared" si="48"/>
        <v>20602</v>
      </c>
    </row>
    <row r="418" ht="31" hidden="1" customHeight="1" spans="1:13">
      <c r="A418" s="170">
        <v>2060201</v>
      </c>
      <c r="B418" s="171" t="s">
        <v>402</v>
      </c>
      <c r="C418" s="172">
        <v>0</v>
      </c>
      <c r="D418" s="172">
        <v>0</v>
      </c>
      <c r="E418" s="172">
        <v>0</v>
      </c>
      <c r="F418" s="172">
        <v>0</v>
      </c>
      <c r="G418" s="173" t="str">
        <f t="shared" si="42"/>
        <v/>
      </c>
      <c r="H418" s="173" t="str">
        <f t="shared" si="43"/>
        <v/>
      </c>
      <c r="I418" s="184" t="str">
        <f t="shared" si="44"/>
        <v>否</v>
      </c>
      <c r="J418" s="185" t="str">
        <f t="shared" si="45"/>
        <v>项</v>
      </c>
      <c r="K418" s="186" t="str">
        <f t="shared" si="46"/>
        <v>206</v>
      </c>
      <c r="L418" s="155" t="str">
        <f t="shared" si="47"/>
        <v>20602</v>
      </c>
      <c r="M418" s="155" t="str">
        <f t="shared" si="48"/>
        <v>2060201</v>
      </c>
    </row>
    <row r="419" ht="31" hidden="1" customHeight="1" spans="1:13">
      <c r="A419" s="170">
        <v>2060203</v>
      </c>
      <c r="B419" s="171" t="s">
        <v>403</v>
      </c>
      <c r="C419" s="172">
        <v>0</v>
      </c>
      <c r="D419" s="172">
        <v>0</v>
      </c>
      <c r="E419" s="172">
        <v>0</v>
      </c>
      <c r="F419" s="172">
        <v>0</v>
      </c>
      <c r="G419" s="173" t="str">
        <f t="shared" si="42"/>
        <v/>
      </c>
      <c r="H419" s="173" t="str">
        <f t="shared" si="43"/>
        <v/>
      </c>
      <c r="I419" s="184" t="str">
        <f t="shared" si="44"/>
        <v>否</v>
      </c>
      <c r="J419" s="185" t="str">
        <f t="shared" si="45"/>
        <v>项</v>
      </c>
      <c r="K419" s="186" t="str">
        <f t="shared" si="46"/>
        <v>206</v>
      </c>
      <c r="L419" s="155" t="str">
        <f t="shared" si="47"/>
        <v>20602</v>
      </c>
      <c r="M419" s="155" t="str">
        <f t="shared" si="48"/>
        <v>2060203</v>
      </c>
    </row>
    <row r="420" ht="31" hidden="1" customHeight="1" spans="1:13">
      <c r="A420" s="170">
        <v>2060204</v>
      </c>
      <c r="B420" s="171" t="s">
        <v>404</v>
      </c>
      <c r="C420" s="172">
        <v>0</v>
      </c>
      <c r="D420" s="172">
        <v>0</v>
      </c>
      <c r="E420" s="172">
        <v>0</v>
      </c>
      <c r="F420" s="172">
        <v>0</v>
      </c>
      <c r="G420" s="173" t="str">
        <f t="shared" si="42"/>
        <v/>
      </c>
      <c r="H420" s="173" t="str">
        <f t="shared" si="43"/>
        <v/>
      </c>
      <c r="I420" s="184" t="str">
        <f t="shared" si="44"/>
        <v>否</v>
      </c>
      <c r="J420" s="185" t="str">
        <f t="shared" si="45"/>
        <v>项</v>
      </c>
      <c r="K420" s="186" t="str">
        <f t="shared" si="46"/>
        <v>206</v>
      </c>
      <c r="L420" s="155" t="str">
        <f t="shared" si="47"/>
        <v>20602</v>
      </c>
      <c r="M420" s="155" t="str">
        <f t="shared" si="48"/>
        <v>2060204</v>
      </c>
    </row>
    <row r="421" ht="31" hidden="1" customHeight="1" spans="1:13">
      <c r="A421" s="170">
        <v>2060205</v>
      </c>
      <c r="B421" s="171" t="s">
        <v>405</v>
      </c>
      <c r="C421" s="172">
        <v>0</v>
      </c>
      <c r="D421" s="172">
        <v>0</v>
      </c>
      <c r="E421" s="172">
        <v>0</v>
      </c>
      <c r="F421" s="172">
        <v>0</v>
      </c>
      <c r="G421" s="173" t="str">
        <f t="shared" si="42"/>
        <v/>
      </c>
      <c r="H421" s="173" t="str">
        <f t="shared" si="43"/>
        <v/>
      </c>
      <c r="I421" s="184" t="str">
        <f t="shared" si="44"/>
        <v>否</v>
      </c>
      <c r="J421" s="185" t="str">
        <f t="shared" si="45"/>
        <v>项</v>
      </c>
      <c r="K421" s="186" t="str">
        <f t="shared" si="46"/>
        <v>206</v>
      </c>
      <c r="L421" s="155" t="str">
        <f t="shared" si="47"/>
        <v>20602</v>
      </c>
      <c r="M421" s="155" t="str">
        <f t="shared" si="48"/>
        <v>2060205</v>
      </c>
    </row>
    <row r="422" ht="31" hidden="1" customHeight="1" spans="1:13">
      <c r="A422" s="312">
        <v>2060206</v>
      </c>
      <c r="B422" s="234" t="s">
        <v>406</v>
      </c>
      <c r="C422" s="172">
        <v>0</v>
      </c>
      <c r="D422" s="172">
        <v>0</v>
      </c>
      <c r="E422" s="172">
        <v>0</v>
      </c>
      <c r="F422" s="172">
        <v>0</v>
      </c>
      <c r="G422" s="308" t="str">
        <f t="shared" si="42"/>
        <v/>
      </c>
      <c r="H422" s="308" t="str">
        <f t="shared" si="43"/>
        <v/>
      </c>
      <c r="I422" s="184" t="str">
        <f t="shared" si="44"/>
        <v>否</v>
      </c>
      <c r="J422" s="185" t="str">
        <f t="shared" si="45"/>
        <v>项</v>
      </c>
      <c r="K422" s="186" t="str">
        <f t="shared" si="46"/>
        <v>206</v>
      </c>
      <c r="L422" s="155" t="str">
        <f t="shared" si="47"/>
        <v>20602</v>
      </c>
      <c r="M422" s="155" t="str">
        <f t="shared" si="48"/>
        <v>2060206</v>
      </c>
    </row>
    <row r="423" ht="31" hidden="1" customHeight="1" spans="1:13">
      <c r="A423" s="170">
        <v>2060207</v>
      </c>
      <c r="B423" s="171" t="s">
        <v>407</v>
      </c>
      <c r="C423" s="172">
        <v>0</v>
      </c>
      <c r="D423" s="172">
        <v>0</v>
      </c>
      <c r="E423" s="172">
        <v>0</v>
      </c>
      <c r="F423" s="172">
        <v>0</v>
      </c>
      <c r="G423" s="173" t="str">
        <f t="shared" si="42"/>
        <v/>
      </c>
      <c r="H423" s="173" t="str">
        <f t="shared" si="43"/>
        <v/>
      </c>
      <c r="I423" s="184" t="str">
        <f t="shared" si="44"/>
        <v>否</v>
      </c>
      <c r="J423" s="185" t="str">
        <f t="shared" si="45"/>
        <v>项</v>
      </c>
      <c r="K423" s="186" t="str">
        <f t="shared" si="46"/>
        <v>206</v>
      </c>
      <c r="L423" s="155" t="str">
        <f t="shared" si="47"/>
        <v>20602</v>
      </c>
      <c r="M423" s="155" t="str">
        <f t="shared" si="48"/>
        <v>2060207</v>
      </c>
    </row>
    <row r="424" ht="31" hidden="1" customHeight="1" spans="1:13">
      <c r="A424" s="170">
        <v>2060208</v>
      </c>
      <c r="B424" s="171" t="s">
        <v>408</v>
      </c>
      <c r="C424" s="172">
        <v>0</v>
      </c>
      <c r="D424" s="172">
        <v>0</v>
      </c>
      <c r="E424" s="172">
        <v>0</v>
      </c>
      <c r="F424" s="172">
        <v>0</v>
      </c>
      <c r="G424" s="173" t="str">
        <f t="shared" si="42"/>
        <v/>
      </c>
      <c r="H424" s="173" t="str">
        <f t="shared" si="43"/>
        <v/>
      </c>
      <c r="I424" s="184" t="str">
        <f t="shared" si="44"/>
        <v>否</v>
      </c>
      <c r="J424" s="185" t="str">
        <f t="shared" si="45"/>
        <v>项</v>
      </c>
      <c r="K424" s="186" t="str">
        <f t="shared" si="46"/>
        <v>206</v>
      </c>
      <c r="L424" s="155" t="str">
        <f t="shared" si="47"/>
        <v>20602</v>
      </c>
      <c r="M424" s="155" t="str">
        <f t="shared" si="48"/>
        <v>2060208</v>
      </c>
    </row>
    <row r="425" ht="31" hidden="1" customHeight="1" spans="1:13">
      <c r="A425" s="170">
        <v>2060299</v>
      </c>
      <c r="B425" s="171" t="s">
        <v>409</v>
      </c>
      <c r="C425" s="172">
        <v>0</v>
      </c>
      <c r="D425" s="172">
        <v>0</v>
      </c>
      <c r="E425" s="172">
        <v>0</v>
      </c>
      <c r="F425" s="172">
        <v>0</v>
      </c>
      <c r="G425" s="173" t="str">
        <f t="shared" si="42"/>
        <v/>
      </c>
      <c r="H425" s="173" t="str">
        <f t="shared" si="43"/>
        <v/>
      </c>
      <c r="I425" s="184" t="str">
        <f t="shared" si="44"/>
        <v>否</v>
      </c>
      <c r="J425" s="185" t="str">
        <f t="shared" si="45"/>
        <v>项</v>
      </c>
      <c r="K425" s="186" t="str">
        <f t="shared" si="46"/>
        <v>206</v>
      </c>
      <c r="L425" s="155" t="str">
        <f t="shared" si="47"/>
        <v>20602</v>
      </c>
      <c r="M425" s="155" t="str">
        <f t="shared" si="48"/>
        <v>2060299</v>
      </c>
    </row>
    <row r="426" ht="31" hidden="1" customHeight="1" spans="1:13">
      <c r="A426" s="309">
        <v>20603</v>
      </c>
      <c r="B426" s="310" t="s">
        <v>410</v>
      </c>
      <c r="C426" s="165">
        <f>SUMIFS(C427:C$1297,$L427:$L$1297,$A426,$J427:$J$1297,"项")</f>
        <v>0</v>
      </c>
      <c r="D426" s="165">
        <f>SUMIFS(D427:D$1297,$L427:$L$1297,$A426,$J427:$J$1297,"项")</f>
        <v>0</v>
      </c>
      <c r="E426" s="165">
        <f>SUMIFS(E427:E$1297,$L427:$L$1297,$A426,$J427:$J$1297,"项")</f>
        <v>0</v>
      </c>
      <c r="F426" s="165">
        <f>SUMIFS(F427:F$1297,$L427:$L$1297,$A426,$J427:$J$1297,"项")</f>
        <v>0</v>
      </c>
      <c r="G426" s="173" t="str">
        <f t="shared" si="42"/>
        <v/>
      </c>
      <c r="H426" s="173" t="str">
        <f t="shared" si="43"/>
        <v/>
      </c>
      <c r="I426" s="184" t="str">
        <f t="shared" si="44"/>
        <v>否</v>
      </c>
      <c r="J426" s="185" t="str">
        <f t="shared" si="45"/>
        <v>款</v>
      </c>
      <c r="K426" s="186" t="str">
        <f t="shared" si="46"/>
        <v>206</v>
      </c>
      <c r="L426" s="155" t="str">
        <f t="shared" si="47"/>
        <v>20603</v>
      </c>
      <c r="M426" s="155" t="str">
        <f t="shared" si="48"/>
        <v>20603</v>
      </c>
    </row>
    <row r="427" ht="31" hidden="1" customHeight="1" spans="1:13">
      <c r="A427" s="170">
        <v>2060301</v>
      </c>
      <c r="B427" s="171" t="s">
        <v>402</v>
      </c>
      <c r="C427" s="172">
        <v>0</v>
      </c>
      <c r="D427" s="172">
        <v>0</v>
      </c>
      <c r="E427" s="172">
        <v>0</v>
      </c>
      <c r="F427" s="172">
        <v>0</v>
      </c>
      <c r="G427" s="173" t="str">
        <f t="shared" si="42"/>
        <v/>
      </c>
      <c r="H427" s="173" t="str">
        <f t="shared" si="43"/>
        <v/>
      </c>
      <c r="I427" s="184" t="str">
        <f t="shared" si="44"/>
        <v>否</v>
      </c>
      <c r="J427" s="185" t="str">
        <f t="shared" si="45"/>
        <v>项</v>
      </c>
      <c r="K427" s="186" t="str">
        <f t="shared" si="46"/>
        <v>206</v>
      </c>
      <c r="L427" s="155" t="str">
        <f t="shared" si="47"/>
        <v>20603</v>
      </c>
      <c r="M427" s="155" t="str">
        <f t="shared" si="48"/>
        <v>2060301</v>
      </c>
    </row>
    <row r="428" ht="31" hidden="1" customHeight="1" spans="1:13">
      <c r="A428" s="170">
        <v>2060302</v>
      </c>
      <c r="B428" s="171" t="s">
        <v>411</v>
      </c>
      <c r="C428" s="172">
        <v>0</v>
      </c>
      <c r="D428" s="172">
        <v>0</v>
      </c>
      <c r="E428" s="172">
        <v>0</v>
      </c>
      <c r="F428" s="172">
        <v>0</v>
      </c>
      <c r="G428" s="173" t="str">
        <f t="shared" si="42"/>
        <v/>
      </c>
      <c r="H428" s="173" t="str">
        <f t="shared" si="43"/>
        <v/>
      </c>
      <c r="I428" s="184" t="str">
        <f t="shared" si="44"/>
        <v>否</v>
      </c>
      <c r="J428" s="185" t="str">
        <f t="shared" si="45"/>
        <v>项</v>
      </c>
      <c r="K428" s="186" t="str">
        <f t="shared" si="46"/>
        <v>206</v>
      </c>
      <c r="L428" s="155" t="str">
        <f t="shared" si="47"/>
        <v>20603</v>
      </c>
      <c r="M428" s="155" t="str">
        <f t="shared" si="48"/>
        <v>2060302</v>
      </c>
    </row>
    <row r="429" ht="31" hidden="1" customHeight="1" spans="1:13">
      <c r="A429" s="170">
        <v>2060303</v>
      </c>
      <c r="B429" s="171" t="s">
        <v>412</v>
      </c>
      <c r="C429" s="172">
        <v>0</v>
      </c>
      <c r="D429" s="172">
        <v>0</v>
      </c>
      <c r="E429" s="172">
        <v>0</v>
      </c>
      <c r="F429" s="172">
        <v>0</v>
      </c>
      <c r="G429" s="173" t="str">
        <f t="shared" si="42"/>
        <v/>
      </c>
      <c r="H429" s="173" t="str">
        <f t="shared" si="43"/>
        <v/>
      </c>
      <c r="I429" s="184" t="str">
        <f t="shared" si="44"/>
        <v>否</v>
      </c>
      <c r="J429" s="185" t="str">
        <f t="shared" si="45"/>
        <v>项</v>
      </c>
      <c r="K429" s="186" t="str">
        <f t="shared" si="46"/>
        <v>206</v>
      </c>
      <c r="L429" s="155" t="str">
        <f t="shared" si="47"/>
        <v>20603</v>
      </c>
      <c r="M429" s="155" t="str">
        <f t="shared" si="48"/>
        <v>2060303</v>
      </c>
    </row>
    <row r="430" ht="31" hidden="1" customHeight="1" spans="1:13">
      <c r="A430" s="170">
        <v>2060304</v>
      </c>
      <c r="B430" s="171" t="s">
        <v>413</v>
      </c>
      <c r="C430" s="172">
        <v>0</v>
      </c>
      <c r="D430" s="172">
        <v>0</v>
      </c>
      <c r="E430" s="172">
        <v>0</v>
      </c>
      <c r="F430" s="172">
        <v>0</v>
      </c>
      <c r="G430" s="173" t="str">
        <f t="shared" si="42"/>
        <v/>
      </c>
      <c r="H430" s="173" t="str">
        <f t="shared" si="43"/>
        <v/>
      </c>
      <c r="I430" s="184" t="str">
        <f t="shared" si="44"/>
        <v>否</v>
      </c>
      <c r="J430" s="185" t="str">
        <f t="shared" si="45"/>
        <v>项</v>
      </c>
      <c r="K430" s="186" t="str">
        <f t="shared" si="46"/>
        <v>206</v>
      </c>
      <c r="L430" s="155" t="str">
        <f t="shared" si="47"/>
        <v>20603</v>
      </c>
      <c r="M430" s="155" t="str">
        <f t="shared" si="48"/>
        <v>2060304</v>
      </c>
    </row>
    <row r="431" ht="31" hidden="1" customHeight="1" spans="1:13">
      <c r="A431" s="170">
        <v>2060399</v>
      </c>
      <c r="B431" s="171" t="s">
        <v>414</v>
      </c>
      <c r="C431" s="172">
        <v>0</v>
      </c>
      <c r="D431" s="172">
        <v>0</v>
      </c>
      <c r="E431" s="172">
        <v>0</v>
      </c>
      <c r="F431" s="172">
        <v>0</v>
      </c>
      <c r="G431" s="173" t="str">
        <f t="shared" si="42"/>
        <v/>
      </c>
      <c r="H431" s="173" t="str">
        <f t="shared" si="43"/>
        <v/>
      </c>
      <c r="I431" s="184" t="str">
        <f t="shared" si="44"/>
        <v>否</v>
      </c>
      <c r="J431" s="185" t="str">
        <f t="shared" si="45"/>
        <v>项</v>
      </c>
      <c r="K431" s="186" t="str">
        <f t="shared" si="46"/>
        <v>206</v>
      </c>
      <c r="L431" s="155" t="str">
        <f t="shared" si="47"/>
        <v>20603</v>
      </c>
      <c r="M431" s="155" t="str">
        <f t="shared" si="48"/>
        <v>2060399</v>
      </c>
    </row>
    <row r="432" ht="31" hidden="1" customHeight="1" spans="1:13">
      <c r="A432" s="309">
        <v>20604</v>
      </c>
      <c r="B432" s="310" t="s">
        <v>415</v>
      </c>
      <c r="C432" s="165">
        <f>SUMIFS(C433:C$1297,$L433:$L$1297,$A432,$J433:$J$1297,"项")</f>
        <v>0</v>
      </c>
      <c r="D432" s="165">
        <f>SUMIFS(D433:D$1297,$L433:$L$1297,$A432,$J433:$J$1297,"项")</f>
        <v>0</v>
      </c>
      <c r="E432" s="165">
        <f>SUMIFS(E433:E$1297,$L433:$L$1297,$A432,$J433:$J$1297,"项")</f>
        <v>0</v>
      </c>
      <c r="F432" s="165">
        <f>SUMIFS(F433:F$1297,$L433:$L$1297,$A432,$J433:$J$1297,"项")</f>
        <v>0</v>
      </c>
      <c r="G432" s="173" t="str">
        <f t="shared" si="42"/>
        <v/>
      </c>
      <c r="H432" s="173" t="str">
        <f t="shared" si="43"/>
        <v/>
      </c>
      <c r="I432" s="184" t="str">
        <f t="shared" si="44"/>
        <v>否</v>
      </c>
      <c r="J432" s="185" t="str">
        <f t="shared" si="45"/>
        <v>款</v>
      </c>
      <c r="K432" s="186" t="str">
        <f t="shared" si="46"/>
        <v>206</v>
      </c>
      <c r="L432" s="155" t="str">
        <f t="shared" si="47"/>
        <v>20604</v>
      </c>
      <c r="M432" s="155" t="str">
        <f t="shared" si="48"/>
        <v>20604</v>
      </c>
    </row>
    <row r="433" ht="31" hidden="1" customHeight="1" spans="1:13">
      <c r="A433" s="170">
        <v>2060401</v>
      </c>
      <c r="B433" s="171" t="s">
        <v>402</v>
      </c>
      <c r="C433" s="172">
        <v>0</v>
      </c>
      <c r="D433" s="172">
        <v>0</v>
      </c>
      <c r="E433" s="172">
        <v>0</v>
      </c>
      <c r="F433" s="172">
        <v>0</v>
      </c>
      <c r="G433" s="173" t="str">
        <f t="shared" si="42"/>
        <v/>
      </c>
      <c r="H433" s="173" t="str">
        <f t="shared" si="43"/>
        <v/>
      </c>
      <c r="I433" s="184" t="str">
        <f t="shared" si="44"/>
        <v>否</v>
      </c>
      <c r="J433" s="185" t="str">
        <f t="shared" si="45"/>
        <v>项</v>
      </c>
      <c r="K433" s="186" t="str">
        <f t="shared" si="46"/>
        <v>206</v>
      </c>
      <c r="L433" s="155" t="str">
        <f t="shared" si="47"/>
        <v>20604</v>
      </c>
      <c r="M433" s="155" t="str">
        <f t="shared" si="48"/>
        <v>2060401</v>
      </c>
    </row>
    <row r="434" ht="31" hidden="1" customHeight="1" spans="1:13">
      <c r="A434" s="170">
        <v>2060404</v>
      </c>
      <c r="B434" s="171" t="s">
        <v>416</v>
      </c>
      <c r="C434" s="172">
        <v>0</v>
      </c>
      <c r="D434" s="172">
        <v>0</v>
      </c>
      <c r="E434" s="172">
        <v>0</v>
      </c>
      <c r="F434" s="172">
        <v>0</v>
      </c>
      <c r="G434" s="173" t="str">
        <f t="shared" si="42"/>
        <v/>
      </c>
      <c r="H434" s="173" t="str">
        <f t="shared" si="43"/>
        <v/>
      </c>
      <c r="I434" s="184" t="str">
        <f t="shared" si="44"/>
        <v>否</v>
      </c>
      <c r="J434" s="185" t="str">
        <f t="shared" si="45"/>
        <v>项</v>
      </c>
      <c r="K434" s="186" t="str">
        <f t="shared" si="46"/>
        <v>206</v>
      </c>
      <c r="L434" s="155" t="str">
        <f t="shared" si="47"/>
        <v>20604</v>
      </c>
      <c r="M434" s="155" t="str">
        <f t="shared" si="48"/>
        <v>2060404</v>
      </c>
    </row>
    <row r="435" ht="31" hidden="1" customHeight="1" spans="1:13">
      <c r="A435" s="170">
        <v>2060405</v>
      </c>
      <c r="B435" s="171" t="s">
        <v>417</v>
      </c>
      <c r="C435" s="172">
        <v>0</v>
      </c>
      <c r="D435" s="172">
        <v>0</v>
      </c>
      <c r="E435" s="172">
        <v>0</v>
      </c>
      <c r="F435" s="172">
        <v>0</v>
      </c>
      <c r="G435" s="173" t="str">
        <f t="shared" si="42"/>
        <v/>
      </c>
      <c r="H435" s="173" t="str">
        <f t="shared" si="43"/>
        <v/>
      </c>
      <c r="I435" s="184" t="str">
        <f t="shared" si="44"/>
        <v>否</v>
      </c>
      <c r="J435" s="185" t="str">
        <f t="shared" si="45"/>
        <v>项</v>
      </c>
      <c r="K435" s="186" t="str">
        <f t="shared" si="46"/>
        <v>206</v>
      </c>
      <c r="L435" s="155" t="str">
        <f t="shared" si="47"/>
        <v>20604</v>
      </c>
      <c r="M435" s="155" t="str">
        <f t="shared" si="48"/>
        <v>2060405</v>
      </c>
    </row>
    <row r="436" ht="31" hidden="1" customHeight="1" spans="1:13">
      <c r="A436" s="170">
        <v>2060499</v>
      </c>
      <c r="B436" s="171" t="s">
        <v>418</v>
      </c>
      <c r="C436" s="172">
        <v>0</v>
      </c>
      <c r="D436" s="172">
        <v>0</v>
      </c>
      <c r="E436" s="172">
        <v>0</v>
      </c>
      <c r="F436" s="172">
        <v>0</v>
      </c>
      <c r="G436" s="173" t="str">
        <f t="shared" si="42"/>
        <v/>
      </c>
      <c r="H436" s="173" t="str">
        <f t="shared" si="43"/>
        <v/>
      </c>
      <c r="I436" s="184" t="str">
        <f t="shared" si="44"/>
        <v>否</v>
      </c>
      <c r="J436" s="185" t="str">
        <f t="shared" si="45"/>
        <v>项</v>
      </c>
      <c r="K436" s="186" t="str">
        <f t="shared" si="46"/>
        <v>206</v>
      </c>
      <c r="L436" s="155" t="str">
        <f t="shared" si="47"/>
        <v>20604</v>
      </c>
      <c r="M436" s="155" t="str">
        <f t="shared" si="48"/>
        <v>2060499</v>
      </c>
    </row>
    <row r="437" ht="31" hidden="1" customHeight="1" spans="1:13">
      <c r="A437" s="309">
        <v>20605</v>
      </c>
      <c r="B437" s="310" t="s">
        <v>419</v>
      </c>
      <c r="C437" s="165">
        <f>SUMIFS(C438:C$1297,$L438:$L$1297,$A437,$J438:$J$1297,"项")</f>
        <v>0</v>
      </c>
      <c r="D437" s="165">
        <f>SUMIFS(D438:D$1297,$L438:$L$1297,$A437,$J438:$J$1297,"项")</f>
        <v>0</v>
      </c>
      <c r="E437" s="165">
        <f>SUMIFS(E438:E$1297,$L438:$L$1297,$A437,$J438:$J$1297,"项")</f>
        <v>0</v>
      </c>
      <c r="F437" s="165">
        <f>SUMIFS(F438:F$1297,$L438:$L$1297,$A437,$J438:$J$1297,"项")</f>
        <v>0</v>
      </c>
      <c r="G437" s="173" t="str">
        <f t="shared" si="42"/>
        <v/>
      </c>
      <c r="H437" s="173" t="str">
        <f t="shared" si="43"/>
        <v/>
      </c>
      <c r="I437" s="184" t="str">
        <f t="shared" si="44"/>
        <v>否</v>
      </c>
      <c r="J437" s="185" t="str">
        <f t="shared" si="45"/>
        <v>款</v>
      </c>
      <c r="K437" s="186" t="str">
        <f t="shared" si="46"/>
        <v>206</v>
      </c>
      <c r="L437" s="155" t="str">
        <f t="shared" si="47"/>
        <v>20605</v>
      </c>
      <c r="M437" s="155" t="str">
        <f t="shared" si="48"/>
        <v>20605</v>
      </c>
    </row>
    <row r="438" ht="31" hidden="1" customHeight="1" spans="1:13">
      <c r="A438" s="170">
        <v>2060501</v>
      </c>
      <c r="B438" s="171" t="s">
        <v>402</v>
      </c>
      <c r="C438" s="172">
        <v>0</v>
      </c>
      <c r="D438" s="172">
        <v>0</v>
      </c>
      <c r="E438" s="172">
        <v>0</v>
      </c>
      <c r="F438" s="172">
        <v>0</v>
      </c>
      <c r="G438" s="173" t="str">
        <f t="shared" si="42"/>
        <v/>
      </c>
      <c r="H438" s="173" t="str">
        <f t="shared" si="43"/>
        <v/>
      </c>
      <c r="I438" s="184" t="str">
        <f t="shared" si="44"/>
        <v>否</v>
      </c>
      <c r="J438" s="185" t="str">
        <f t="shared" si="45"/>
        <v>项</v>
      </c>
      <c r="K438" s="186" t="str">
        <f t="shared" si="46"/>
        <v>206</v>
      </c>
      <c r="L438" s="155" t="str">
        <f t="shared" si="47"/>
        <v>20605</v>
      </c>
      <c r="M438" s="155" t="str">
        <f t="shared" si="48"/>
        <v>2060501</v>
      </c>
    </row>
    <row r="439" ht="31" hidden="1" customHeight="1" spans="1:13">
      <c r="A439" s="170">
        <v>2060502</v>
      </c>
      <c r="B439" s="171" t="s">
        <v>420</v>
      </c>
      <c r="C439" s="172">
        <v>0</v>
      </c>
      <c r="D439" s="172">
        <v>0</v>
      </c>
      <c r="E439" s="172">
        <v>0</v>
      </c>
      <c r="F439" s="172">
        <v>0</v>
      </c>
      <c r="G439" s="173" t="str">
        <f t="shared" si="42"/>
        <v/>
      </c>
      <c r="H439" s="173" t="str">
        <f t="shared" si="43"/>
        <v/>
      </c>
      <c r="I439" s="184" t="str">
        <f t="shared" si="44"/>
        <v>否</v>
      </c>
      <c r="J439" s="185" t="str">
        <f t="shared" si="45"/>
        <v>项</v>
      </c>
      <c r="K439" s="186" t="str">
        <f t="shared" si="46"/>
        <v>206</v>
      </c>
      <c r="L439" s="155" t="str">
        <f t="shared" si="47"/>
        <v>20605</v>
      </c>
      <c r="M439" s="155" t="str">
        <f t="shared" si="48"/>
        <v>2060502</v>
      </c>
    </row>
    <row r="440" ht="31" hidden="1" customHeight="1" spans="1:13">
      <c r="A440" s="170">
        <v>2060503</v>
      </c>
      <c r="B440" s="171" t="s">
        <v>421</v>
      </c>
      <c r="C440" s="172">
        <v>0</v>
      </c>
      <c r="D440" s="172">
        <v>0</v>
      </c>
      <c r="E440" s="172">
        <v>0</v>
      </c>
      <c r="F440" s="172">
        <v>0</v>
      </c>
      <c r="G440" s="173" t="str">
        <f t="shared" si="42"/>
        <v/>
      </c>
      <c r="H440" s="173" t="str">
        <f t="shared" si="43"/>
        <v/>
      </c>
      <c r="I440" s="184" t="str">
        <f t="shared" si="44"/>
        <v>否</v>
      </c>
      <c r="J440" s="185" t="str">
        <f t="shared" si="45"/>
        <v>项</v>
      </c>
      <c r="K440" s="186" t="str">
        <f t="shared" si="46"/>
        <v>206</v>
      </c>
      <c r="L440" s="155" t="str">
        <f t="shared" si="47"/>
        <v>20605</v>
      </c>
      <c r="M440" s="155" t="str">
        <f t="shared" si="48"/>
        <v>2060503</v>
      </c>
    </row>
    <row r="441" ht="31" hidden="1" customHeight="1" spans="1:13">
      <c r="A441" s="170">
        <v>2060599</v>
      </c>
      <c r="B441" s="171" t="s">
        <v>422</v>
      </c>
      <c r="C441" s="172">
        <v>0</v>
      </c>
      <c r="D441" s="172">
        <v>0</v>
      </c>
      <c r="E441" s="172">
        <v>0</v>
      </c>
      <c r="F441" s="172">
        <v>0</v>
      </c>
      <c r="G441" s="173" t="str">
        <f t="shared" si="42"/>
        <v/>
      </c>
      <c r="H441" s="173" t="str">
        <f t="shared" si="43"/>
        <v/>
      </c>
      <c r="I441" s="184" t="str">
        <f t="shared" si="44"/>
        <v>否</v>
      </c>
      <c r="J441" s="185" t="str">
        <f t="shared" si="45"/>
        <v>项</v>
      </c>
      <c r="K441" s="186" t="str">
        <f t="shared" si="46"/>
        <v>206</v>
      </c>
      <c r="L441" s="155" t="str">
        <f t="shared" si="47"/>
        <v>20605</v>
      </c>
      <c r="M441" s="155" t="str">
        <f t="shared" si="48"/>
        <v>2060599</v>
      </c>
    </row>
    <row r="442" ht="31" hidden="1" customHeight="1" spans="1:13">
      <c r="A442" s="309">
        <v>20606</v>
      </c>
      <c r="B442" s="310" t="s">
        <v>423</v>
      </c>
      <c r="C442" s="165">
        <f>SUMIFS(C443:C$1297,$L443:$L$1297,$A442,$J443:$J$1297,"项")</f>
        <v>0</v>
      </c>
      <c r="D442" s="165">
        <f>SUMIFS(D443:D$1297,$L443:$L$1297,$A442,$J443:$J$1297,"项")</f>
        <v>0</v>
      </c>
      <c r="E442" s="165">
        <f>SUMIFS(E443:E$1297,$L443:$L$1297,$A442,$J443:$J$1297,"项")</f>
        <v>0</v>
      </c>
      <c r="F442" s="165">
        <f>SUMIFS(F443:F$1297,$L443:$L$1297,$A442,$J443:$J$1297,"项")</f>
        <v>0</v>
      </c>
      <c r="G442" s="173" t="str">
        <f t="shared" si="42"/>
        <v/>
      </c>
      <c r="H442" s="173" t="str">
        <f t="shared" si="43"/>
        <v/>
      </c>
      <c r="I442" s="184" t="str">
        <f t="shared" si="44"/>
        <v>否</v>
      </c>
      <c r="J442" s="185" t="str">
        <f t="shared" si="45"/>
        <v>款</v>
      </c>
      <c r="K442" s="186" t="str">
        <f t="shared" si="46"/>
        <v>206</v>
      </c>
      <c r="L442" s="155" t="str">
        <f t="shared" si="47"/>
        <v>20606</v>
      </c>
      <c r="M442" s="155" t="str">
        <f t="shared" si="48"/>
        <v>20606</v>
      </c>
    </row>
    <row r="443" ht="31" hidden="1" customHeight="1" spans="1:13">
      <c r="A443" s="170">
        <v>2060601</v>
      </c>
      <c r="B443" s="171" t="s">
        <v>424</v>
      </c>
      <c r="C443" s="172">
        <v>0</v>
      </c>
      <c r="D443" s="172">
        <v>0</v>
      </c>
      <c r="E443" s="172">
        <v>0</v>
      </c>
      <c r="F443" s="172">
        <v>0</v>
      </c>
      <c r="G443" s="173" t="str">
        <f t="shared" si="42"/>
        <v/>
      </c>
      <c r="H443" s="173" t="str">
        <f t="shared" si="43"/>
        <v/>
      </c>
      <c r="I443" s="184" t="str">
        <f t="shared" si="44"/>
        <v>否</v>
      </c>
      <c r="J443" s="185" t="str">
        <f t="shared" si="45"/>
        <v>项</v>
      </c>
      <c r="K443" s="186" t="str">
        <f t="shared" si="46"/>
        <v>206</v>
      </c>
      <c r="L443" s="155" t="str">
        <f t="shared" si="47"/>
        <v>20606</v>
      </c>
      <c r="M443" s="155" t="str">
        <f t="shared" si="48"/>
        <v>2060601</v>
      </c>
    </row>
    <row r="444" ht="31" hidden="1" customHeight="1" spans="1:13">
      <c r="A444" s="170">
        <v>2060602</v>
      </c>
      <c r="B444" s="171" t="s">
        <v>425</v>
      </c>
      <c r="C444" s="172">
        <v>0</v>
      </c>
      <c r="D444" s="172">
        <v>0</v>
      </c>
      <c r="E444" s="172">
        <v>0</v>
      </c>
      <c r="F444" s="172">
        <v>0</v>
      </c>
      <c r="G444" s="173" t="str">
        <f t="shared" si="42"/>
        <v/>
      </c>
      <c r="H444" s="173" t="str">
        <f t="shared" si="43"/>
        <v/>
      </c>
      <c r="I444" s="184" t="str">
        <f t="shared" si="44"/>
        <v>否</v>
      </c>
      <c r="J444" s="185" t="str">
        <f t="shared" si="45"/>
        <v>项</v>
      </c>
      <c r="K444" s="186" t="str">
        <f t="shared" si="46"/>
        <v>206</v>
      </c>
      <c r="L444" s="155" t="str">
        <f t="shared" si="47"/>
        <v>20606</v>
      </c>
      <c r="M444" s="155" t="str">
        <f t="shared" si="48"/>
        <v>2060602</v>
      </c>
    </row>
    <row r="445" ht="31" hidden="1" customHeight="1" spans="1:13">
      <c r="A445" s="170">
        <v>2060603</v>
      </c>
      <c r="B445" s="171" t="s">
        <v>426</v>
      </c>
      <c r="C445" s="172">
        <v>0</v>
      </c>
      <c r="D445" s="172">
        <v>0</v>
      </c>
      <c r="E445" s="172">
        <v>0</v>
      </c>
      <c r="F445" s="172">
        <v>0</v>
      </c>
      <c r="G445" s="173" t="str">
        <f t="shared" si="42"/>
        <v/>
      </c>
      <c r="H445" s="173" t="str">
        <f t="shared" si="43"/>
        <v/>
      </c>
      <c r="I445" s="184" t="str">
        <f t="shared" si="44"/>
        <v>否</v>
      </c>
      <c r="J445" s="185" t="str">
        <f t="shared" si="45"/>
        <v>项</v>
      </c>
      <c r="K445" s="186" t="str">
        <f t="shared" si="46"/>
        <v>206</v>
      </c>
      <c r="L445" s="155" t="str">
        <f t="shared" si="47"/>
        <v>20606</v>
      </c>
      <c r="M445" s="155" t="str">
        <f t="shared" si="48"/>
        <v>2060603</v>
      </c>
    </row>
    <row r="446" ht="31" hidden="1" customHeight="1" spans="1:13">
      <c r="A446" s="170">
        <v>2060699</v>
      </c>
      <c r="B446" s="171" t="s">
        <v>427</v>
      </c>
      <c r="C446" s="172">
        <v>0</v>
      </c>
      <c r="D446" s="172">
        <v>0</v>
      </c>
      <c r="E446" s="172">
        <v>0</v>
      </c>
      <c r="F446" s="172">
        <v>0</v>
      </c>
      <c r="G446" s="173" t="str">
        <f t="shared" si="42"/>
        <v/>
      </c>
      <c r="H446" s="173" t="str">
        <f t="shared" si="43"/>
        <v/>
      </c>
      <c r="I446" s="184" t="str">
        <f t="shared" si="44"/>
        <v>否</v>
      </c>
      <c r="J446" s="185" t="str">
        <f t="shared" si="45"/>
        <v>项</v>
      </c>
      <c r="K446" s="186" t="str">
        <f t="shared" si="46"/>
        <v>206</v>
      </c>
      <c r="L446" s="155" t="str">
        <f t="shared" si="47"/>
        <v>20606</v>
      </c>
      <c r="M446" s="155" t="str">
        <f t="shared" si="48"/>
        <v>2060699</v>
      </c>
    </row>
    <row r="447" ht="31" customHeight="1" spans="1:13">
      <c r="A447" s="309">
        <v>20607</v>
      </c>
      <c r="B447" s="310" t="s">
        <v>428</v>
      </c>
      <c r="C447" s="165">
        <f>SUMIFS(C448:C$1297,$L448:$L$1297,$A447,$J448:$J$1297,"项")</f>
        <v>189</v>
      </c>
      <c r="D447" s="165">
        <f>SUMIFS(D448:D$1297,$L448:$L$1297,$A447,$J448:$J$1297,"项")</f>
        <v>229</v>
      </c>
      <c r="E447" s="165">
        <f>SUMIFS(E448:E$1297,$L448:$L$1297,$A447,$J448:$J$1297,"项")</f>
        <v>98</v>
      </c>
      <c r="F447" s="165">
        <f>SUMIFS(F448:F$1297,$L448:$L$1297,$A447,$J448:$J$1297,"项")</f>
        <v>104</v>
      </c>
      <c r="G447" s="173">
        <f t="shared" si="42"/>
        <v>1.061</v>
      </c>
      <c r="H447" s="173">
        <f t="shared" si="43"/>
        <v>0.55</v>
      </c>
      <c r="I447" s="184" t="str">
        <f t="shared" si="44"/>
        <v>是</v>
      </c>
      <c r="J447" s="185" t="str">
        <f t="shared" si="45"/>
        <v>款</v>
      </c>
      <c r="K447" s="186" t="str">
        <f t="shared" si="46"/>
        <v>206</v>
      </c>
      <c r="L447" s="155" t="str">
        <f t="shared" si="47"/>
        <v>20607</v>
      </c>
      <c r="M447" s="155" t="str">
        <f t="shared" si="48"/>
        <v>20607</v>
      </c>
    </row>
    <row r="448" ht="31" customHeight="1" spans="1:13">
      <c r="A448" s="170">
        <v>2060701</v>
      </c>
      <c r="B448" s="171" t="s">
        <v>402</v>
      </c>
      <c r="C448" s="172">
        <v>99</v>
      </c>
      <c r="D448" s="172">
        <v>88</v>
      </c>
      <c r="E448" s="172">
        <v>91</v>
      </c>
      <c r="F448" s="172">
        <v>94</v>
      </c>
      <c r="G448" s="173">
        <f t="shared" si="42"/>
        <v>1.033</v>
      </c>
      <c r="H448" s="173">
        <f t="shared" si="43"/>
        <v>0.949</v>
      </c>
      <c r="I448" s="184" t="str">
        <f t="shared" si="44"/>
        <v>是</v>
      </c>
      <c r="J448" s="185" t="str">
        <f t="shared" si="45"/>
        <v>项</v>
      </c>
      <c r="K448" s="186" t="str">
        <f t="shared" si="46"/>
        <v>206</v>
      </c>
      <c r="L448" s="155" t="str">
        <f t="shared" si="47"/>
        <v>20607</v>
      </c>
      <c r="M448" s="155" t="str">
        <f t="shared" si="48"/>
        <v>2060701</v>
      </c>
    </row>
    <row r="449" ht="31" customHeight="1" spans="1:13">
      <c r="A449" s="170">
        <v>2060702</v>
      </c>
      <c r="B449" s="171" t="s">
        <v>429</v>
      </c>
      <c r="C449" s="172">
        <v>67</v>
      </c>
      <c r="D449" s="172">
        <v>72</v>
      </c>
      <c r="E449" s="172">
        <v>3</v>
      </c>
      <c r="F449" s="172">
        <v>2</v>
      </c>
      <c r="G449" s="173">
        <f t="shared" si="42"/>
        <v>0.667</v>
      </c>
      <c r="H449" s="173">
        <f t="shared" si="43"/>
        <v>0.03</v>
      </c>
      <c r="I449" s="184" t="str">
        <f t="shared" si="44"/>
        <v>是</v>
      </c>
      <c r="J449" s="185" t="str">
        <f t="shared" si="45"/>
        <v>项</v>
      </c>
      <c r="K449" s="186" t="str">
        <f t="shared" si="46"/>
        <v>206</v>
      </c>
      <c r="L449" s="155" t="str">
        <f t="shared" si="47"/>
        <v>20607</v>
      </c>
      <c r="M449" s="155" t="str">
        <f t="shared" si="48"/>
        <v>2060702</v>
      </c>
    </row>
    <row r="450" ht="31" hidden="1" customHeight="1" spans="1:13">
      <c r="A450" s="170">
        <v>2060703</v>
      </c>
      <c r="B450" s="171" t="s">
        <v>430</v>
      </c>
      <c r="C450" s="172">
        <v>0</v>
      </c>
      <c r="D450" s="172">
        <v>0</v>
      </c>
      <c r="E450" s="172">
        <v>0</v>
      </c>
      <c r="F450" s="172">
        <v>0</v>
      </c>
      <c r="G450" s="173" t="str">
        <f t="shared" si="42"/>
        <v/>
      </c>
      <c r="H450" s="173" t="str">
        <f t="shared" si="43"/>
        <v/>
      </c>
      <c r="I450" s="184" t="str">
        <f t="shared" si="44"/>
        <v>否</v>
      </c>
      <c r="J450" s="185" t="str">
        <f t="shared" si="45"/>
        <v>项</v>
      </c>
      <c r="K450" s="186" t="str">
        <f t="shared" si="46"/>
        <v>206</v>
      </c>
      <c r="L450" s="155" t="str">
        <f t="shared" si="47"/>
        <v>20607</v>
      </c>
      <c r="M450" s="155" t="str">
        <f t="shared" si="48"/>
        <v>2060703</v>
      </c>
    </row>
    <row r="451" ht="31" hidden="1" customHeight="1" spans="1:13">
      <c r="A451" s="170">
        <v>2060704</v>
      </c>
      <c r="B451" s="171" t="s">
        <v>431</v>
      </c>
      <c r="C451" s="172">
        <v>0</v>
      </c>
      <c r="D451" s="172">
        <v>0</v>
      </c>
      <c r="E451" s="172">
        <v>0</v>
      </c>
      <c r="F451" s="172">
        <v>0</v>
      </c>
      <c r="G451" s="173" t="str">
        <f t="shared" si="42"/>
        <v/>
      </c>
      <c r="H451" s="173" t="str">
        <f t="shared" si="43"/>
        <v/>
      </c>
      <c r="I451" s="184" t="str">
        <f t="shared" si="44"/>
        <v>否</v>
      </c>
      <c r="J451" s="185" t="str">
        <f t="shared" si="45"/>
        <v>项</v>
      </c>
      <c r="K451" s="186" t="str">
        <f t="shared" si="46"/>
        <v>206</v>
      </c>
      <c r="L451" s="155" t="str">
        <f t="shared" si="47"/>
        <v>20607</v>
      </c>
      <c r="M451" s="155" t="str">
        <f t="shared" si="48"/>
        <v>2060704</v>
      </c>
    </row>
    <row r="452" ht="31" customHeight="1" spans="1:13">
      <c r="A452" s="170">
        <v>2060705</v>
      </c>
      <c r="B452" s="171" t="s">
        <v>432</v>
      </c>
      <c r="C452" s="172">
        <v>19</v>
      </c>
      <c r="D452" s="172">
        <v>69</v>
      </c>
      <c r="E452" s="172">
        <v>4</v>
      </c>
      <c r="F452" s="172">
        <v>8</v>
      </c>
      <c r="G452" s="173">
        <f t="shared" si="42"/>
        <v>2</v>
      </c>
      <c r="H452" s="173">
        <f t="shared" si="43"/>
        <v>0.421</v>
      </c>
      <c r="I452" s="184" t="str">
        <f t="shared" si="44"/>
        <v>是</v>
      </c>
      <c r="J452" s="185" t="str">
        <f t="shared" si="45"/>
        <v>项</v>
      </c>
      <c r="K452" s="186" t="str">
        <f t="shared" si="46"/>
        <v>206</v>
      </c>
      <c r="L452" s="155" t="str">
        <f t="shared" si="47"/>
        <v>20607</v>
      </c>
      <c r="M452" s="155" t="str">
        <f t="shared" si="48"/>
        <v>2060705</v>
      </c>
    </row>
    <row r="453" ht="31" customHeight="1" spans="1:13">
      <c r="A453" s="170">
        <v>2060799</v>
      </c>
      <c r="B453" s="171" t="s">
        <v>433</v>
      </c>
      <c r="C453" s="172">
        <v>4</v>
      </c>
      <c r="D453" s="172">
        <v>0</v>
      </c>
      <c r="E453" s="172">
        <v>0</v>
      </c>
      <c r="F453" s="172">
        <v>0</v>
      </c>
      <c r="G453" s="173" t="str">
        <f t="shared" ref="G453:G516" si="49">IF(E453&lt;&gt;0,ROUND(F453/E453,3),"")</f>
        <v/>
      </c>
      <c r="H453" s="173">
        <f t="shared" ref="H453:H516" si="50">IF(C453&lt;&gt;0,ROUND(F453/C453,3),"")</f>
        <v>0</v>
      </c>
      <c r="I453" s="184" t="str">
        <f t="shared" si="44"/>
        <v>是</v>
      </c>
      <c r="J453" s="185" t="str">
        <f t="shared" si="45"/>
        <v>项</v>
      </c>
      <c r="K453" s="186" t="str">
        <f t="shared" si="46"/>
        <v>206</v>
      </c>
      <c r="L453" s="155" t="str">
        <f t="shared" si="47"/>
        <v>20607</v>
      </c>
      <c r="M453" s="155" t="str">
        <f t="shared" si="48"/>
        <v>2060799</v>
      </c>
    </row>
    <row r="454" ht="31" hidden="1" customHeight="1" spans="1:13">
      <c r="A454" s="309">
        <v>20608</v>
      </c>
      <c r="B454" s="310" t="s">
        <v>434</v>
      </c>
      <c r="C454" s="165">
        <f>SUMIFS(C455:C$1297,$L455:$L$1297,$A454,$J455:$J$1297,"项")</f>
        <v>0</v>
      </c>
      <c r="D454" s="165">
        <f>SUMIFS(D455:D$1297,$L455:$L$1297,$A454,$J455:$J$1297,"项")</f>
        <v>0</v>
      </c>
      <c r="E454" s="165">
        <f>SUMIFS(E455:E$1297,$L455:$L$1297,$A454,$J455:$J$1297,"项")</f>
        <v>0</v>
      </c>
      <c r="F454" s="165">
        <f>SUMIFS(F455:F$1297,$L455:$L$1297,$A454,$J455:$J$1297,"项")</f>
        <v>0</v>
      </c>
      <c r="G454" s="173" t="str">
        <f t="shared" si="49"/>
        <v/>
      </c>
      <c r="H454" s="173" t="str">
        <f t="shared" si="50"/>
        <v/>
      </c>
      <c r="I454" s="184" t="str">
        <f t="shared" ref="I454:I517" si="51">IF(LEN(A454)=3,"是",IF(OR(C454&lt;&gt;0,D454&lt;&gt;0,E454&lt;&gt;0,F454&lt;&gt;0),"是","否"))</f>
        <v>否</v>
      </c>
      <c r="J454" s="185" t="str">
        <f t="shared" ref="J454:J517" si="52">_xlfn.IFS(LEN(A454)=3,"类",LEN(A454)=5,"款",LEN(A454)=7,"项")</f>
        <v>款</v>
      </c>
      <c r="K454" s="186" t="str">
        <f t="shared" ref="K454:K517" si="53">LEFT(A454,3)</f>
        <v>206</v>
      </c>
      <c r="L454" s="155" t="str">
        <f t="shared" ref="L454:L517" si="54">LEFT(A454,5)</f>
        <v>20608</v>
      </c>
      <c r="M454" s="155" t="str">
        <f t="shared" ref="M454:M517" si="55">LEFT(A454,7)</f>
        <v>20608</v>
      </c>
    </row>
    <row r="455" ht="31" hidden="1" customHeight="1" spans="1:13">
      <c r="A455" s="170">
        <v>2060801</v>
      </c>
      <c r="B455" s="171" t="s">
        <v>435</v>
      </c>
      <c r="C455" s="172">
        <v>0</v>
      </c>
      <c r="D455" s="172">
        <v>0</v>
      </c>
      <c r="E455" s="172">
        <v>0</v>
      </c>
      <c r="F455" s="172">
        <v>0</v>
      </c>
      <c r="G455" s="173" t="str">
        <f t="shared" si="49"/>
        <v/>
      </c>
      <c r="H455" s="173" t="str">
        <f t="shared" si="50"/>
        <v/>
      </c>
      <c r="I455" s="184" t="str">
        <f t="shared" si="51"/>
        <v>否</v>
      </c>
      <c r="J455" s="185" t="str">
        <f t="shared" si="52"/>
        <v>项</v>
      </c>
      <c r="K455" s="186" t="str">
        <f t="shared" si="53"/>
        <v>206</v>
      </c>
      <c r="L455" s="155" t="str">
        <f t="shared" si="54"/>
        <v>20608</v>
      </c>
      <c r="M455" s="155" t="str">
        <f t="shared" si="55"/>
        <v>2060801</v>
      </c>
    </row>
    <row r="456" ht="31" hidden="1" customHeight="1" spans="1:13">
      <c r="A456" s="170">
        <v>2060802</v>
      </c>
      <c r="B456" s="171" t="s">
        <v>436</v>
      </c>
      <c r="C456" s="172">
        <v>0</v>
      </c>
      <c r="D456" s="172">
        <v>0</v>
      </c>
      <c r="E456" s="172">
        <v>0</v>
      </c>
      <c r="F456" s="172">
        <v>0</v>
      </c>
      <c r="G456" s="173" t="str">
        <f t="shared" si="49"/>
        <v/>
      </c>
      <c r="H456" s="173" t="str">
        <f t="shared" si="50"/>
        <v/>
      </c>
      <c r="I456" s="184" t="str">
        <f t="shared" si="51"/>
        <v>否</v>
      </c>
      <c r="J456" s="185" t="str">
        <f t="shared" si="52"/>
        <v>项</v>
      </c>
      <c r="K456" s="186" t="str">
        <f t="shared" si="53"/>
        <v>206</v>
      </c>
      <c r="L456" s="155" t="str">
        <f t="shared" si="54"/>
        <v>20608</v>
      </c>
      <c r="M456" s="155" t="str">
        <f t="shared" si="55"/>
        <v>2060802</v>
      </c>
    </row>
    <row r="457" ht="31" hidden="1" customHeight="1" spans="1:13">
      <c r="A457" s="170">
        <v>2060899</v>
      </c>
      <c r="B457" s="171" t="s">
        <v>437</v>
      </c>
      <c r="C457" s="172">
        <v>0</v>
      </c>
      <c r="D457" s="172">
        <v>0</v>
      </c>
      <c r="E457" s="172">
        <v>0</v>
      </c>
      <c r="F457" s="172">
        <v>0</v>
      </c>
      <c r="G457" s="173" t="str">
        <f t="shared" si="49"/>
        <v/>
      </c>
      <c r="H457" s="173" t="str">
        <f t="shared" si="50"/>
        <v/>
      </c>
      <c r="I457" s="184" t="str">
        <f t="shared" si="51"/>
        <v>否</v>
      </c>
      <c r="J457" s="185" t="str">
        <f t="shared" si="52"/>
        <v>项</v>
      </c>
      <c r="K457" s="186" t="str">
        <f t="shared" si="53"/>
        <v>206</v>
      </c>
      <c r="L457" s="155" t="str">
        <f t="shared" si="54"/>
        <v>20608</v>
      </c>
      <c r="M457" s="155" t="str">
        <f t="shared" si="55"/>
        <v>2060899</v>
      </c>
    </row>
    <row r="458" ht="31" hidden="1" customHeight="1" spans="1:13">
      <c r="A458" s="309">
        <v>20609</v>
      </c>
      <c r="B458" s="310" t="s">
        <v>438</v>
      </c>
      <c r="C458" s="165">
        <f>SUMIFS(C459:C$1297,$L459:$L$1297,$A458,$J459:$J$1297,"项")</f>
        <v>0</v>
      </c>
      <c r="D458" s="165">
        <f>SUMIFS(D459:D$1297,$L459:$L$1297,$A458,$J459:$J$1297,"项")</f>
        <v>0</v>
      </c>
      <c r="E458" s="165">
        <f>SUMIFS(E459:E$1297,$L459:$L$1297,$A458,$J459:$J$1297,"项")</f>
        <v>0</v>
      </c>
      <c r="F458" s="165">
        <f>SUMIFS(F459:F$1297,$L459:$L$1297,$A458,$J459:$J$1297,"项")</f>
        <v>0</v>
      </c>
      <c r="G458" s="173" t="str">
        <f t="shared" si="49"/>
        <v/>
      </c>
      <c r="H458" s="173" t="str">
        <f t="shared" si="50"/>
        <v/>
      </c>
      <c r="I458" s="184" t="str">
        <f t="shared" si="51"/>
        <v>否</v>
      </c>
      <c r="J458" s="185" t="str">
        <f t="shared" si="52"/>
        <v>款</v>
      </c>
      <c r="K458" s="186" t="str">
        <f t="shared" si="53"/>
        <v>206</v>
      </c>
      <c r="L458" s="155" t="str">
        <f t="shared" si="54"/>
        <v>20609</v>
      </c>
      <c r="M458" s="155" t="str">
        <f t="shared" si="55"/>
        <v>20609</v>
      </c>
    </row>
    <row r="459" ht="31" hidden="1" customHeight="1" spans="1:13">
      <c r="A459" s="170">
        <v>2060901</v>
      </c>
      <c r="B459" s="171" t="s">
        <v>439</v>
      </c>
      <c r="C459" s="172">
        <v>0</v>
      </c>
      <c r="D459" s="172">
        <v>0</v>
      </c>
      <c r="E459" s="172">
        <v>0</v>
      </c>
      <c r="F459" s="172">
        <v>0</v>
      </c>
      <c r="G459" s="173" t="str">
        <f t="shared" si="49"/>
        <v/>
      </c>
      <c r="H459" s="173" t="str">
        <f t="shared" si="50"/>
        <v/>
      </c>
      <c r="I459" s="184" t="str">
        <f t="shared" si="51"/>
        <v>否</v>
      </c>
      <c r="J459" s="185" t="str">
        <f t="shared" si="52"/>
        <v>项</v>
      </c>
      <c r="K459" s="186" t="str">
        <f t="shared" si="53"/>
        <v>206</v>
      </c>
      <c r="L459" s="155" t="str">
        <f t="shared" si="54"/>
        <v>20609</v>
      </c>
      <c r="M459" s="155" t="str">
        <f t="shared" si="55"/>
        <v>2060901</v>
      </c>
    </row>
    <row r="460" ht="31" hidden="1" customHeight="1" spans="1:13">
      <c r="A460" s="170">
        <v>2060902</v>
      </c>
      <c r="B460" s="171" t="s">
        <v>440</v>
      </c>
      <c r="C460" s="172">
        <v>0</v>
      </c>
      <c r="D460" s="172">
        <v>0</v>
      </c>
      <c r="E460" s="172">
        <v>0</v>
      </c>
      <c r="F460" s="172">
        <v>0</v>
      </c>
      <c r="G460" s="173" t="str">
        <f t="shared" si="49"/>
        <v/>
      </c>
      <c r="H460" s="173" t="str">
        <f t="shared" si="50"/>
        <v/>
      </c>
      <c r="I460" s="184" t="str">
        <f t="shared" si="51"/>
        <v>否</v>
      </c>
      <c r="J460" s="185" t="str">
        <f t="shared" si="52"/>
        <v>项</v>
      </c>
      <c r="K460" s="186" t="str">
        <f t="shared" si="53"/>
        <v>206</v>
      </c>
      <c r="L460" s="155" t="str">
        <f t="shared" si="54"/>
        <v>20609</v>
      </c>
      <c r="M460" s="155" t="str">
        <f t="shared" si="55"/>
        <v>2060902</v>
      </c>
    </row>
    <row r="461" ht="31" hidden="1" customHeight="1" spans="1:13">
      <c r="A461" s="170">
        <v>2060999</v>
      </c>
      <c r="B461" s="171" t="s">
        <v>441</v>
      </c>
      <c r="C461" s="172">
        <v>0</v>
      </c>
      <c r="D461" s="172">
        <v>0</v>
      </c>
      <c r="E461" s="172">
        <v>0</v>
      </c>
      <c r="F461" s="172">
        <v>0</v>
      </c>
      <c r="G461" s="173" t="str">
        <f t="shared" si="49"/>
        <v/>
      </c>
      <c r="H461" s="173" t="str">
        <f t="shared" si="50"/>
        <v/>
      </c>
      <c r="I461" s="184" t="str">
        <f t="shared" si="51"/>
        <v>否</v>
      </c>
      <c r="J461" s="185" t="str">
        <f t="shared" si="52"/>
        <v>项</v>
      </c>
      <c r="K461" s="186" t="str">
        <f t="shared" si="53"/>
        <v>206</v>
      </c>
      <c r="L461" s="155" t="str">
        <f t="shared" si="54"/>
        <v>20609</v>
      </c>
      <c r="M461" s="155" t="str">
        <f t="shared" si="55"/>
        <v>2060999</v>
      </c>
    </row>
    <row r="462" ht="31" hidden="1" customHeight="1" spans="1:13">
      <c r="A462" s="309">
        <v>20699</v>
      </c>
      <c r="B462" s="310" t="s">
        <v>442</v>
      </c>
      <c r="C462" s="165">
        <f>SUMIFS(C463:C$1297,$L463:$L$1297,$A462,$J463:$J$1297,"项")</f>
        <v>0</v>
      </c>
      <c r="D462" s="165">
        <f>SUMIFS(D463:D$1297,$L463:$L$1297,$A462,$J463:$J$1297,"项")</f>
        <v>0</v>
      </c>
      <c r="E462" s="165">
        <f>SUMIFS(E463:E$1297,$L463:$L$1297,$A462,$J463:$J$1297,"项")</f>
        <v>0</v>
      </c>
      <c r="F462" s="165">
        <f>SUMIFS(F463:F$1297,$L463:$L$1297,$A462,$J463:$J$1297,"项")</f>
        <v>0</v>
      </c>
      <c r="G462" s="173" t="str">
        <f t="shared" si="49"/>
        <v/>
      </c>
      <c r="H462" s="173" t="str">
        <f t="shared" si="50"/>
        <v/>
      </c>
      <c r="I462" s="184" t="str">
        <f t="shared" si="51"/>
        <v>否</v>
      </c>
      <c r="J462" s="185" t="str">
        <f t="shared" si="52"/>
        <v>款</v>
      </c>
      <c r="K462" s="186" t="str">
        <f t="shared" si="53"/>
        <v>206</v>
      </c>
      <c r="L462" s="155" t="str">
        <f t="shared" si="54"/>
        <v>20699</v>
      </c>
      <c r="M462" s="155" t="str">
        <f t="shared" si="55"/>
        <v>20699</v>
      </c>
    </row>
    <row r="463" ht="31" hidden="1" customHeight="1" spans="1:13">
      <c r="A463" s="170">
        <v>2069901</v>
      </c>
      <c r="B463" s="171" t="s">
        <v>443</v>
      </c>
      <c r="C463" s="172">
        <v>0</v>
      </c>
      <c r="D463" s="172">
        <v>0</v>
      </c>
      <c r="E463" s="172">
        <v>0</v>
      </c>
      <c r="F463" s="172">
        <v>0</v>
      </c>
      <c r="G463" s="173" t="str">
        <f t="shared" si="49"/>
        <v/>
      </c>
      <c r="H463" s="173" t="str">
        <f t="shared" si="50"/>
        <v/>
      </c>
      <c r="I463" s="184" t="str">
        <f t="shared" si="51"/>
        <v>否</v>
      </c>
      <c r="J463" s="185" t="str">
        <f t="shared" si="52"/>
        <v>项</v>
      </c>
      <c r="K463" s="186" t="str">
        <f t="shared" si="53"/>
        <v>206</v>
      </c>
      <c r="L463" s="155" t="str">
        <f t="shared" si="54"/>
        <v>20699</v>
      </c>
      <c r="M463" s="155" t="str">
        <f t="shared" si="55"/>
        <v>2069901</v>
      </c>
    </row>
    <row r="464" ht="31" hidden="1" customHeight="1" spans="1:13">
      <c r="A464" s="170">
        <v>2069902</v>
      </c>
      <c r="B464" s="171" t="s">
        <v>444</v>
      </c>
      <c r="C464" s="172">
        <v>0</v>
      </c>
      <c r="D464" s="172">
        <v>0</v>
      </c>
      <c r="E464" s="172">
        <v>0</v>
      </c>
      <c r="F464" s="172">
        <v>0</v>
      </c>
      <c r="G464" s="173" t="str">
        <f t="shared" si="49"/>
        <v/>
      </c>
      <c r="H464" s="173" t="str">
        <f t="shared" si="50"/>
        <v/>
      </c>
      <c r="I464" s="184" t="str">
        <f t="shared" si="51"/>
        <v>否</v>
      </c>
      <c r="J464" s="185" t="str">
        <f t="shared" si="52"/>
        <v>项</v>
      </c>
      <c r="K464" s="186" t="str">
        <f t="shared" si="53"/>
        <v>206</v>
      </c>
      <c r="L464" s="155" t="str">
        <f t="shared" si="54"/>
        <v>20699</v>
      </c>
      <c r="M464" s="155" t="str">
        <f t="shared" si="55"/>
        <v>2069902</v>
      </c>
    </row>
    <row r="465" ht="31" hidden="1" customHeight="1" spans="1:13">
      <c r="A465" s="170">
        <v>2069903</v>
      </c>
      <c r="B465" s="171" t="s">
        <v>445</v>
      </c>
      <c r="C465" s="172">
        <v>0</v>
      </c>
      <c r="D465" s="172">
        <v>0</v>
      </c>
      <c r="E465" s="172">
        <v>0</v>
      </c>
      <c r="F465" s="172">
        <v>0</v>
      </c>
      <c r="G465" s="173" t="str">
        <f t="shared" si="49"/>
        <v/>
      </c>
      <c r="H465" s="173" t="str">
        <f t="shared" si="50"/>
        <v/>
      </c>
      <c r="I465" s="184" t="str">
        <f t="shared" si="51"/>
        <v>否</v>
      </c>
      <c r="J465" s="185" t="str">
        <f t="shared" si="52"/>
        <v>项</v>
      </c>
      <c r="K465" s="186" t="str">
        <f t="shared" si="53"/>
        <v>206</v>
      </c>
      <c r="L465" s="155" t="str">
        <f t="shared" si="54"/>
        <v>20699</v>
      </c>
      <c r="M465" s="155" t="str">
        <f t="shared" si="55"/>
        <v>2069903</v>
      </c>
    </row>
    <row r="466" ht="31" hidden="1" customHeight="1" spans="1:13">
      <c r="A466" s="170">
        <v>2069999</v>
      </c>
      <c r="B466" s="171" t="s">
        <v>446</v>
      </c>
      <c r="C466" s="172">
        <v>0</v>
      </c>
      <c r="D466" s="172">
        <v>0</v>
      </c>
      <c r="E466" s="172">
        <v>0</v>
      </c>
      <c r="F466" s="172">
        <v>0</v>
      </c>
      <c r="G466" s="173" t="str">
        <f t="shared" si="49"/>
        <v/>
      </c>
      <c r="H466" s="173" t="str">
        <f t="shared" si="50"/>
        <v/>
      </c>
      <c r="I466" s="184" t="str">
        <f t="shared" si="51"/>
        <v>否</v>
      </c>
      <c r="J466" s="185" t="str">
        <f t="shared" si="52"/>
        <v>项</v>
      </c>
      <c r="K466" s="186" t="str">
        <f t="shared" si="53"/>
        <v>206</v>
      </c>
      <c r="L466" s="155" t="str">
        <f t="shared" si="54"/>
        <v>20699</v>
      </c>
      <c r="M466" s="155" t="str">
        <f t="shared" si="55"/>
        <v>2069999</v>
      </c>
    </row>
    <row r="467" ht="31" customHeight="1" spans="1:13">
      <c r="A467" s="307">
        <v>207</v>
      </c>
      <c r="B467" s="237" t="s">
        <v>88</v>
      </c>
      <c r="C467" s="165">
        <f>SUMIFS(C468:C$1297,$K468:$K$1297,$A467,$J468:$J$1297,"款")</f>
        <v>1354</v>
      </c>
      <c r="D467" s="165">
        <f>SUMIFS(D468:D$1297,$K468:$K$1297,$A467,$J468:$J$1297,"款")</f>
        <v>3329</v>
      </c>
      <c r="E467" s="165">
        <f>SUMIFS(E468:E$1297,$K468:$K$1297,$A467,$J468:$J$1297,"款")</f>
        <v>2033</v>
      </c>
      <c r="F467" s="165">
        <f>SUMIFS(F468:F$1297,$K468:$K$1297,$A467,$J468:$J$1297,"款")</f>
        <v>2008</v>
      </c>
      <c r="G467" s="308">
        <f t="shared" si="49"/>
        <v>0.988</v>
      </c>
      <c r="H467" s="308">
        <f t="shared" si="50"/>
        <v>1.483</v>
      </c>
      <c r="I467" s="184" t="str">
        <f t="shared" si="51"/>
        <v>是</v>
      </c>
      <c r="J467" s="185" t="str">
        <f t="shared" si="52"/>
        <v>类</v>
      </c>
      <c r="K467" s="186" t="str">
        <f t="shared" si="53"/>
        <v>207</v>
      </c>
      <c r="L467" s="155" t="str">
        <f t="shared" si="54"/>
        <v>207</v>
      </c>
      <c r="M467" s="155" t="str">
        <f t="shared" si="55"/>
        <v>207</v>
      </c>
    </row>
    <row r="468" ht="31" customHeight="1" spans="1:13">
      <c r="A468" s="309">
        <v>20701</v>
      </c>
      <c r="B468" s="310" t="s">
        <v>447</v>
      </c>
      <c r="C468" s="165">
        <f>SUMIFS(C469:C$1297,$L469:$L$1297,$A468,$J469:$J$1297,"项")</f>
        <v>1196</v>
      </c>
      <c r="D468" s="165">
        <f>SUMIFS(D469:D$1297,$L469:$L$1297,$A468,$J469:$J$1297,"项")</f>
        <v>1295</v>
      </c>
      <c r="E468" s="165">
        <f>SUMIFS(E469:E$1297,$L469:$L$1297,$A468,$J469:$J$1297,"项")</f>
        <v>1261</v>
      </c>
      <c r="F468" s="165">
        <f>SUMIFS(F469:F$1297,$L469:$L$1297,$A468,$J469:$J$1297,"项")</f>
        <v>1233</v>
      </c>
      <c r="G468" s="173">
        <f t="shared" si="49"/>
        <v>0.978</v>
      </c>
      <c r="H468" s="173">
        <f t="shared" si="50"/>
        <v>1.031</v>
      </c>
      <c r="I468" s="184" t="str">
        <f t="shared" si="51"/>
        <v>是</v>
      </c>
      <c r="J468" s="185" t="str">
        <f t="shared" si="52"/>
        <v>款</v>
      </c>
      <c r="K468" s="186" t="str">
        <f t="shared" si="53"/>
        <v>207</v>
      </c>
      <c r="L468" s="155" t="str">
        <f t="shared" si="54"/>
        <v>20701</v>
      </c>
      <c r="M468" s="155" t="str">
        <f t="shared" si="55"/>
        <v>20701</v>
      </c>
    </row>
    <row r="469" ht="31" customHeight="1" spans="1:13">
      <c r="A469" s="170">
        <v>2070101</v>
      </c>
      <c r="B469" s="171" t="s">
        <v>144</v>
      </c>
      <c r="C469" s="172">
        <v>213</v>
      </c>
      <c r="D469" s="172">
        <v>228</v>
      </c>
      <c r="E469" s="172">
        <v>219</v>
      </c>
      <c r="F469" s="172">
        <v>240</v>
      </c>
      <c r="G469" s="173">
        <f t="shared" si="49"/>
        <v>1.096</v>
      </c>
      <c r="H469" s="173">
        <f t="shared" si="50"/>
        <v>1.127</v>
      </c>
      <c r="I469" s="184" t="str">
        <f t="shared" si="51"/>
        <v>是</v>
      </c>
      <c r="J469" s="185" t="str">
        <f t="shared" si="52"/>
        <v>项</v>
      </c>
      <c r="K469" s="186" t="str">
        <f t="shared" si="53"/>
        <v>207</v>
      </c>
      <c r="L469" s="155" t="str">
        <f t="shared" si="54"/>
        <v>20701</v>
      </c>
      <c r="M469" s="155" t="str">
        <f t="shared" si="55"/>
        <v>2070101</v>
      </c>
    </row>
    <row r="470" ht="31" hidden="1" customHeight="1" spans="1:13">
      <c r="A470" s="170">
        <v>2070102</v>
      </c>
      <c r="B470" s="171" t="s">
        <v>145</v>
      </c>
      <c r="C470" s="172">
        <v>0</v>
      </c>
      <c r="D470" s="172">
        <v>0</v>
      </c>
      <c r="E470" s="172">
        <v>0</v>
      </c>
      <c r="F470" s="172">
        <v>0</v>
      </c>
      <c r="G470" s="173" t="str">
        <f t="shared" si="49"/>
        <v/>
      </c>
      <c r="H470" s="173" t="str">
        <f t="shared" si="50"/>
        <v/>
      </c>
      <c r="I470" s="184" t="str">
        <f t="shared" si="51"/>
        <v>否</v>
      </c>
      <c r="J470" s="185" t="str">
        <f t="shared" si="52"/>
        <v>项</v>
      </c>
      <c r="K470" s="186" t="str">
        <f t="shared" si="53"/>
        <v>207</v>
      </c>
      <c r="L470" s="155" t="str">
        <f t="shared" si="54"/>
        <v>20701</v>
      </c>
      <c r="M470" s="155" t="str">
        <f t="shared" si="55"/>
        <v>2070102</v>
      </c>
    </row>
    <row r="471" ht="31" hidden="1" customHeight="1" spans="1:13">
      <c r="A471" s="170">
        <v>2070103</v>
      </c>
      <c r="B471" s="171" t="s">
        <v>146</v>
      </c>
      <c r="C471" s="172">
        <v>0</v>
      </c>
      <c r="D471" s="172">
        <v>0</v>
      </c>
      <c r="E471" s="172">
        <v>0</v>
      </c>
      <c r="F471" s="172">
        <v>0</v>
      </c>
      <c r="G471" s="173" t="str">
        <f t="shared" si="49"/>
        <v/>
      </c>
      <c r="H471" s="173" t="str">
        <f t="shared" si="50"/>
        <v/>
      </c>
      <c r="I471" s="184" t="str">
        <f t="shared" si="51"/>
        <v>否</v>
      </c>
      <c r="J471" s="185" t="str">
        <f t="shared" si="52"/>
        <v>项</v>
      </c>
      <c r="K471" s="186" t="str">
        <f t="shared" si="53"/>
        <v>207</v>
      </c>
      <c r="L471" s="155" t="str">
        <f t="shared" si="54"/>
        <v>20701</v>
      </c>
      <c r="M471" s="155" t="str">
        <f t="shared" si="55"/>
        <v>2070103</v>
      </c>
    </row>
    <row r="472" ht="31" customHeight="1" spans="1:13">
      <c r="A472" s="170">
        <v>2070104</v>
      </c>
      <c r="B472" s="171" t="s">
        <v>448</v>
      </c>
      <c r="C472" s="172">
        <v>168</v>
      </c>
      <c r="D472" s="172">
        <v>161</v>
      </c>
      <c r="E472" s="172">
        <v>158</v>
      </c>
      <c r="F472" s="172">
        <v>170</v>
      </c>
      <c r="G472" s="173">
        <f t="shared" si="49"/>
        <v>1.076</v>
      </c>
      <c r="H472" s="173">
        <f t="shared" si="50"/>
        <v>1.012</v>
      </c>
      <c r="I472" s="184" t="str">
        <f t="shared" si="51"/>
        <v>是</v>
      </c>
      <c r="J472" s="185" t="str">
        <f t="shared" si="52"/>
        <v>项</v>
      </c>
      <c r="K472" s="186" t="str">
        <f t="shared" si="53"/>
        <v>207</v>
      </c>
      <c r="L472" s="155" t="str">
        <f t="shared" si="54"/>
        <v>20701</v>
      </c>
      <c r="M472" s="155" t="str">
        <f t="shared" si="55"/>
        <v>2070104</v>
      </c>
    </row>
    <row r="473" ht="31" hidden="1" customHeight="1" spans="1:13">
      <c r="A473" s="170">
        <v>2070105</v>
      </c>
      <c r="B473" s="171" t="s">
        <v>449</v>
      </c>
      <c r="C473" s="172">
        <v>0</v>
      </c>
      <c r="D473" s="172">
        <v>0</v>
      </c>
      <c r="E473" s="172">
        <v>0</v>
      </c>
      <c r="F473" s="172">
        <v>0</v>
      </c>
      <c r="G473" s="173" t="str">
        <f t="shared" si="49"/>
        <v/>
      </c>
      <c r="H473" s="173" t="str">
        <f t="shared" si="50"/>
        <v/>
      </c>
      <c r="I473" s="184" t="str">
        <f t="shared" si="51"/>
        <v>否</v>
      </c>
      <c r="J473" s="185" t="str">
        <f t="shared" si="52"/>
        <v>项</v>
      </c>
      <c r="K473" s="186" t="str">
        <f t="shared" si="53"/>
        <v>207</v>
      </c>
      <c r="L473" s="155" t="str">
        <f t="shared" si="54"/>
        <v>20701</v>
      </c>
      <c r="M473" s="155" t="str">
        <f t="shared" si="55"/>
        <v>2070105</v>
      </c>
    </row>
    <row r="474" ht="31" hidden="1" customHeight="1" spans="1:13">
      <c r="A474" s="170">
        <v>2070106</v>
      </c>
      <c r="B474" s="171" t="s">
        <v>450</v>
      </c>
      <c r="C474" s="172">
        <v>0</v>
      </c>
      <c r="D474" s="172">
        <v>0</v>
      </c>
      <c r="E474" s="172">
        <v>0</v>
      </c>
      <c r="F474" s="172">
        <v>0</v>
      </c>
      <c r="G474" s="173" t="str">
        <f t="shared" si="49"/>
        <v/>
      </c>
      <c r="H474" s="173" t="str">
        <f t="shared" si="50"/>
        <v/>
      </c>
      <c r="I474" s="184" t="str">
        <f t="shared" si="51"/>
        <v>否</v>
      </c>
      <c r="J474" s="185" t="str">
        <f t="shared" si="52"/>
        <v>项</v>
      </c>
      <c r="K474" s="186" t="str">
        <f t="shared" si="53"/>
        <v>207</v>
      </c>
      <c r="L474" s="155" t="str">
        <f t="shared" si="54"/>
        <v>20701</v>
      </c>
      <c r="M474" s="155" t="str">
        <f t="shared" si="55"/>
        <v>2070106</v>
      </c>
    </row>
    <row r="475" ht="31" hidden="1" customHeight="1" spans="1:13">
      <c r="A475" s="170">
        <v>2070107</v>
      </c>
      <c r="B475" s="171" t="s">
        <v>451</v>
      </c>
      <c r="C475" s="172">
        <v>0</v>
      </c>
      <c r="D475" s="172">
        <v>0</v>
      </c>
      <c r="E475" s="172">
        <v>0</v>
      </c>
      <c r="F475" s="172">
        <v>0</v>
      </c>
      <c r="G475" s="173" t="str">
        <f t="shared" si="49"/>
        <v/>
      </c>
      <c r="H475" s="173" t="str">
        <f t="shared" si="50"/>
        <v/>
      </c>
      <c r="I475" s="184" t="str">
        <f t="shared" si="51"/>
        <v>否</v>
      </c>
      <c r="J475" s="185" t="str">
        <f t="shared" si="52"/>
        <v>项</v>
      </c>
      <c r="K475" s="186" t="str">
        <f t="shared" si="53"/>
        <v>207</v>
      </c>
      <c r="L475" s="155" t="str">
        <f t="shared" si="54"/>
        <v>20701</v>
      </c>
      <c r="M475" s="155" t="str">
        <f t="shared" si="55"/>
        <v>2070107</v>
      </c>
    </row>
    <row r="476" ht="31" hidden="1" customHeight="1" spans="1:13">
      <c r="A476" s="170">
        <v>2070108</v>
      </c>
      <c r="B476" s="171" t="s">
        <v>452</v>
      </c>
      <c r="C476" s="172">
        <v>0</v>
      </c>
      <c r="D476" s="172">
        <v>0</v>
      </c>
      <c r="E476" s="172">
        <v>0</v>
      </c>
      <c r="F476" s="172">
        <v>0</v>
      </c>
      <c r="G476" s="173" t="str">
        <f t="shared" si="49"/>
        <v/>
      </c>
      <c r="H476" s="173" t="str">
        <f t="shared" si="50"/>
        <v/>
      </c>
      <c r="I476" s="184" t="str">
        <f t="shared" si="51"/>
        <v>否</v>
      </c>
      <c r="J476" s="185" t="str">
        <f t="shared" si="52"/>
        <v>项</v>
      </c>
      <c r="K476" s="186" t="str">
        <f t="shared" si="53"/>
        <v>207</v>
      </c>
      <c r="L476" s="155" t="str">
        <f t="shared" si="54"/>
        <v>20701</v>
      </c>
      <c r="M476" s="155" t="str">
        <f t="shared" si="55"/>
        <v>2070108</v>
      </c>
    </row>
    <row r="477" ht="31" customHeight="1" spans="1:13">
      <c r="A477" s="170">
        <v>2070109</v>
      </c>
      <c r="B477" s="171" t="s">
        <v>453</v>
      </c>
      <c r="C477" s="172">
        <v>506</v>
      </c>
      <c r="D477" s="172">
        <v>508</v>
      </c>
      <c r="E477" s="172">
        <v>493</v>
      </c>
      <c r="F477" s="172">
        <v>519</v>
      </c>
      <c r="G477" s="173">
        <f t="shared" si="49"/>
        <v>1.053</v>
      </c>
      <c r="H477" s="173">
        <f t="shared" si="50"/>
        <v>1.026</v>
      </c>
      <c r="I477" s="184" t="str">
        <f t="shared" si="51"/>
        <v>是</v>
      </c>
      <c r="J477" s="185" t="str">
        <f t="shared" si="52"/>
        <v>项</v>
      </c>
      <c r="K477" s="186" t="str">
        <f t="shared" si="53"/>
        <v>207</v>
      </c>
      <c r="L477" s="155" t="str">
        <f t="shared" si="54"/>
        <v>20701</v>
      </c>
      <c r="M477" s="155" t="str">
        <f t="shared" si="55"/>
        <v>2070109</v>
      </c>
    </row>
    <row r="478" ht="31" hidden="1" customHeight="1" spans="1:13">
      <c r="A478" s="170">
        <v>2070110</v>
      </c>
      <c r="B478" s="171" t="s">
        <v>454</v>
      </c>
      <c r="C478" s="172">
        <v>0</v>
      </c>
      <c r="D478" s="172">
        <v>0</v>
      </c>
      <c r="E478" s="172">
        <v>0</v>
      </c>
      <c r="F478" s="172">
        <v>0</v>
      </c>
      <c r="G478" s="173" t="str">
        <f t="shared" si="49"/>
        <v/>
      </c>
      <c r="H478" s="173" t="str">
        <f t="shared" si="50"/>
        <v/>
      </c>
      <c r="I478" s="184" t="str">
        <f t="shared" si="51"/>
        <v>否</v>
      </c>
      <c r="J478" s="185" t="str">
        <f t="shared" si="52"/>
        <v>项</v>
      </c>
      <c r="K478" s="186" t="str">
        <f t="shared" si="53"/>
        <v>207</v>
      </c>
      <c r="L478" s="155" t="str">
        <f t="shared" si="54"/>
        <v>20701</v>
      </c>
      <c r="M478" s="155" t="str">
        <f t="shared" si="55"/>
        <v>2070110</v>
      </c>
    </row>
    <row r="479" ht="31" customHeight="1" spans="1:13">
      <c r="A479" s="170">
        <v>2070111</v>
      </c>
      <c r="B479" s="171" t="s">
        <v>455</v>
      </c>
      <c r="C479" s="172">
        <v>1</v>
      </c>
      <c r="D479" s="172">
        <v>8</v>
      </c>
      <c r="E479" s="172">
        <v>0</v>
      </c>
      <c r="F479" s="172">
        <v>0</v>
      </c>
      <c r="G479" s="173" t="str">
        <f t="shared" si="49"/>
        <v/>
      </c>
      <c r="H479" s="173">
        <f t="shared" si="50"/>
        <v>0</v>
      </c>
      <c r="I479" s="184" t="str">
        <f t="shared" si="51"/>
        <v>是</v>
      </c>
      <c r="J479" s="185" t="str">
        <f t="shared" si="52"/>
        <v>项</v>
      </c>
      <c r="K479" s="186" t="str">
        <f t="shared" si="53"/>
        <v>207</v>
      </c>
      <c r="L479" s="155" t="str">
        <f t="shared" si="54"/>
        <v>20701</v>
      </c>
      <c r="M479" s="155" t="str">
        <f t="shared" si="55"/>
        <v>2070111</v>
      </c>
    </row>
    <row r="480" ht="31" customHeight="1" spans="1:13">
      <c r="A480" s="170">
        <v>2070112</v>
      </c>
      <c r="B480" s="171" t="s">
        <v>456</v>
      </c>
      <c r="C480" s="172">
        <v>61</v>
      </c>
      <c r="D480" s="172">
        <v>47</v>
      </c>
      <c r="E480" s="172">
        <v>64</v>
      </c>
      <c r="F480" s="172">
        <v>70</v>
      </c>
      <c r="G480" s="173">
        <f t="shared" si="49"/>
        <v>1.094</v>
      </c>
      <c r="H480" s="173">
        <f t="shared" si="50"/>
        <v>1.148</v>
      </c>
      <c r="I480" s="184" t="str">
        <f t="shared" si="51"/>
        <v>是</v>
      </c>
      <c r="J480" s="185" t="str">
        <f t="shared" si="52"/>
        <v>项</v>
      </c>
      <c r="K480" s="186" t="str">
        <f t="shared" si="53"/>
        <v>207</v>
      </c>
      <c r="L480" s="155" t="str">
        <f t="shared" si="54"/>
        <v>20701</v>
      </c>
      <c r="M480" s="155" t="str">
        <f t="shared" si="55"/>
        <v>2070112</v>
      </c>
    </row>
    <row r="481" ht="31" hidden="1" customHeight="1" spans="1:13">
      <c r="A481" s="170">
        <v>2070113</v>
      </c>
      <c r="B481" s="171" t="s">
        <v>457</v>
      </c>
      <c r="C481" s="172">
        <v>0</v>
      </c>
      <c r="D481" s="172">
        <v>0</v>
      </c>
      <c r="E481" s="172">
        <v>0</v>
      </c>
      <c r="F481" s="172">
        <v>0</v>
      </c>
      <c r="G481" s="173" t="str">
        <f t="shared" si="49"/>
        <v/>
      </c>
      <c r="H481" s="173" t="str">
        <f t="shared" si="50"/>
        <v/>
      </c>
      <c r="I481" s="184" t="str">
        <f t="shared" si="51"/>
        <v>否</v>
      </c>
      <c r="J481" s="185" t="str">
        <f t="shared" si="52"/>
        <v>项</v>
      </c>
      <c r="K481" s="186" t="str">
        <f t="shared" si="53"/>
        <v>207</v>
      </c>
      <c r="L481" s="155" t="str">
        <f t="shared" si="54"/>
        <v>20701</v>
      </c>
      <c r="M481" s="155" t="str">
        <f t="shared" si="55"/>
        <v>2070113</v>
      </c>
    </row>
    <row r="482" ht="31" customHeight="1" spans="1:13">
      <c r="A482" s="170">
        <v>2070114</v>
      </c>
      <c r="B482" s="171" t="s">
        <v>458</v>
      </c>
      <c r="C482" s="172">
        <v>187</v>
      </c>
      <c r="D482" s="172">
        <v>179</v>
      </c>
      <c r="E482" s="172">
        <v>176</v>
      </c>
      <c r="F482" s="172">
        <v>188</v>
      </c>
      <c r="G482" s="173">
        <f t="shared" si="49"/>
        <v>1.068</v>
      </c>
      <c r="H482" s="173">
        <f t="shared" si="50"/>
        <v>1.005</v>
      </c>
      <c r="I482" s="184" t="str">
        <f t="shared" si="51"/>
        <v>是</v>
      </c>
      <c r="J482" s="185" t="str">
        <f t="shared" si="52"/>
        <v>项</v>
      </c>
      <c r="K482" s="186" t="str">
        <f t="shared" si="53"/>
        <v>207</v>
      </c>
      <c r="L482" s="155" t="str">
        <f t="shared" si="54"/>
        <v>20701</v>
      </c>
      <c r="M482" s="155" t="str">
        <f t="shared" si="55"/>
        <v>2070114</v>
      </c>
    </row>
    <row r="483" ht="31" customHeight="1" spans="1:13">
      <c r="A483" s="170">
        <v>2070199</v>
      </c>
      <c r="B483" s="171" t="s">
        <v>459</v>
      </c>
      <c r="C483" s="172">
        <v>60</v>
      </c>
      <c r="D483" s="172">
        <v>164</v>
      </c>
      <c r="E483" s="172">
        <v>151</v>
      </c>
      <c r="F483" s="172">
        <v>46</v>
      </c>
      <c r="G483" s="173">
        <f t="shared" si="49"/>
        <v>0.305</v>
      </c>
      <c r="H483" s="173">
        <f t="shared" si="50"/>
        <v>0.767</v>
      </c>
      <c r="I483" s="184" t="str">
        <f t="shared" si="51"/>
        <v>是</v>
      </c>
      <c r="J483" s="185" t="str">
        <f t="shared" si="52"/>
        <v>项</v>
      </c>
      <c r="K483" s="186" t="str">
        <f t="shared" si="53"/>
        <v>207</v>
      </c>
      <c r="L483" s="155" t="str">
        <f t="shared" si="54"/>
        <v>20701</v>
      </c>
      <c r="M483" s="155" t="str">
        <f t="shared" si="55"/>
        <v>2070199</v>
      </c>
    </row>
    <row r="484" ht="31" customHeight="1" spans="1:13">
      <c r="A484" s="309">
        <v>20702</v>
      </c>
      <c r="B484" s="310" t="s">
        <v>460</v>
      </c>
      <c r="C484" s="165">
        <f>SUMIFS(C485:C$1297,$L485:$L$1297,$A484,$J485:$J$1297,"项")</f>
        <v>64</v>
      </c>
      <c r="D484" s="165">
        <f>SUMIFS(D485:D$1297,$L485:$L$1297,$A484,$J485:$J$1297,"项")</f>
        <v>84</v>
      </c>
      <c r="E484" s="165">
        <f>SUMIFS(E485:E$1297,$L485:$L$1297,$A484,$J485:$J$1297,"项")</f>
        <v>77</v>
      </c>
      <c r="F484" s="165">
        <f>SUMIFS(F485:F$1297,$L485:$L$1297,$A484,$J485:$J$1297,"项")</f>
        <v>81</v>
      </c>
      <c r="G484" s="173">
        <f t="shared" si="49"/>
        <v>1.052</v>
      </c>
      <c r="H484" s="173">
        <f t="shared" si="50"/>
        <v>1.266</v>
      </c>
      <c r="I484" s="184" t="str">
        <f t="shared" si="51"/>
        <v>是</v>
      </c>
      <c r="J484" s="185" t="str">
        <f t="shared" si="52"/>
        <v>款</v>
      </c>
      <c r="K484" s="186" t="str">
        <f t="shared" si="53"/>
        <v>207</v>
      </c>
      <c r="L484" s="155" t="str">
        <f t="shared" si="54"/>
        <v>20702</v>
      </c>
      <c r="M484" s="155" t="str">
        <f t="shared" si="55"/>
        <v>20702</v>
      </c>
    </row>
    <row r="485" ht="31" customHeight="1" spans="1:13">
      <c r="A485" s="170">
        <v>2070201</v>
      </c>
      <c r="B485" s="171" t="s">
        <v>144</v>
      </c>
      <c r="C485" s="172">
        <v>64</v>
      </c>
      <c r="D485" s="172">
        <v>78</v>
      </c>
      <c r="E485" s="172">
        <v>76</v>
      </c>
      <c r="F485" s="172">
        <v>80</v>
      </c>
      <c r="G485" s="173">
        <f t="shared" si="49"/>
        <v>1.053</v>
      </c>
      <c r="H485" s="173">
        <f t="shared" si="50"/>
        <v>1.25</v>
      </c>
      <c r="I485" s="184" t="str">
        <f t="shared" si="51"/>
        <v>是</v>
      </c>
      <c r="J485" s="185" t="str">
        <f t="shared" si="52"/>
        <v>项</v>
      </c>
      <c r="K485" s="186" t="str">
        <f t="shared" si="53"/>
        <v>207</v>
      </c>
      <c r="L485" s="155" t="str">
        <f t="shared" si="54"/>
        <v>20702</v>
      </c>
      <c r="M485" s="155" t="str">
        <f t="shared" si="55"/>
        <v>2070201</v>
      </c>
    </row>
    <row r="486" ht="31" hidden="1" customHeight="1" spans="1:13">
      <c r="A486" s="170">
        <v>2070202</v>
      </c>
      <c r="B486" s="171" t="s">
        <v>145</v>
      </c>
      <c r="C486" s="172">
        <v>0</v>
      </c>
      <c r="D486" s="172">
        <v>0</v>
      </c>
      <c r="E486" s="172">
        <v>0</v>
      </c>
      <c r="F486" s="172">
        <v>0</v>
      </c>
      <c r="G486" s="173" t="str">
        <f t="shared" si="49"/>
        <v/>
      </c>
      <c r="H486" s="173" t="str">
        <f t="shared" si="50"/>
        <v/>
      </c>
      <c r="I486" s="184" t="str">
        <f t="shared" si="51"/>
        <v>否</v>
      </c>
      <c r="J486" s="185" t="str">
        <f t="shared" si="52"/>
        <v>项</v>
      </c>
      <c r="K486" s="186" t="str">
        <f t="shared" si="53"/>
        <v>207</v>
      </c>
      <c r="L486" s="155" t="str">
        <f t="shared" si="54"/>
        <v>20702</v>
      </c>
      <c r="M486" s="155" t="str">
        <f t="shared" si="55"/>
        <v>2070202</v>
      </c>
    </row>
    <row r="487" ht="31" hidden="1" customHeight="1" spans="1:13">
      <c r="A487" s="170">
        <v>2070203</v>
      </c>
      <c r="B487" s="171" t="s">
        <v>146</v>
      </c>
      <c r="C487" s="172">
        <v>0</v>
      </c>
      <c r="D487" s="172">
        <v>0</v>
      </c>
      <c r="E487" s="172">
        <v>0</v>
      </c>
      <c r="F487" s="172">
        <v>0</v>
      </c>
      <c r="G487" s="173" t="str">
        <f t="shared" si="49"/>
        <v/>
      </c>
      <c r="H487" s="173" t="str">
        <f t="shared" si="50"/>
        <v/>
      </c>
      <c r="I487" s="184" t="str">
        <f t="shared" si="51"/>
        <v>否</v>
      </c>
      <c r="J487" s="185" t="str">
        <f t="shared" si="52"/>
        <v>项</v>
      </c>
      <c r="K487" s="186" t="str">
        <f t="shared" si="53"/>
        <v>207</v>
      </c>
      <c r="L487" s="155" t="str">
        <f t="shared" si="54"/>
        <v>20702</v>
      </c>
      <c r="M487" s="155" t="str">
        <f t="shared" si="55"/>
        <v>2070203</v>
      </c>
    </row>
    <row r="488" ht="31" customHeight="1" spans="1:13">
      <c r="A488" s="170">
        <v>2070204</v>
      </c>
      <c r="B488" s="171" t="s">
        <v>461</v>
      </c>
      <c r="C488" s="172">
        <v>0</v>
      </c>
      <c r="D488" s="172">
        <v>6</v>
      </c>
      <c r="E488" s="172">
        <v>1</v>
      </c>
      <c r="F488" s="172">
        <v>1</v>
      </c>
      <c r="G488" s="173">
        <f t="shared" si="49"/>
        <v>1</v>
      </c>
      <c r="H488" s="173" t="str">
        <f t="shared" si="50"/>
        <v/>
      </c>
      <c r="I488" s="184" t="str">
        <f t="shared" si="51"/>
        <v>是</v>
      </c>
      <c r="J488" s="185" t="str">
        <f t="shared" si="52"/>
        <v>项</v>
      </c>
      <c r="K488" s="186" t="str">
        <f t="shared" si="53"/>
        <v>207</v>
      </c>
      <c r="L488" s="155" t="str">
        <f t="shared" si="54"/>
        <v>20702</v>
      </c>
      <c r="M488" s="155" t="str">
        <f t="shared" si="55"/>
        <v>2070204</v>
      </c>
    </row>
    <row r="489" ht="31" hidden="1" customHeight="1" spans="1:13">
      <c r="A489" s="170">
        <v>2070205</v>
      </c>
      <c r="B489" s="171" t="s">
        <v>462</v>
      </c>
      <c r="C489" s="172">
        <v>0</v>
      </c>
      <c r="D489" s="172">
        <v>0</v>
      </c>
      <c r="E489" s="172">
        <v>0</v>
      </c>
      <c r="F489" s="172">
        <v>0</v>
      </c>
      <c r="G489" s="173" t="str">
        <f t="shared" si="49"/>
        <v/>
      </c>
      <c r="H489" s="173" t="str">
        <f t="shared" si="50"/>
        <v/>
      </c>
      <c r="I489" s="184" t="str">
        <f t="shared" si="51"/>
        <v>否</v>
      </c>
      <c r="J489" s="185" t="str">
        <f t="shared" si="52"/>
        <v>项</v>
      </c>
      <c r="K489" s="186" t="str">
        <f t="shared" si="53"/>
        <v>207</v>
      </c>
      <c r="L489" s="155" t="str">
        <f t="shared" si="54"/>
        <v>20702</v>
      </c>
      <c r="M489" s="155" t="str">
        <f t="shared" si="55"/>
        <v>2070205</v>
      </c>
    </row>
    <row r="490" ht="31" hidden="1" customHeight="1" spans="1:13">
      <c r="A490" s="170">
        <v>2070206</v>
      </c>
      <c r="B490" s="171" t="s">
        <v>463</v>
      </c>
      <c r="C490" s="172">
        <v>0</v>
      </c>
      <c r="D490" s="172">
        <v>0</v>
      </c>
      <c r="E490" s="172">
        <v>0</v>
      </c>
      <c r="F490" s="172">
        <v>0</v>
      </c>
      <c r="G490" s="173" t="str">
        <f t="shared" si="49"/>
        <v/>
      </c>
      <c r="H490" s="173" t="str">
        <f t="shared" si="50"/>
        <v/>
      </c>
      <c r="I490" s="184" t="str">
        <f t="shared" si="51"/>
        <v>否</v>
      </c>
      <c r="J490" s="185" t="str">
        <f t="shared" si="52"/>
        <v>项</v>
      </c>
      <c r="K490" s="186" t="str">
        <f t="shared" si="53"/>
        <v>207</v>
      </c>
      <c r="L490" s="155" t="str">
        <f t="shared" si="54"/>
        <v>20702</v>
      </c>
      <c r="M490" s="155" t="str">
        <f t="shared" si="55"/>
        <v>2070206</v>
      </c>
    </row>
    <row r="491" ht="31" hidden="1" customHeight="1" spans="1:13">
      <c r="A491" s="170">
        <v>2070299</v>
      </c>
      <c r="B491" s="171" t="s">
        <v>464</v>
      </c>
      <c r="C491" s="172">
        <v>0</v>
      </c>
      <c r="D491" s="172">
        <v>0</v>
      </c>
      <c r="E491" s="172">
        <v>0</v>
      </c>
      <c r="F491" s="172">
        <v>0</v>
      </c>
      <c r="G491" s="173" t="str">
        <f t="shared" si="49"/>
        <v/>
      </c>
      <c r="H491" s="173" t="str">
        <f t="shared" si="50"/>
        <v/>
      </c>
      <c r="I491" s="184" t="str">
        <f t="shared" si="51"/>
        <v>否</v>
      </c>
      <c r="J491" s="185" t="str">
        <f t="shared" si="52"/>
        <v>项</v>
      </c>
      <c r="K491" s="186" t="str">
        <f t="shared" si="53"/>
        <v>207</v>
      </c>
      <c r="L491" s="155" t="str">
        <f t="shared" si="54"/>
        <v>20702</v>
      </c>
      <c r="M491" s="155" t="str">
        <f t="shared" si="55"/>
        <v>2070299</v>
      </c>
    </row>
    <row r="492" ht="31" customHeight="1" spans="1:13">
      <c r="A492" s="309">
        <v>20703</v>
      </c>
      <c r="B492" s="310" t="s">
        <v>465</v>
      </c>
      <c r="C492" s="165">
        <f>SUMIFS(C493:C$1297,$L493:$L$1297,$A492,$J493:$J$1297,"项")</f>
        <v>0</v>
      </c>
      <c r="D492" s="165">
        <f>SUMIFS(D493:D$1297,$L493:$L$1297,$A492,$J493:$J$1297,"项")</f>
        <v>499</v>
      </c>
      <c r="E492" s="165">
        <f>SUMIFS(E493:E$1297,$L493:$L$1297,$A492,$J493:$J$1297,"项")</f>
        <v>268</v>
      </c>
      <c r="F492" s="165">
        <f>SUMIFS(F493:F$1297,$L493:$L$1297,$A492,$J493:$J$1297,"项")</f>
        <v>268</v>
      </c>
      <c r="G492" s="173">
        <f t="shared" si="49"/>
        <v>1</v>
      </c>
      <c r="H492" s="173" t="str">
        <f t="shared" si="50"/>
        <v/>
      </c>
      <c r="I492" s="184" t="str">
        <f t="shared" si="51"/>
        <v>是</v>
      </c>
      <c r="J492" s="185" t="str">
        <f t="shared" si="52"/>
        <v>款</v>
      </c>
      <c r="K492" s="186" t="str">
        <f t="shared" si="53"/>
        <v>207</v>
      </c>
      <c r="L492" s="155" t="str">
        <f t="shared" si="54"/>
        <v>20703</v>
      </c>
      <c r="M492" s="155" t="str">
        <f t="shared" si="55"/>
        <v>20703</v>
      </c>
    </row>
    <row r="493" ht="31" hidden="1" customHeight="1" spans="1:13">
      <c r="A493" s="170">
        <v>2070301</v>
      </c>
      <c r="B493" s="171" t="s">
        <v>144</v>
      </c>
      <c r="C493" s="172">
        <v>0</v>
      </c>
      <c r="D493" s="172">
        <v>0</v>
      </c>
      <c r="E493" s="172">
        <v>0</v>
      </c>
      <c r="F493" s="172">
        <v>0</v>
      </c>
      <c r="G493" s="173" t="str">
        <f t="shared" si="49"/>
        <v/>
      </c>
      <c r="H493" s="173" t="str">
        <f t="shared" si="50"/>
        <v/>
      </c>
      <c r="I493" s="184" t="str">
        <f t="shared" si="51"/>
        <v>否</v>
      </c>
      <c r="J493" s="185" t="str">
        <f t="shared" si="52"/>
        <v>项</v>
      </c>
      <c r="K493" s="186" t="str">
        <f t="shared" si="53"/>
        <v>207</v>
      </c>
      <c r="L493" s="155" t="str">
        <f t="shared" si="54"/>
        <v>20703</v>
      </c>
      <c r="M493" s="155" t="str">
        <f t="shared" si="55"/>
        <v>2070301</v>
      </c>
    </row>
    <row r="494" ht="31" hidden="1" customHeight="1" spans="1:13">
      <c r="A494" s="170">
        <v>2070302</v>
      </c>
      <c r="B494" s="171" t="s">
        <v>145</v>
      </c>
      <c r="C494" s="172">
        <v>0</v>
      </c>
      <c r="D494" s="172">
        <v>0</v>
      </c>
      <c r="E494" s="172">
        <v>0</v>
      </c>
      <c r="F494" s="172">
        <v>0</v>
      </c>
      <c r="G494" s="173" t="str">
        <f t="shared" si="49"/>
        <v/>
      </c>
      <c r="H494" s="173" t="str">
        <f t="shared" si="50"/>
        <v/>
      </c>
      <c r="I494" s="184" t="str">
        <f t="shared" si="51"/>
        <v>否</v>
      </c>
      <c r="J494" s="185" t="str">
        <f t="shared" si="52"/>
        <v>项</v>
      </c>
      <c r="K494" s="186" t="str">
        <f t="shared" si="53"/>
        <v>207</v>
      </c>
      <c r="L494" s="155" t="str">
        <f t="shared" si="54"/>
        <v>20703</v>
      </c>
      <c r="M494" s="155" t="str">
        <f t="shared" si="55"/>
        <v>2070302</v>
      </c>
    </row>
    <row r="495" ht="31" hidden="1" customHeight="1" spans="1:13">
      <c r="A495" s="170">
        <v>2070303</v>
      </c>
      <c r="B495" s="171" t="s">
        <v>146</v>
      </c>
      <c r="C495" s="172">
        <v>0</v>
      </c>
      <c r="D495" s="172">
        <v>0</v>
      </c>
      <c r="E495" s="172">
        <v>0</v>
      </c>
      <c r="F495" s="172">
        <v>0</v>
      </c>
      <c r="G495" s="173" t="str">
        <f t="shared" si="49"/>
        <v/>
      </c>
      <c r="H495" s="173" t="str">
        <f t="shared" si="50"/>
        <v/>
      </c>
      <c r="I495" s="184" t="str">
        <f t="shared" si="51"/>
        <v>否</v>
      </c>
      <c r="J495" s="185" t="str">
        <f t="shared" si="52"/>
        <v>项</v>
      </c>
      <c r="K495" s="186" t="str">
        <f t="shared" si="53"/>
        <v>207</v>
      </c>
      <c r="L495" s="155" t="str">
        <f t="shared" si="54"/>
        <v>20703</v>
      </c>
      <c r="M495" s="155" t="str">
        <f t="shared" si="55"/>
        <v>2070303</v>
      </c>
    </row>
    <row r="496" ht="31" hidden="1" customHeight="1" spans="1:13">
      <c r="A496" s="170">
        <v>2070304</v>
      </c>
      <c r="B496" s="171" t="s">
        <v>466</v>
      </c>
      <c r="C496" s="172">
        <v>0</v>
      </c>
      <c r="D496" s="172">
        <v>0</v>
      </c>
      <c r="E496" s="172">
        <v>0</v>
      </c>
      <c r="F496" s="172">
        <v>0</v>
      </c>
      <c r="G496" s="173" t="str">
        <f t="shared" si="49"/>
        <v/>
      </c>
      <c r="H496" s="173" t="str">
        <f t="shared" si="50"/>
        <v/>
      </c>
      <c r="I496" s="184" t="str">
        <f t="shared" si="51"/>
        <v>否</v>
      </c>
      <c r="J496" s="185" t="str">
        <f t="shared" si="52"/>
        <v>项</v>
      </c>
      <c r="K496" s="186" t="str">
        <f t="shared" si="53"/>
        <v>207</v>
      </c>
      <c r="L496" s="155" t="str">
        <f t="shared" si="54"/>
        <v>20703</v>
      </c>
      <c r="M496" s="155" t="str">
        <f t="shared" si="55"/>
        <v>2070304</v>
      </c>
    </row>
    <row r="497" ht="31" customHeight="1" spans="1:13">
      <c r="A497" s="170">
        <v>2070305</v>
      </c>
      <c r="B497" s="171" t="s">
        <v>467</v>
      </c>
      <c r="C497" s="172">
        <v>0</v>
      </c>
      <c r="D497" s="172">
        <v>0</v>
      </c>
      <c r="E497" s="172">
        <v>28</v>
      </c>
      <c r="F497" s="172">
        <v>28</v>
      </c>
      <c r="G497" s="173">
        <f t="shared" si="49"/>
        <v>1</v>
      </c>
      <c r="H497" s="173" t="str">
        <f t="shared" si="50"/>
        <v/>
      </c>
      <c r="I497" s="184" t="str">
        <f t="shared" si="51"/>
        <v>是</v>
      </c>
      <c r="J497" s="185" t="str">
        <f t="shared" si="52"/>
        <v>项</v>
      </c>
      <c r="K497" s="186" t="str">
        <f t="shared" si="53"/>
        <v>207</v>
      </c>
      <c r="L497" s="155" t="str">
        <f t="shared" si="54"/>
        <v>20703</v>
      </c>
      <c r="M497" s="155" t="str">
        <f t="shared" si="55"/>
        <v>2070305</v>
      </c>
    </row>
    <row r="498" ht="31" hidden="1" customHeight="1" spans="1:13">
      <c r="A498" s="170">
        <v>2070306</v>
      </c>
      <c r="B498" s="171" t="s">
        <v>468</v>
      </c>
      <c r="C498" s="172">
        <v>0</v>
      </c>
      <c r="D498" s="172">
        <v>0</v>
      </c>
      <c r="E498" s="172">
        <v>0</v>
      </c>
      <c r="F498" s="172">
        <v>0</v>
      </c>
      <c r="G498" s="173" t="str">
        <f t="shared" si="49"/>
        <v/>
      </c>
      <c r="H498" s="173" t="str">
        <f t="shared" si="50"/>
        <v/>
      </c>
      <c r="I498" s="184" t="str">
        <f t="shared" si="51"/>
        <v>否</v>
      </c>
      <c r="J498" s="185" t="str">
        <f t="shared" si="52"/>
        <v>项</v>
      </c>
      <c r="K498" s="186" t="str">
        <f t="shared" si="53"/>
        <v>207</v>
      </c>
      <c r="L498" s="155" t="str">
        <f t="shared" si="54"/>
        <v>20703</v>
      </c>
      <c r="M498" s="155" t="str">
        <f t="shared" si="55"/>
        <v>2070306</v>
      </c>
    </row>
    <row r="499" ht="31" customHeight="1" spans="1:13">
      <c r="A499" s="170">
        <v>2070307</v>
      </c>
      <c r="B499" s="171" t="s">
        <v>469</v>
      </c>
      <c r="C499" s="172">
        <v>0</v>
      </c>
      <c r="D499" s="172">
        <v>19</v>
      </c>
      <c r="E499" s="172">
        <v>0</v>
      </c>
      <c r="F499" s="172">
        <v>0</v>
      </c>
      <c r="G499" s="173" t="str">
        <f t="shared" si="49"/>
        <v/>
      </c>
      <c r="H499" s="173" t="str">
        <f t="shared" si="50"/>
        <v/>
      </c>
      <c r="I499" s="184" t="str">
        <f t="shared" si="51"/>
        <v>是</v>
      </c>
      <c r="J499" s="185" t="str">
        <f t="shared" si="52"/>
        <v>项</v>
      </c>
      <c r="K499" s="186" t="str">
        <f t="shared" si="53"/>
        <v>207</v>
      </c>
      <c r="L499" s="155" t="str">
        <f t="shared" si="54"/>
        <v>20703</v>
      </c>
      <c r="M499" s="155" t="str">
        <f t="shared" si="55"/>
        <v>2070307</v>
      </c>
    </row>
    <row r="500" ht="31" customHeight="1" spans="1:13">
      <c r="A500" s="170">
        <v>2070308</v>
      </c>
      <c r="B500" s="171" t="s">
        <v>470</v>
      </c>
      <c r="C500" s="172">
        <v>0</v>
      </c>
      <c r="D500" s="172">
        <v>480</v>
      </c>
      <c r="E500" s="172">
        <v>240</v>
      </c>
      <c r="F500" s="172">
        <v>240</v>
      </c>
      <c r="G500" s="173">
        <f t="shared" si="49"/>
        <v>1</v>
      </c>
      <c r="H500" s="173" t="str">
        <f t="shared" si="50"/>
        <v/>
      </c>
      <c r="I500" s="184" t="str">
        <f t="shared" si="51"/>
        <v>是</v>
      </c>
      <c r="J500" s="185" t="str">
        <f t="shared" si="52"/>
        <v>项</v>
      </c>
      <c r="K500" s="186" t="str">
        <f t="shared" si="53"/>
        <v>207</v>
      </c>
      <c r="L500" s="155" t="str">
        <f t="shared" si="54"/>
        <v>20703</v>
      </c>
      <c r="M500" s="155" t="str">
        <f t="shared" si="55"/>
        <v>2070308</v>
      </c>
    </row>
    <row r="501" ht="31" hidden="1" customHeight="1" spans="1:13">
      <c r="A501" s="170">
        <v>2070309</v>
      </c>
      <c r="B501" s="171" t="s">
        <v>471</v>
      </c>
      <c r="C501" s="172">
        <v>0</v>
      </c>
      <c r="D501" s="172">
        <v>0</v>
      </c>
      <c r="E501" s="172">
        <v>0</v>
      </c>
      <c r="F501" s="172">
        <v>0</v>
      </c>
      <c r="G501" s="173" t="str">
        <f t="shared" si="49"/>
        <v/>
      </c>
      <c r="H501" s="173" t="str">
        <f t="shared" si="50"/>
        <v/>
      </c>
      <c r="I501" s="184" t="str">
        <f t="shared" si="51"/>
        <v>否</v>
      </c>
      <c r="J501" s="185" t="str">
        <f t="shared" si="52"/>
        <v>项</v>
      </c>
      <c r="K501" s="186" t="str">
        <f t="shared" si="53"/>
        <v>207</v>
      </c>
      <c r="L501" s="155" t="str">
        <f t="shared" si="54"/>
        <v>20703</v>
      </c>
      <c r="M501" s="155" t="str">
        <f t="shared" si="55"/>
        <v>2070309</v>
      </c>
    </row>
    <row r="502" ht="31" hidden="1" customHeight="1" spans="1:13">
      <c r="A502" s="170">
        <v>2070399</v>
      </c>
      <c r="B502" s="171" t="s">
        <v>472</v>
      </c>
      <c r="C502" s="172">
        <v>0</v>
      </c>
      <c r="D502" s="172">
        <v>0</v>
      </c>
      <c r="E502" s="172">
        <v>0</v>
      </c>
      <c r="F502" s="172">
        <v>0</v>
      </c>
      <c r="G502" s="173" t="str">
        <f t="shared" si="49"/>
        <v/>
      </c>
      <c r="H502" s="173" t="str">
        <f t="shared" si="50"/>
        <v/>
      </c>
      <c r="I502" s="184" t="str">
        <f t="shared" si="51"/>
        <v>否</v>
      </c>
      <c r="J502" s="185" t="str">
        <f t="shared" si="52"/>
        <v>项</v>
      </c>
      <c r="K502" s="186" t="str">
        <f t="shared" si="53"/>
        <v>207</v>
      </c>
      <c r="L502" s="155" t="str">
        <f t="shared" si="54"/>
        <v>20703</v>
      </c>
      <c r="M502" s="155" t="str">
        <f t="shared" si="55"/>
        <v>2070399</v>
      </c>
    </row>
    <row r="503" ht="31" hidden="1" customHeight="1" spans="1:13">
      <c r="A503" s="309">
        <v>20706</v>
      </c>
      <c r="B503" s="310" t="s">
        <v>473</v>
      </c>
      <c r="C503" s="165">
        <f>SUMIFS(C504:C$1297,$L504:$L$1297,$A503,$J504:$J$1297,"项")</f>
        <v>0</v>
      </c>
      <c r="D503" s="165">
        <f>SUMIFS(D504:D$1297,$L504:$L$1297,$A503,$J504:$J$1297,"项")</f>
        <v>0</v>
      </c>
      <c r="E503" s="165">
        <f>SUMIFS(E504:E$1297,$L504:$L$1297,$A503,$J504:$J$1297,"项")</f>
        <v>0</v>
      </c>
      <c r="F503" s="165">
        <f>SUMIFS(F504:F$1297,$L504:$L$1297,$A503,$J504:$J$1297,"项")</f>
        <v>0</v>
      </c>
      <c r="G503" s="173" t="str">
        <f t="shared" si="49"/>
        <v/>
      </c>
      <c r="H503" s="173" t="str">
        <f t="shared" si="50"/>
        <v/>
      </c>
      <c r="I503" s="184" t="str">
        <f t="shared" si="51"/>
        <v>否</v>
      </c>
      <c r="J503" s="185" t="str">
        <f t="shared" si="52"/>
        <v>款</v>
      </c>
      <c r="K503" s="186" t="str">
        <f t="shared" si="53"/>
        <v>207</v>
      </c>
      <c r="L503" s="155" t="str">
        <f t="shared" si="54"/>
        <v>20706</v>
      </c>
      <c r="M503" s="155" t="str">
        <f t="shared" si="55"/>
        <v>20706</v>
      </c>
    </row>
    <row r="504" ht="31" hidden="1" customHeight="1" spans="1:13">
      <c r="A504" s="170">
        <v>2070601</v>
      </c>
      <c r="B504" s="171" t="s">
        <v>144</v>
      </c>
      <c r="C504" s="172">
        <v>0</v>
      </c>
      <c r="D504" s="172">
        <v>0</v>
      </c>
      <c r="E504" s="172">
        <v>0</v>
      </c>
      <c r="F504" s="172">
        <v>0</v>
      </c>
      <c r="G504" s="173" t="str">
        <f t="shared" si="49"/>
        <v/>
      </c>
      <c r="H504" s="173" t="str">
        <f t="shared" si="50"/>
        <v/>
      </c>
      <c r="I504" s="184" t="str">
        <f t="shared" si="51"/>
        <v>否</v>
      </c>
      <c r="J504" s="185" t="str">
        <f t="shared" si="52"/>
        <v>项</v>
      </c>
      <c r="K504" s="186" t="str">
        <f t="shared" si="53"/>
        <v>207</v>
      </c>
      <c r="L504" s="155" t="str">
        <f t="shared" si="54"/>
        <v>20706</v>
      </c>
      <c r="M504" s="155" t="str">
        <f t="shared" si="55"/>
        <v>2070601</v>
      </c>
    </row>
    <row r="505" ht="31" hidden="1" customHeight="1" spans="1:13">
      <c r="A505" s="170">
        <v>2070602</v>
      </c>
      <c r="B505" s="171" t="s">
        <v>145</v>
      </c>
      <c r="C505" s="172">
        <v>0</v>
      </c>
      <c r="D505" s="172">
        <v>0</v>
      </c>
      <c r="E505" s="172">
        <v>0</v>
      </c>
      <c r="F505" s="172">
        <v>0</v>
      </c>
      <c r="G505" s="173" t="str">
        <f t="shared" si="49"/>
        <v/>
      </c>
      <c r="H505" s="173" t="str">
        <f t="shared" si="50"/>
        <v/>
      </c>
      <c r="I505" s="184" t="str">
        <f t="shared" si="51"/>
        <v>否</v>
      </c>
      <c r="J505" s="185" t="str">
        <f t="shared" si="52"/>
        <v>项</v>
      </c>
      <c r="K505" s="186" t="str">
        <f t="shared" si="53"/>
        <v>207</v>
      </c>
      <c r="L505" s="155" t="str">
        <f t="shared" si="54"/>
        <v>20706</v>
      </c>
      <c r="M505" s="155" t="str">
        <f t="shared" si="55"/>
        <v>2070602</v>
      </c>
    </row>
    <row r="506" ht="31" hidden="1" customHeight="1" spans="1:13">
      <c r="A506" s="170">
        <v>2070603</v>
      </c>
      <c r="B506" s="171" t="s">
        <v>146</v>
      </c>
      <c r="C506" s="172">
        <v>0</v>
      </c>
      <c r="D506" s="172">
        <v>0</v>
      </c>
      <c r="E506" s="172">
        <v>0</v>
      </c>
      <c r="F506" s="172">
        <v>0</v>
      </c>
      <c r="G506" s="173" t="str">
        <f t="shared" si="49"/>
        <v/>
      </c>
      <c r="H506" s="173" t="str">
        <f t="shared" si="50"/>
        <v/>
      </c>
      <c r="I506" s="184" t="str">
        <f t="shared" si="51"/>
        <v>否</v>
      </c>
      <c r="J506" s="185" t="str">
        <f t="shared" si="52"/>
        <v>项</v>
      </c>
      <c r="K506" s="186" t="str">
        <f t="shared" si="53"/>
        <v>207</v>
      </c>
      <c r="L506" s="155" t="str">
        <f t="shared" si="54"/>
        <v>20706</v>
      </c>
      <c r="M506" s="155" t="str">
        <f t="shared" si="55"/>
        <v>2070603</v>
      </c>
    </row>
    <row r="507" ht="31" hidden="1" customHeight="1" spans="1:13">
      <c r="A507" s="170">
        <v>2070604</v>
      </c>
      <c r="B507" s="171" t="s">
        <v>474</v>
      </c>
      <c r="C507" s="172">
        <v>0</v>
      </c>
      <c r="D507" s="172">
        <v>0</v>
      </c>
      <c r="E507" s="172">
        <v>0</v>
      </c>
      <c r="F507" s="172">
        <v>0</v>
      </c>
      <c r="G507" s="173" t="str">
        <f t="shared" si="49"/>
        <v/>
      </c>
      <c r="H507" s="173" t="str">
        <f t="shared" si="50"/>
        <v/>
      </c>
      <c r="I507" s="184" t="str">
        <f t="shared" si="51"/>
        <v>否</v>
      </c>
      <c r="J507" s="185" t="str">
        <f t="shared" si="52"/>
        <v>项</v>
      </c>
      <c r="K507" s="186" t="str">
        <f t="shared" si="53"/>
        <v>207</v>
      </c>
      <c r="L507" s="155" t="str">
        <f t="shared" si="54"/>
        <v>20706</v>
      </c>
      <c r="M507" s="155" t="str">
        <f t="shared" si="55"/>
        <v>2070604</v>
      </c>
    </row>
    <row r="508" ht="31" hidden="1" customHeight="1" spans="1:13">
      <c r="A508" s="170">
        <v>2070605</v>
      </c>
      <c r="B508" s="171" t="s">
        <v>475</v>
      </c>
      <c r="C508" s="172">
        <v>0</v>
      </c>
      <c r="D508" s="172">
        <v>0</v>
      </c>
      <c r="E508" s="172">
        <v>0</v>
      </c>
      <c r="F508" s="172">
        <v>0</v>
      </c>
      <c r="G508" s="173" t="str">
        <f t="shared" si="49"/>
        <v/>
      </c>
      <c r="H508" s="173" t="str">
        <f t="shared" si="50"/>
        <v/>
      </c>
      <c r="I508" s="184" t="str">
        <f t="shared" si="51"/>
        <v>否</v>
      </c>
      <c r="J508" s="185" t="str">
        <f t="shared" si="52"/>
        <v>项</v>
      </c>
      <c r="K508" s="186" t="str">
        <f t="shared" si="53"/>
        <v>207</v>
      </c>
      <c r="L508" s="155" t="str">
        <f t="shared" si="54"/>
        <v>20706</v>
      </c>
      <c r="M508" s="155" t="str">
        <f t="shared" si="55"/>
        <v>2070605</v>
      </c>
    </row>
    <row r="509" ht="31" hidden="1" customHeight="1" spans="1:13">
      <c r="A509" s="170">
        <v>2070606</v>
      </c>
      <c r="B509" s="171" t="s">
        <v>476</v>
      </c>
      <c r="C509" s="172">
        <v>0</v>
      </c>
      <c r="D509" s="172">
        <v>0</v>
      </c>
      <c r="E509" s="172">
        <v>0</v>
      </c>
      <c r="F509" s="172">
        <v>0</v>
      </c>
      <c r="G509" s="173" t="str">
        <f t="shared" si="49"/>
        <v/>
      </c>
      <c r="H509" s="173" t="str">
        <f t="shared" si="50"/>
        <v/>
      </c>
      <c r="I509" s="184" t="str">
        <f t="shared" si="51"/>
        <v>否</v>
      </c>
      <c r="J509" s="185" t="str">
        <f t="shared" si="52"/>
        <v>项</v>
      </c>
      <c r="K509" s="186" t="str">
        <f t="shared" si="53"/>
        <v>207</v>
      </c>
      <c r="L509" s="155" t="str">
        <f t="shared" si="54"/>
        <v>20706</v>
      </c>
      <c r="M509" s="155" t="str">
        <f t="shared" si="55"/>
        <v>2070606</v>
      </c>
    </row>
    <row r="510" ht="31" hidden="1" customHeight="1" spans="1:13">
      <c r="A510" s="170">
        <v>2070607</v>
      </c>
      <c r="B510" s="171" t="s">
        <v>477</v>
      </c>
      <c r="C510" s="172">
        <v>0</v>
      </c>
      <c r="D510" s="172">
        <v>0</v>
      </c>
      <c r="E510" s="172">
        <v>0</v>
      </c>
      <c r="F510" s="172">
        <v>0</v>
      </c>
      <c r="G510" s="173" t="str">
        <f t="shared" si="49"/>
        <v/>
      </c>
      <c r="H510" s="173" t="str">
        <f t="shared" si="50"/>
        <v/>
      </c>
      <c r="I510" s="184" t="str">
        <f t="shared" si="51"/>
        <v>否</v>
      </c>
      <c r="J510" s="185" t="str">
        <f t="shared" si="52"/>
        <v>项</v>
      </c>
      <c r="K510" s="186" t="str">
        <f t="shared" si="53"/>
        <v>207</v>
      </c>
      <c r="L510" s="155" t="str">
        <f t="shared" si="54"/>
        <v>20706</v>
      </c>
      <c r="M510" s="155" t="str">
        <f t="shared" si="55"/>
        <v>2070607</v>
      </c>
    </row>
    <row r="511" ht="31" hidden="1" customHeight="1" spans="1:13">
      <c r="A511" s="170">
        <v>2070699</v>
      </c>
      <c r="B511" s="171" t="s">
        <v>478</v>
      </c>
      <c r="C511" s="172">
        <v>0</v>
      </c>
      <c r="D511" s="172">
        <v>0</v>
      </c>
      <c r="E511" s="172">
        <v>0</v>
      </c>
      <c r="F511" s="172">
        <v>0</v>
      </c>
      <c r="G511" s="173" t="str">
        <f t="shared" si="49"/>
        <v/>
      </c>
      <c r="H511" s="173" t="str">
        <f t="shared" si="50"/>
        <v/>
      </c>
      <c r="I511" s="184" t="str">
        <f t="shared" si="51"/>
        <v>否</v>
      </c>
      <c r="J511" s="185" t="str">
        <f t="shared" si="52"/>
        <v>项</v>
      </c>
      <c r="K511" s="186" t="str">
        <f t="shared" si="53"/>
        <v>207</v>
      </c>
      <c r="L511" s="155" t="str">
        <f t="shared" si="54"/>
        <v>20706</v>
      </c>
      <c r="M511" s="155" t="str">
        <f t="shared" si="55"/>
        <v>2070699</v>
      </c>
    </row>
    <row r="512" ht="31" customHeight="1" spans="1:13">
      <c r="A512" s="309">
        <v>20708</v>
      </c>
      <c r="B512" s="310" t="s">
        <v>479</v>
      </c>
      <c r="C512" s="165">
        <f>SUMIFS(C513:C$1297,$L513:$L$1297,$A512,$J513:$J$1297,"项")</f>
        <v>36</v>
      </c>
      <c r="D512" s="165">
        <f>SUMIFS(D513:D$1297,$L513:$L$1297,$A512,$J513:$J$1297,"项")</f>
        <v>476</v>
      </c>
      <c r="E512" s="165">
        <f>SUMIFS(E513:E$1297,$L513:$L$1297,$A512,$J513:$J$1297,"项")</f>
        <v>13</v>
      </c>
      <c r="F512" s="165">
        <f>SUMIFS(F513:F$1297,$L513:$L$1297,$A512,$J513:$J$1297,"项")</f>
        <v>13</v>
      </c>
      <c r="G512" s="173">
        <f t="shared" si="49"/>
        <v>1</v>
      </c>
      <c r="H512" s="173">
        <f t="shared" si="50"/>
        <v>0.361</v>
      </c>
      <c r="I512" s="184" t="str">
        <f t="shared" si="51"/>
        <v>是</v>
      </c>
      <c r="J512" s="185" t="str">
        <f t="shared" si="52"/>
        <v>款</v>
      </c>
      <c r="K512" s="186" t="str">
        <f t="shared" si="53"/>
        <v>207</v>
      </c>
      <c r="L512" s="155" t="str">
        <f t="shared" si="54"/>
        <v>20708</v>
      </c>
      <c r="M512" s="155" t="str">
        <f t="shared" si="55"/>
        <v>20708</v>
      </c>
    </row>
    <row r="513" ht="31" hidden="1" customHeight="1" spans="1:13">
      <c r="A513" s="170">
        <v>2070801</v>
      </c>
      <c r="B513" s="171" t="s">
        <v>144</v>
      </c>
      <c r="C513" s="172">
        <v>0</v>
      </c>
      <c r="D513" s="172">
        <v>0</v>
      </c>
      <c r="E513" s="172">
        <v>0</v>
      </c>
      <c r="F513" s="172">
        <v>0</v>
      </c>
      <c r="G513" s="173" t="str">
        <f t="shared" si="49"/>
        <v/>
      </c>
      <c r="H513" s="173" t="str">
        <f t="shared" si="50"/>
        <v/>
      </c>
      <c r="I513" s="184" t="str">
        <f t="shared" si="51"/>
        <v>否</v>
      </c>
      <c r="J513" s="185" t="str">
        <f t="shared" si="52"/>
        <v>项</v>
      </c>
      <c r="K513" s="186" t="str">
        <f t="shared" si="53"/>
        <v>207</v>
      </c>
      <c r="L513" s="155" t="str">
        <f t="shared" si="54"/>
        <v>20708</v>
      </c>
      <c r="M513" s="155" t="str">
        <f t="shared" si="55"/>
        <v>2070801</v>
      </c>
    </row>
    <row r="514" ht="31" hidden="1" customHeight="1" spans="1:13">
      <c r="A514" s="170">
        <v>2070802</v>
      </c>
      <c r="B514" s="171" t="s">
        <v>145</v>
      </c>
      <c r="C514" s="172">
        <v>0</v>
      </c>
      <c r="D514" s="172">
        <v>0</v>
      </c>
      <c r="E514" s="172">
        <v>0</v>
      </c>
      <c r="F514" s="172">
        <v>0</v>
      </c>
      <c r="G514" s="173" t="str">
        <f t="shared" si="49"/>
        <v/>
      </c>
      <c r="H514" s="173" t="str">
        <f t="shared" si="50"/>
        <v/>
      </c>
      <c r="I514" s="184" t="str">
        <f t="shared" si="51"/>
        <v>否</v>
      </c>
      <c r="J514" s="185" t="str">
        <f t="shared" si="52"/>
        <v>项</v>
      </c>
      <c r="K514" s="186" t="str">
        <f t="shared" si="53"/>
        <v>207</v>
      </c>
      <c r="L514" s="155" t="str">
        <f t="shared" si="54"/>
        <v>20708</v>
      </c>
      <c r="M514" s="155" t="str">
        <f t="shared" si="55"/>
        <v>2070802</v>
      </c>
    </row>
    <row r="515" ht="31" hidden="1" customHeight="1" spans="1:13">
      <c r="A515" s="170">
        <v>2070803</v>
      </c>
      <c r="B515" s="171" t="s">
        <v>146</v>
      </c>
      <c r="C515" s="172">
        <v>0</v>
      </c>
      <c r="D515" s="172">
        <v>0</v>
      </c>
      <c r="E515" s="172">
        <v>0</v>
      </c>
      <c r="F515" s="172">
        <v>0</v>
      </c>
      <c r="G515" s="173" t="str">
        <f t="shared" si="49"/>
        <v/>
      </c>
      <c r="H515" s="173" t="str">
        <f t="shared" si="50"/>
        <v/>
      </c>
      <c r="I515" s="184" t="str">
        <f t="shared" si="51"/>
        <v>否</v>
      </c>
      <c r="J515" s="185" t="str">
        <f t="shared" si="52"/>
        <v>项</v>
      </c>
      <c r="K515" s="186" t="str">
        <f t="shared" si="53"/>
        <v>207</v>
      </c>
      <c r="L515" s="155" t="str">
        <f t="shared" si="54"/>
        <v>20708</v>
      </c>
      <c r="M515" s="155" t="str">
        <f t="shared" si="55"/>
        <v>2070803</v>
      </c>
    </row>
    <row r="516" ht="31" hidden="1" customHeight="1" spans="1:13">
      <c r="A516" s="170">
        <v>2070806</v>
      </c>
      <c r="B516" s="171" t="s">
        <v>480</v>
      </c>
      <c r="C516" s="172">
        <v>0</v>
      </c>
      <c r="D516" s="172">
        <v>0</v>
      </c>
      <c r="E516" s="172">
        <v>0</v>
      </c>
      <c r="F516" s="172">
        <v>0</v>
      </c>
      <c r="G516" s="173" t="str">
        <f t="shared" si="49"/>
        <v/>
      </c>
      <c r="H516" s="173" t="str">
        <f t="shared" si="50"/>
        <v/>
      </c>
      <c r="I516" s="184" t="str">
        <f t="shared" si="51"/>
        <v>否</v>
      </c>
      <c r="J516" s="185" t="str">
        <f t="shared" si="52"/>
        <v>项</v>
      </c>
      <c r="K516" s="186" t="str">
        <f t="shared" si="53"/>
        <v>207</v>
      </c>
      <c r="L516" s="155" t="str">
        <f t="shared" si="54"/>
        <v>20708</v>
      </c>
      <c r="M516" s="155" t="str">
        <f t="shared" si="55"/>
        <v>2070806</v>
      </c>
    </row>
    <row r="517" ht="31" hidden="1" customHeight="1" spans="1:13">
      <c r="A517" s="170">
        <v>2070807</v>
      </c>
      <c r="B517" s="171" t="s">
        <v>481</v>
      </c>
      <c r="C517" s="172">
        <v>0</v>
      </c>
      <c r="D517" s="172">
        <v>0</v>
      </c>
      <c r="E517" s="172">
        <v>0</v>
      </c>
      <c r="F517" s="172">
        <v>0</v>
      </c>
      <c r="G517" s="173" t="str">
        <f t="shared" ref="G517:G580" si="56">IF(E517&lt;&gt;0,ROUND(F517/E517,3),"")</f>
        <v/>
      </c>
      <c r="H517" s="173" t="str">
        <f t="shared" ref="H517:H580" si="57">IF(C517&lt;&gt;0,ROUND(F517/C517,3),"")</f>
        <v/>
      </c>
      <c r="I517" s="184" t="str">
        <f t="shared" si="51"/>
        <v>否</v>
      </c>
      <c r="J517" s="185" t="str">
        <f t="shared" si="52"/>
        <v>项</v>
      </c>
      <c r="K517" s="186" t="str">
        <f t="shared" si="53"/>
        <v>207</v>
      </c>
      <c r="L517" s="155" t="str">
        <f t="shared" si="54"/>
        <v>20708</v>
      </c>
      <c r="M517" s="155" t="str">
        <f t="shared" si="55"/>
        <v>2070807</v>
      </c>
    </row>
    <row r="518" ht="31" hidden="1" customHeight="1" spans="1:13">
      <c r="A518" s="170">
        <v>2070808</v>
      </c>
      <c r="B518" s="171" t="s">
        <v>482</v>
      </c>
      <c r="C518" s="172">
        <v>0</v>
      </c>
      <c r="D518" s="172">
        <v>0</v>
      </c>
      <c r="E518" s="172">
        <v>0</v>
      </c>
      <c r="F518" s="172">
        <v>0</v>
      </c>
      <c r="G518" s="173" t="str">
        <f t="shared" si="56"/>
        <v/>
      </c>
      <c r="H518" s="173" t="str">
        <f t="shared" si="57"/>
        <v/>
      </c>
      <c r="I518" s="184" t="str">
        <f t="shared" ref="I518:I581" si="58">IF(LEN(A518)=3,"是",IF(OR(C518&lt;&gt;0,D518&lt;&gt;0,E518&lt;&gt;0,F518&lt;&gt;0),"是","否"))</f>
        <v>否</v>
      </c>
      <c r="J518" s="185" t="str">
        <f t="shared" ref="J518:J581" si="59">_xlfn.IFS(LEN(A518)=3,"类",LEN(A518)=5,"款",LEN(A518)=7,"项")</f>
        <v>项</v>
      </c>
      <c r="K518" s="186" t="str">
        <f t="shared" ref="K518:K581" si="60">LEFT(A518,3)</f>
        <v>207</v>
      </c>
      <c r="L518" s="155" t="str">
        <f t="shared" ref="L518:L581" si="61">LEFT(A518,5)</f>
        <v>20708</v>
      </c>
      <c r="M518" s="155" t="str">
        <f t="shared" ref="M518:M581" si="62">LEFT(A518,7)</f>
        <v>2070808</v>
      </c>
    </row>
    <row r="519" ht="31" customHeight="1" spans="1:13">
      <c r="A519" s="170">
        <v>2070899</v>
      </c>
      <c r="B519" s="171" t="s">
        <v>483</v>
      </c>
      <c r="C519" s="172">
        <v>36</v>
      </c>
      <c r="D519" s="172">
        <v>476</v>
      </c>
      <c r="E519" s="172">
        <v>13</v>
      </c>
      <c r="F519" s="172">
        <v>13</v>
      </c>
      <c r="G519" s="173">
        <f t="shared" si="56"/>
        <v>1</v>
      </c>
      <c r="H519" s="173">
        <f t="shared" si="57"/>
        <v>0.361</v>
      </c>
      <c r="I519" s="184" t="str">
        <f t="shared" si="58"/>
        <v>是</v>
      </c>
      <c r="J519" s="185" t="str">
        <f t="shared" si="59"/>
        <v>项</v>
      </c>
      <c r="K519" s="186" t="str">
        <f t="shared" si="60"/>
        <v>207</v>
      </c>
      <c r="L519" s="155" t="str">
        <f t="shared" si="61"/>
        <v>20708</v>
      </c>
      <c r="M519" s="155" t="str">
        <f t="shared" si="62"/>
        <v>2070899</v>
      </c>
    </row>
    <row r="520" ht="31" customHeight="1" spans="1:13">
      <c r="A520" s="309">
        <v>20799</v>
      </c>
      <c r="B520" s="310" t="s">
        <v>484</v>
      </c>
      <c r="C520" s="165">
        <f>SUMIFS(C521:C$1297,$L521:$L$1297,$A520,$J521:$J$1297,"项")</f>
        <v>58</v>
      </c>
      <c r="D520" s="165">
        <f>SUMIFS(D521:D$1297,$L521:$L$1297,$A520,$J521:$J$1297,"项")</f>
        <v>975</v>
      </c>
      <c r="E520" s="165">
        <f>SUMIFS(E521:E$1297,$L521:$L$1297,$A520,$J521:$J$1297,"项")</f>
        <v>414</v>
      </c>
      <c r="F520" s="165">
        <f>SUMIFS(F521:F$1297,$L521:$L$1297,$A520,$J521:$J$1297,"项")</f>
        <v>413</v>
      </c>
      <c r="G520" s="173">
        <f t="shared" si="56"/>
        <v>0.998</v>
      </c>
      <c r="H520" s="173">
        <f t="shared" si="57"/>
        <v>7.121</v>
      </c>
      <c r="I520" s="184" t="str">
        <f t="shared" si="58"/>
        <v>是</v>
      </c>
      <c r="J520" s="185" t="str">
        <f t="shared" si="59"/>
        <v>款</v>
      </c>
      <c r="K520" s="186" t="str">
        <f t="shared" si="60"/>
        <v>207</v>
      </c>
      <c r="L520" s="155" t="str">
        <f t="shared" si="61"/>
        <v>20799</v>
      </c>
      <c r="M520" s="155" t="str">
        <f t="shared" si="62"/>
        <v>20799</v>
      </c>
    </row>
    <row r="521" ht="31" hidden="1" customHeight="1" spans="1:13">
      <c r="A521" s="170">
        <v>2079902</v>
      </c>
      <c r="B521" s="171" t="s">
        <v>485</v>
      </c>
      <c r="C521" s="172">
        <v>0</v>
      </c>
      <c r="D521" s="172">
        <v>0</v>
      </c>
      <c r="E521" s="172">
        <v>0</v>
      </c>
      <c r="F521" s="172">
        <v>0</v>
      </c>
      <c r="G521" s="173" t="str">
        <f t="shared" si="56"/>
        <v/>
      </c>
      <c r="H521" s="173" t="str">
        <f t="shared" si="57"/>
        <v/>
      </c>
      <c r="I521" s="184" t="str">
        <f t="shared" si="58"/>
        <v>否</v>
      </c>
      <c r="J521" s="185" t="str">
        <f t="shared" si="59"/>
        <v>项</v>
      </c>
      <c r="K521" s="186" t="str">
        <f t="shared" si="60"/>
        <v>207</v>
      </c>
      <c r="L521" s="155" t="str">
        <f t="shared" si="61"/>
        <v>20799</v>
      </c>
      <c r="M521" s="155" t="str">
        <f t="shared" si="62"/>
        <v>2079902</v>
      </c>
    </row>
    <row r="522" ht="31" hidden="1" customHeight="1" spans="1:13">
      <c r="A522" s="170">
        <v>2079903</v>
      </c>
      <c r="B522" s="171" t="s">
        <v>486</v>
      </c>
      <c r="C522" s="172">
        <v>0</v>
      </c>
      <c r="D522" s="172">
        <v>0</v>
      </c>
      <c r="E522" s="172">
        <v>0</v>
      </c>
      <c r="F522" s="172">
        <v>0</v>
      </c>
      <c r="G522" s="173" t="str">
        <f t="shared" si="56"/>
        <v/>
      </c>
      <c r="H522" s="173" t="str">
        <f t="shared" si="57"/>
        <v/>
      </c>
      <c r="I522" s="184" t="str">
        <f t="shared" si="58"/>
        <v>否</v>
      </c>
      <c r="J522" s="185" t="str">
        <f t="shared" si="59"/>
        <v>项</v>
      </c>
      <c r="K522" s="186" t="str">
        <f t="shared" si="60"/>
        <v>207</v>
      </c>
      <c r="L522" s="155" t="str">
        <f t="shared" si="61"/>
        <v>20799</v>
      </c>
      <c r="M522" s="155" t="str">
        <f t="shared" si="62"/>
        <v>2079903</v>
      </c>
    </row>
    <row r="523" ht="31" customHeight="1" spans="1:13">
      <c r="A523" s="170">
        <v>2079999</v>
      </c>
      <c r="B523" s="171" t="s">
        <v>487</v>
      </c>
      <c r="C523" s="172">
        <v>58</v>
      </c>
      <c r="D523" s="172">
        <v>975</v>
      </c>
      <c r="E523" s="172">
        <v>414</v>
      </c>
      <c r="F523" s="172">
        <v>413</v>
      </c>
      <c r="G523" s="173">
        <f t="shared" si="56"/>
        <v>0.998</v>
      </c>
      <c r="H523" s="173">
        <f t="shared" si="57"/>
        <v>7.121</v>
      </c>
      <c r="I523" s="184" t="str">
        <f t="shared" si="58"/>
        <v>是</v>
      </c>
      <c r="J523" s="185" t="str">
        <f t="shared" si="59"/>
        <v>项</v>
      </c>
      <c r="K523" s="186" t="str">
        <f t="shared" si="60"/>
        <v>207</v>
      </c>
      <c r="L523" s="155" t="str">
        <f t="shared" si="61"/>
        <v>20799</v>
      </c>
      <c r="M523" s="155" t="str">
        <f t="shared" si="62"/>
        <v>2079999</v>
      </c>
    </row>
    <row r="524" ht="31" customHeight="1" spans="1:13">
      <c r="A524" s="307">
        <v>208</v>
      </c>
      <c r="B524" s="237" t="s">
        <v>90</v>
      </c>
      <c r="C524" s="165">
        <f>SUMIFS(C525:C$1297,$K525:$K$1297,$A524,$J525:$J$1297,"款")</f>
        <v>94996</v>
      </c>
      <c r="D524" s="165">
        <f>SUMIFS(D525:D$1297,$K525:$K$1297,$A524,$J525:$J$1297,"款")</f>
        <v>91012</v>
      </c>
      <c r="E524" s="165">
        <f>SUMIFS(E525:E$1297,$K525:$K$1297,$A524,$J525:$J$1297,"款")</f>
        <v>94225</v>
      </c>
      <c r="F524" s="165">
        <f>SUMIFS(F525:F$1297,$K525:$K$1297,$A524,$J525:$J$1297,"款")</f>
        <v>93180</v>
      </c>
      <c r="G524" s="308">
        <f t="shared" si="56"/>
        <v>0.989</v>
      </c>
      <c r="H524" s="308">
        <f t="shared" si="57"/>
        <v>0.981</v>
      </c>
      <c r="I524" s="184" t="str">
        <f t="shared" si="58"/>
        <v>是</v>
      </c>
      <c r="J524" s="185" t="str">
        <f t="shared" si="59"/>
        <v>类</v>
      </c>
      <c r="K524" s="186" t="str">
        <f t="shared" si="60"/>
        <v>208</v>
      </c>
      <c r="L524" s="155" t="str">
        <f t="shared" si="61"/>
        <v>208</v>
      </c>
      <c r="M524" s="155" t="str">
        <f t="shared" si="62"/>
        <v>208</v>
      </c>
    </row>
    <row r="525" ht="31" customHeight="1" spans="1:13">
      <c r="A525" s="309">
        <v>20801</v>
      </c>
      <c r="B525" s="310" t="s">
        <v>488</v>
      </c>
      <c r="C525" s="165">
        <f>SUMIFS(C526:C$1297,$L526:$L$1297,$A525,$J526:$J$1297,"项")</f>
        <v>1471</v>
      </c>
      <c r="D525" s="165">
        <f>SUMIFS(D526:D$1297,$L526:$L$1297,$A525,$J526:$J$1297,"项")</f>
        <v>1618</v>
      </c>
      <c r="E525" s="165">
        <f>SUMIFS(E526:E$1297,$L526:$L$1297,$A525,$J526:$J$1297,"项")</f>
        <v>1501</v>
      </c>
      <c r="F525" s="165">
        <f>SUMIFS(F526:F$1297,$L526:$L$1297,$A525,$J526:$J$1297,"项")</f>
        <v>1772</v>
      </c>
      <c r="G525" s="173">
        <f t="shared" si="56"/>
        <v>1.181</v>
      </c>
      <c r="H525" s="173">
        <f t="shared" si="57"/>
        <v>1.205</v>
      </c>
      <c r="I525" s="184" t="str">
        <f t="shared" si="58"/>
        <v>是</v>
      </c>
      <c r="J525" s="185" t="str">
        <f t="shared" si="59"/>
        <v>款</v>
      </c>
      <c r="K525" s="186" t="str">
        <f t="shared" si="60"/>
        <v>208</v>
      </c>
      <c r="L525" s="155" t="str">
        <f t="shared" si="61"/>
        <v>20801</v>
      </c>
      <c r="M525" s="155" t="str">
        <f t="shared" si="62"/>
        <v>20801</v>
      </c>
    </row>
    <row r="526" ht="31" customHeight="1" spans="1:13">
      <c r="A526" s="170">
        <v>2080101</v>
      </c>
      <c r="B526" s="171" t="s">
        <v>144</v>
      </c>
      <c r="C526" s="172">
        <v>463</v>
      </c>
      <c r="D526" s="172">
        <v>434</v>
      </c>
      <c r="E526" s="172">
        <v>416</v>
      </c>
      <c r="F526" s="172">
        <v>585</v>
      </c>
      <c r="G526" s="173">
        <f t="shared" si="56"/>
        <v>1.406</v>
      </c>
      <c r="H526" s="173">
        <f t="shared" si="57"/>
        <v>1.263</v>
      </c>
      <c r="I526" s="184" t="str">
        <f t="shared" si="58"/>
        <v>是</v>
      </c>
      <c r="J526" s="185" t="str">
        <f t="shared" si="59"/>
        <v>项</v>
      </c>
      <c r="K526" s="186" t="str">
        <f t="shared" si="60"/>
        <v>208</v>
      </c>
      <c r="L526" s="155" t="str">
        <f t="shared" si="61"/>
        <v>20801</v>
      </c>
      <c r="M526" s="155" t="str">
        <f t="shared" si="62"/>
        <v>2080101</v>
      </c>
    </row>
    <row r="527" ht="31" hidden="1" customHeight="1" spans="1:13">
      <c r="A527" s="170">
        <v>2080102</v>
      </c>
      <c r="B527" s="171" t="s">
        <v>145</v>
      </c>
      <c r="C527" s="172">
        <v>0</v>
      </c>
      <c r="D527" s="172">
        <v>0</v>
      </c>
      <c r="E527" s="172">
        <v>0</v>
      </c>
      <c r="F527" s="172">
        <v>0</v>
      </c>
      <c r="G527" s="173" t="str">
        <f t="shared" si="56"/>
        <v/>
      </c>
      <c r="H527" s="173" t="str">
        <f t="shared" si="57"/>
        <v/>
      </c>
      <c r="I527" s="184" t="str">
        <f t="shared" si="58"/>
        <v>否</v>
      </c>
      <c r="J527" s="185" t="str">
        <f t="shared" si="59"/>
        <v>项</v>
      </c>
      <c r="K527" s="186" t="str">
        <f t="shared" si="60"/>
        <v>208</v>
      </c>
      <c r="L527" s="155" t="str">
        <f t="shared" si="61"/>
        <v>20801</v>
      </c>
      <c r="M527" s="155" t="str">
        <f t="shared" si="62"/>
        <v>2080102</v>
      </c>
    </row>
    <row r="528" ht="31" hidden="1" customHeight="1" spans="1:13">
      <c r="A528" s="170">
        <v>2080103</v>
      </c>
      <c r="B528" s="171" t="s">
        <v>146</v>
      </c>
      <c r="C528" s="172">
        <v>0</v>
      </c>
      <c r="D528" s="172">
        <v>0</v>
      </c>
      <c r="E528" s="172">
        <v>0</v>
      </c>
      <c r="F528" s="172">
        <v>0</v>
      </c>
      <c r="G528" s="173" t="str">
        <f t="shared" si="56"/>
        <v/>
      </c>
      <c r="H528" s="173" t="str">
        <f t="shared" si="57"/>
        <v/>
      </c>
      <c r="I528" s="184" t="str">
        <f t="shared" si="58"/>
        <v>否</v>
      </c>
      <c r="J528" s="185" t="str">
        <f t="shared" si="59"/>
        <v>项</v>
      </c>
      <c r="K528" s="186" t="str">
        <f t="shared" si="60"/>
        <v>208</v>
      </c>
      <c r="L528" s="155" t="str">
        <f t="shared" si="61"/>
        <v>20801</v>
      </c>
      <c r="M528" s="155" t="str">
        <f t="shared" si="62"/>
        <v>2080103</v>
      </c>
    </row>
    <row r="529" ht="31" hidden="1" customHeight="1" spans="1:13">
      <c r="A529" s="170">
        <v>2080104</v>
      </c>
      <c r="B529" s="171" t="s">
        <v>489</v>
      </c>
      <c r="C529" s="172">
        <v>0</v>
      </c>
      <c r="D529" s="172">
        <v>0</v>
      </c>
      <c r="E529" s="172">
        <v>0</v>
      </c>
      <c r="F529" s="172">
        <v>0</v>
      </c>
      <c r="G529" s="173" t="str">
        <f t="shared" si="56"/>
        <v/>
      </c>
      <c r="H529" s="173" t="str">
        <f t="shared" si="57"/>
        <v/>
      </c>
      <c r="I529" s="184" t="str">
        <f t="shared" si="58"/>
        <v>否</v>
      </c>
      <c r="J529" s="185" t="str">
        <f t="shared" si="59"/>
        <v>项</v>
      </c>
      <c r="K529" s="186" t="str">
        <f t="shared" si="60"/>
        <v>208</v>
      </c>
      <c r="L529" s="155" t="str">
        <f t="shared" si="61"/>
        <v>20801</v>
      </c>
      <c r="M529" s="155" t="str">
        <f t="shared" si="62"/>
        <v>2080104</v>
      </c>
    </row>
    <row r="530" ht="31" hidden="1" customHeight="1" spans="1:13">
      <c r="A530" s="170">
        <v>2080105</v>
      </c>
      <c r="B530" s="171" t="s">
        <v>490</v>
      </c>
      <c r="C530" s="172">
        <v>0</v>
      </c>
      <c r="D530" s="172">
        <v>0</v>
      </c>
      <c r="E530" s="172">
        <v>0</v>
      </c>
      <c r="F530" s="172">
        <v>0</v>
      </c>
      <c r="G530" s="173" t="str">
        <f t="shared" si="56"/>
        <v/>
      </c>
      <c r="H530" s="173" t="str">
        <f t="shared" si="57"/>
        <v/>
      </c>
      <c r="I530" s="184" t="str">
        <f t="shared" si="58"/>
        <v>否</v>
      </c>
      <c r="J530" s="185" t="str">
        <f t="shared" si="59"/>
        <v>项</v>
      </c>
      <c r="K530" s="186" t="str">
        <f t="shared" si="60"/>
        <v>208</v>
      </c>
      <c r="L530" s="155" t="str">
        <f t="shared" si="61"/>
        <v>20801</v>
      </c>
      <c r="M530" s="155" t="str">
        <f t="shared" si="62"/>
        <v>2080105</v>
      </c>
    </row>
    <row r="531" ht="31" hidden="1" customHeight="1" spans="1:13">
      <c r="A531" s="170">
        <v>2080106</v>
      </c>
      <c r="B531" s="171" t="s">
        <v>491</v>
      </c>
      <c r="C531" s="172">
        <v>0</v>
      </c>
      <c r="D531" s="172">
        <v>0</v>
      </c>
      <c r="E531" s="172">
        <v>0</v>
      </c>
      <c r="F531" s="172">
        <v>0</v>
      </c>
      <c r="G531" s="173" t="str">
        <f t="shared" si="56"/>
        <v/>
      </c>
      <c r="H531" s="173" t="str">
        <f t="shared" si="57"/>
        <v/>
      </c>
      <c r="I531" s="184" t="str">
        <f t="shared" si="58"/>
        <v>否</v>
      </c>
      <c r="J531" s="185" t="str">
        <f t="shared" si="59"/>
        <v>项</v>
      </c>
      <c r="K531" s="186" t="str">
        <f t="shared" si="60"/>
        <v>208</v>
      </c>
      <c r="L531" s="155" t="str">
        <f t="shared" si="61"/>
        <v>20801</v>
      </c>
      <c r="M531" s="155" t="str">
        <f t="shared" si="62"/>
        <v>2080106</v>
      </c>
    </row>
    <row r="532" ht="31" hidden="1" customHeight="1" spans="1:13">
      <c r="A532" s="170">
        <v>2080107</v>
      </c>
      <c r="B532" s="171" t="s">
        <v>492</v>
      </c>
      <c r="C532" s="172">
        <v>0</v>
      </c>
      <c r="D532" s="172">
        <v>0</v>
      </c>
      <c r="E532" s="172">
        <v>0</v>
      </c>
      <c r="F532" s="172">
        <v>0</v>
      </c>
      <c r="G532" s="173" t="str">
        <f t="shared" si="56"/>
        <v/>
      </c>
      <c r="H532" s="173" t="str">
        <f t="shared" si="57"/>
        <v/>
      </c>
      <c r="I532" s="184" t="str">
        <f t="shared" si="58"/>
        <v>否</v>
      </c>
      <c r="J532" s="185" t="str">
        <f t="shared" si="59"/>
        <v>项</v>
      </c>
      <c r="K532" s="186" t="str">
        <f t="shared" si="60"/>
        <v>208</v>
      </c>
      <c r="L532" s="155" t="str">
        <f t="shared" si="61"/>
        <v>20801</v>
      </c>
      <c r="M532" s="155" t="str">
        <f t="shared" si="62"/>
        <v>2080107</v>
      </c>
    </row>
    <row r="533" ht="31" hidden="1" customHeight="1" spans="1:13">
      <c r="A533" s="170">
        <v>2080108</v>
      </c>
      <c r="B533" s="171" t="s">
        <v>185</v>
      </c>
      <c r="C533" s="172">
        <v>0</v>
      </c>
      <c r="D533" s="172">
        <v>0</v>
      </c>
      <c r="E533" s="172">
        <v>0</v>
      </c>
      <c r="F533" s="172">
        <v>0</v>
      </c>
      <c r="G533" s="173" t="str">
        <f t="shared" si="56"/>
        <v/>
      </c>
      <c r="H533" s="173" t="str">
        <f t="shared" si="57"/>
        <v/>
      </c>
      <c r="I533" s="184" t="str">
        <f t="shared" si="58"/>
        <v>否</v>
      </c>
      <c r="J533" s="185" t="str">
        <f t="shared" si="59"/>
        <v>项</v>
      </c>
      <c r="K533" s="186" t="str">
        <f t="shared" si="60"/>
        <v>208</v>
      </c>
      <c r="L533" s="155" t="str">
        <f t="shared" si="61"/>
        <v>20801</v>
      </c>
      <c r="M533" s="155" t="str">
        <f t="shared" si="62"/>
        <v>2080108</v>
      </c>
    </row>
    <row r="534" ht="31" customHeight="1" spans="1:13">
      <c r="A534" s="170">
        <v>2080109</v>
      </c>
      <c r="B534" s="171" t="s">
        <v>493</v>
      </c>
      <c r="C534" s="172">
        <v>985</v>
      </c>
      <c r="D534" s="172">
        <v>922</v>
      </c>
      <c r="E534" s="172">
        <v>881</v>
      </c>
      <c r="F534" s="172">
        <v>890</v>
      </c>
      <c r="G534" s="173">
        <f t="shared" si="56"/>
        <v>1.01</v>
      </c>
      <c r="H534" s="173">
        <f t="shared" si="57"/>
        <v>0.904</v>
      </c>
      <c r="I534" s="184" t="str">
        <f t="shared" si="58"/>
        <v>是</v>
      </c>
      <c r="J534" s="185" t="str">
        <f t="shared" si="59"/>
        <v>项</v>
      </c>
      <c r="K534" s="186" t="str">
        <f t="shared" si="60"/>
        <v>208</v>
      </c>
      <c r="L534" s="155" t="str">
        <f t="shared" si="61"/>
        <v>20801</v>
      </c>
      <c r="M534" s="155" t="str">
        <f t="shared" si="62"/>
        <v>2080109</v>
      </c>
    </row>
    <row r="535" ht="31" hidden="1" customHeight="1" spans="1:13">
      <c r="A535" s="170">
        <v>2080110</v>
      </c>
      <c r="B535" s="171" t="s">
        <v>494</v>
      </c>
      <c r="C535" s="172">
        <v>0</v>
      </c>
      <c r="D535" s="172">
        <v>0</v>
      </c>
      <c r="E535" s="172">
        <v>0</v>
      </c>
      <c r="F535" s="172">
        <v>0</v>
      </c>
      <c r="G535" s="173" t="str">
        <f t="shared" si="56"/>
        <v/>
      </c>
      <c r="H535" s="173" t="str">
        <f t="shared" si="57"/>
        <v/>
      </c>
      <c r="I535" s="184" t="str">
        <f t="shared" si="58"/>
        <v>否</v>
      </c>
      <c r="J535" s="185" t="str">
        <f t="shared" si="59"/>
        <v>项</v>
      </c>
      <c r="K535" s="186" t="str">
        <f t="shared" si="60"/>
        <v>208</v>
      </c>
      <c r="L535" s="155" t="str">
        <f t="shared" si="61"/>
        <v>20801</v>
      </c>
      <c r="M535" s="155" t="str">
        <f t="shared" si="62"/>
        <v>2080110</v>
      </c>
    </row>
    <row r="536" ht="31" customHeight="1" spans="1:13">
      <c r="A536" s="170">
        <v>2080111</v>
      </c>
      <c r="B536" s="171" t="s">
        <v>495</v>
      </c>
      <c r="C536" s="172">
        <v>0</v>
      </c>
      <c r="D536" s="172">
        <v>162</v>
      </c>
      <c r="E536" s="172">
        <v>162</v>
      </c>
      <c r="F536" s="172">
        <v>162</v>
      </c>
      <c r="G536" s="173">
        <f t="shared" si="56"/>
        <v>1</v>
      </c>
      <c r="H536" s="173" t="str">
        <f t="shared" si="57"/>
        <v/>
      </c>
      <c r="I536" s="184" t="str">
        <f t="shared" si="58"/>
        <v>是</v>
      </c>
      <c r="J536" s="185" t="str">
        <f t="shared" si="59"/>
        <v>项</v>
      </c>
      <c r="K536" s="186" t="str">
        <f t="shared" si="60"/>
        <v>208</v>
      </c>
      <c r="L536" s="155" t="str">
        <f t="shared" si="61"/>
        <v>20801</v>
      </c>
      <c r="M536" s="155" t="str">
        <f t="shared" si="62"/>
        <v>2080111</v>
      </c>
    </row>
    <row r="537" ht="31" hidden="1" customHeight="1" spans="1:13">
      <c r="A537" s="170">
        <v>2080112</v>
      </c>
      <c r="B537" s="171" t="s">
        <v>496</v>
      </c>
      <c r="C537" s="172">
        <v>0</v>
      </c>
      <c r="D537" s="172">
        <v>0</v>
      </c>
      <c r="E537" s="172">
        <v>0</v>
      </c>
      <c r="F537" s="172">
        <v>0</v>
      </c>
      <c r="G537" s="173" t="str">
        <f t="shared" si="56"/>
        <v/>
      </c>
      <c r="H537" s="173" t="str">
        <f t="shared" si="57"/>
        <v/>
      </c>
      <c r="I537" s="184" t="str">
        <f t="shared" si="58"/>
        <v>否</v>
      </c>
      <c r="J537" s="185" t="str">
        <f t="shared" si="59"/>
        <v>项</v>
      </c>
      <c r="K537" s="186" t="str">
        <f t="shared" si="60"/>
        <v>208</v>
      </c>
      <c r="L537" s="155" t="str">
        <f t="shared" si="61"/>
        <v>20801</v>
      </c>
      <c r="M537" s="155" t="str">
        <f t="shared" si="62"/>
        <v>2080112</v>
      </c>
    </row>
    <row r="538" ht="31" hidden="1" customHeight="1" spans="1:13">
      <c r="A538" s="170">
        <v>2080113</v>
      </c>
      <c r="B538" s="171" t="s">
        <v>497</v>
      </c>
      <c r="C538" s="172">
        <v>0</v>
      </c>
      <c r="D538" s="172">
        <v>0</v>
      </c>
      <c r="E538" s="172">
        <v>0</v>
      </c>
      <c r="F538" s="172">
        <v>0</v>
      </c>
      <c r="G538" s="173" t="str">
        <f t="shared" si="56"/>
        <v/>
      </c>
      <c r="H538" s="173" t="str">
        <f t="shared" si="57"/>
        <v/>
      </c>
      <c r="I538" s="184" t="str">
        <f t="shared" si="58"/>
        <v>否</v>
      </c>
      <c r="J538" s="185" t="str">
        <f t="shared" si="59"/>
        <v>项</v>
      </c>
      <c r="K538" s="186" t="str">
        <f t="shared" si="60"/>
        <v>208</v>
      </c>
      <c r="L538" s="155" t="str">
        <f t="shared" si="61"/>
        <v>20801</v>
      </c>
      <c r="M538" s="155" t="str">
        <f t="shared" si="62"/>
        <v>2080113</v>
      </c>
    </row>
    <row r="539" ht="31" hidden="1" customHeight="1" spans="1:13">
      <c r="A539" s="170">
        <v>2080114</v>
      </c>
      <c r="B539" s="171" t="s">
        <v>498</v>
      </c>
      <c r="C539" s="172">
        <v>0</v>
      </c>
      <c r="D539" s="172">
        <v>0</v>
      </c>
      <c r="E539" s="172">
        <v>0</v>
      </c>
      <c r="F539" s="172">
        <v>0</v>
      </c>
      <c r="G539" s="173" t="str">
        <f t="shared" si="56"/>
        <v/>
      </c>
      <c r="H539" s="173" t="str">
        <f t="shared" si="57"/>
        <v/>
      </c>
      <c r="I539" s="184" t="str">
        <f t="shared" si="58"/>
        <v>否</v>
      </c>
      <c r="J539" s="185" t="str">
        <f t="shared" si="59"/>
        <v>项</v>
      </c>
      <c r="K539" s="186" t="str">
        <f t="shared" si="60"/>
        <v>208</v>
      </c>
      <c r="L539" s="155" t="str">
        <f t="shared" si="61"/>
        <v>20801</v>
      </c>
      <c r="M539" s="155" t="str">
        <f t="shared" si="62"/>
        <v>2080114</v>
      </c>
    </row>
    <row r="540" ht="31" hidden="1" customHeight="1" spans="1:13">
      <c r="A540" s="170">
        <v>2080115</v>
      </c>
      <c r="B540" s="171" t="s">
        <v>499</v>
      </c>
      <c r="C540" s="172">
        <v>0</v>
      </c>
      <c r="D540" s="172">
        <v>0</v>
      </c>
      <c r="E540" s="172">
        <v>0</v>
      </c>
      <c r="F540" s="172">
        <v>0</v>
      </c>
      <c r="G540" s="173" t="str">
        <f t="shared" si="56"/>
        <v/>
      </c>
      <c r="H540" s="173" t="str">
        <f t="shared" si="57"/>
        <v/>
      </c>
      <c r="I540" s="184" t="str">
        <f t="shared" si="58"/>
        <v>否</v>
      </c>
      <c r="J540" s="185" t="str">
        <f t="shared" si="59"/>
        <v>项</v>
      </c>
      <c r="K540" s="186" t="str">
        <f t="shared" si="60"/>
        <v>208</v>
      </c>
      <c r="L540" s="155" t="str">
        <f t="shared" si="61"/>
        <v>20801</v>
      </c>
      <c r="M540" s="155" t="str">
        <f t="shared" si="62"/>
        <v>2080115</v>
      </c>
    </row>
    <row r="541" ht="31" hidden="1" customHeight="1" spans="1:13">
      <c r="A541" s="170">
        <v>2080116</v>
      </c>
      <c r="B541" s="171" t="s">
        <v>500</v>
      </c>
      <c r="C541" s="172">
        <v>0</v>
      </c>
      <c r="D541" s="172">
        <v>0</v>
      </c>
      <c r="E541" s="172">
        <v>0</v>
      </c>
      <c r="F541" s="172">
        <v>0</v>
      </c>
      <c r="G541" s="173" t="str">
        <f t="shared" si="56"/>
        <v/>
      </c>
      <c r="H541" s="173" t="str">
        <f t="shared" si="57"/>
        <v/>
      </c>
      <c r="I541" s="184" t="str">
        <f t="shared" si="58"/>
        <v>否</v>
      </c>
      <c r="J541" s="185" t="str">
        <f t="shared" si="59"/>
        <v>项</v>
      </c>
      <c r="K541" s="186" t="str">
        <f t="shared" si="60"/>
        <v>208</v>
      </c>
      <c r="L541" s="155" t="str">
        <f t="shared" si="61"/>
        <v>20801</v>
      </c>
      <c r="M541" s="155" t="str">
        <f t="shared" si="62"/>
        <v>2080116</v>
      </c>
    </row>
    <row r="542" ht="31" hidden="1" customHeight="1" spans="1:13">
      <c r="A542" s="170">
        <v>2080150</v>
      </c>
      <c r="B542" s="171" t="s">
        <v>153</v>
      </c>
      <c r="C542" s="172">
        <v>0</v>
      </c>
      <c r="D542" s="172">
        <v>0</v>
      </c>
      <c r="E542" s="172">
        <v>0</v>
      </c>
      <c r="F542" s="172">
        <v>0</v>
      </c>
      <c r="G542" s="173" t="str">
        <f t="shared" si="56"/>
        <v/>
      </c>
      <c r="H542" s="173" t="str">
        <f t="shared" si="57"/>
        <v/>
      </c>
      <c r="I542" s="184" t="str">
        <f t="shared" si="58"/>
        <v>否</v>
      </c>
      <c r="J542" s="185" t="str">
        <f t="shared" si="59"/>
        <v>项</v>
      </c>
      <c r="K542" s="186" t="str">
        <f t="shared" si="60"/>
        <v>208</v>
      </c>
      <c r="L542" s="155" t="str">
        <f t="shared" si="61"/>
        <v>20801</v>
      </c>
      <c r="M542" s="155" t="str">
        <f t="shared" si="62"/>
        <v>2080150</v>
      </c>
    </row>
    <row r="543" ht="31" customHeight="1" spans="1:13">
      <c r="A543" s="170">
        <v>2080199</v>
      </c>
      <c r="B543" s="171" t="s">
        <v>501</v>
      </c>
      <c r="C543" s="172">
        <v>23</v>
      </c>
      <c r="D543" s="172">
        <v>100</v>
      </c>
      <c r="E543" s="172">
        <v>42</v>
      </c>
      <c r="F543" s="172">
        <v>135</v>
      </c>
      <c r="G543" s="173">
        <f t="shared" si="56"/>
        <v>3.214</v>
      </c>
      <c r="H543" s="173">
        <f t="shared" si="57"/>
        <v>5.87</v>
      </c>
      <c r="I543" s="184" t="str">
        <f t="shared" si="58"/>
        <v>是</v>
      </c>
      <c r="J543" s="185" t="str">
        <f t="shared" si="59"/>
        <v>项</v>
      </c>
      <c r="K543" s="186" t="str">
        <f t="shared" si="60"/>
        <v>208</v>
      </c>
      <c r="L543" s="155" t="str">
        <f t="shared" si="61"/>
        <v>20801</v>
      </c>
      <c r="M543" s="155" t="str">
        <f t="shared" si="62"/>
        <v>2080199</v>
      </c>
    </row>
    <row r="544" ht="31" customHeight="1" spans="1:13">
      <c r="A544" s="309">
        <v>20802</v>
      </c>
      <c r="B544" s="310" t="s">
        <v>502</v>
      </c>
      <c r="C544" s="165">
        <f>SUMIFS(C545:C$1297,$L545:$L$1297,$A544,$J545:$J$1297,"项")</f>
        <v>4437</v>
      </c>
      <c r="D544" s="165">
        <f>SUMIFS(D545:D$1297,$L545:$L$1297,$A544,$J545:$J$1297,"项")</f>
        <v>3599</v>
      </c>
      <c r="E544" s="165">
        <f>SUMIFS(E545:E$1297,$L545:$L$1297,$A544,$J545:$J$1297,"项")</f>
        <v>4588</v>
      </c>
      <c r="F544" s="165">
        <f>SUMIFS(F545:F$1297,$L545:$L$1297,$A544,$J545:$J$1297,"项")</f>
        <v>4550</v>
      </c>
      <c r="G544" s="173">
        <f t="shared" si="56"/>
        <v>0.992</v>
      </c>
      <c r="H544" s="173">
        <f t="shared" si="57"/>
        <v>1.025</v>
      </c>
      <c r="I544" s="184" t="str">
        <f t="shared" si="58"/>
        <v>是</v>
      </c>
      <c r="J544" s="185" t="str">
        <f t="shared" si="59"/>
        <v>款</v>
      </c>
      <c r="K544" s="186" t="str">
        <f t="shared" si="60"/>
        <v>208</v>
      </c>
      <c r="L544" s="155" t="str">
        <f t="shared" si="61"/>
        <v>20802</v>
      </c>
      <c r="M544" s="155" t="str">
        <f t="shared" si="62"/>
        <v>20802</v>
      </c>
    </row>
    <row r="545" ht="31" customHeight="1" spans="1:13">
      <c r="A545" s="170">
        <v>2080201</v>
      </c>
      <c r="B545" s="171" t="s">
        <v>144</v>
      </c>
      <c r="C545" s="172">
        <v>318</v>
      </c>
      <c r="D545" s="172">
        <v>305</v>
      </c>
      <c r="E545" s="172">
        <v>249</v>
      </c>
      <c r="F545" s="172">
        <v>277</v>
      </c>
      <c r="G545" s="173">
        <f t="shared" si="56"/>
        <v>1.112</v>
      </c>
      <c r="H545" s="173">
        <f t="shared" si="57"/>
        <v>0.871</v>
      </c>
      <c r="I545" s="184" t="str">
        <f t="shared" si="58"/>
        <v>是</v>
      </c>
      <c r="J545" s="185" t="str">
        <f t="shared" si="59"/>
        <v>项</v>
      </c>
      <c r="K545" s="186" t="str">
        <f t="shared" si="60"/>
        <v>208</v>
      </c>
      <c r="L545" s="155" t="str">
        <f t="shared" si="61"/>
        <v>20802</v>
      </c>
      <c r="M545" s="155" t="str">
        <f t="shared" si="62"/>
        <v>2080201</v>
      </c>
    </row>
    <row r="546" ht="31" hidden="1" customHeight="1" spans="1:13">
      <c r="A546" s="170">
        <v>2080202</v>
      </c>
      <c r="B546" s="171" t="s">
        <v>145</v>
      </c>
      <c r="C546" s="172">
        <v>0</v>
      </c>
      <c r="D546" s="172">
        <v>0</v>
      </c>
      <c r="E546" s="172">
        <v>0</v>
      </c>
      <c r="F546" s="172">
        <v>0</v>
      </c>
      <c r="G546" s="173" t="str">
        <f t="shared" si="56"/>
        <v/>
      </c>
      <c r="H546" s="173" t="str">
        <f t="shared" si="57"/>
        <v/>
      </c>
      <c r="I546" s="184" t="str">
        <f t="shared" si="58"/>
        <v>否</v>
      </c>
      <c r="J546" s="185" t="str">
        <f t="shared" si="59"/>
        <v>项</v>
      </c>
      <c r="K546" s="186" t="str">
        <f t="shared" si="60"/>
        <v>208</v>
      </c>
      <c r="L546" s="155" t="str">
        <f t="shared" si="61"/>
        <v>20802</v>
      </c>
      <c r="M546" s="155" t="str">
        <f t="shared" si="62"/>
        <v>2080202</v>
      </c>
    </row>
    <row r="547" ht="31" hidden="1" customHeight="1" spans="1:13">
      <c r="A547" s="170">
        <v>2080203</v>
      </c>
      <c r="B547" s="171" t="s">
        <v>146</v>
      </c>
      <c r="C547" s="172">
        <v>0</v>
      </c>
      <c r="D547" s="172">
        <v>0</v>
      </c>
      <c r="E547" s="172">
        <v>0</v>
      </c>
      <c r="F547" s="172">
        <v>0</v>
      </c>
      <c r="G547" s="173" t="str">
        <f t="shared" si="56"/>
        <v/>
      </c>
      <c r="H547" s="173" t="str">
        <f t="shared" si="57"/>
        <v/>
      </c>
      <c r="I547" s="184" t="str">
        <f t="shared" si="58"/>
        <v>否</v>
      </c>
      <c r="J547" s="185" t="str">
        <f t="shared" si="59"/>
        <v>项</v>
      </c>
      <c r="K547" s="186" t="str">
        <f t="shared" si="60"/>
        <v>208</v>
      </c>
      <c r="L547" s="155" t="str">
        <f t="shared" si="61"/>
        <v>20802</v>
      </c>
      <c r="M547" s="155" t="str">
        <f t="shared" si="62"/>
        <v>2080203</v>
      </c>
    </row>
    <row r="548" ht="31" hidden="1" customHeight="1" spans="1:13">
      <c r="A548" s="170">
        <v>2080206</v>
      </c>
      <c r="B548" s="171" t="s">
        <v>503</v>
      </c>
      <c r="C548" s="172">
        <v>0</v>
      </c>
      <c r="D548" s="172">
        <v>0</v>
      </c>
      <c r="E548" s="172">
        <v>0</v>
      </c>
      <c r="F548" s="172">
        <v>0</v>
      </c>
      <c r="G548" s="173" t="str">
        <f t="shared" si="56"/>
        <v/>
      </c>
      <c r="H548" s="173" t="str">
        <f t="shared" si="57"/>
        <v/>
      </c>
      <c r="I548" s="184" t="str">
        <f t="shared" si="58"/>
        <v>否</v>
      </c>
      <c r="J548" s="185" t="str">
        <f t="shared" si="59"/>
        <v>项</v>
      </c>
      <c r="K548" s="186" t="str">
        <f t="shared" si="60"/>
        <v>208</v>
      </c>
      <c r="L548" s="155" t="str">
        <f t="shared" si="61"/>
        <v>20802</v>
      </c>
      <c r="M548" s="155" t="str">
        <f t="shared" si="62"/>
        <v>2080206</v>
      </c>
    </row>
    <row r="549" ht="31" hidden="1" customHeight="1" spans="1:13">
      <c r="A549" s="170">
        <v>2080207</v>
      </c>
      <c r="B549" s="171" t="s">
        <v>504</v>
      </c>
      <c r="C549" s="172">
        <v>0</v>
      </c>
      <c r="D549" s="172">
        <v>0</v>
      </c>
      <c r="E549" s="172">
        <v>0</v>
      </c>
      <c r="F549" s="172">
        <v>0</v>
      </c>
      <c r="G549" s="173" t="str">
        <f t="shared" si="56"/>
        <v/>
      </c>
      <c r="H549" s="173" t="str">
        <f t="shared" si="57"/>
        <v/>
      </c>
      <c r="I549" s="184" t="str">
        <f t="shared" si="58"/>
        <v>否</v>
      </c>
      <c r="J549" s="185" t="str">
        <f t="shared" si="59"/>
        <v>项</v>
      </c>
      <c r="K549" s="186" t="str">
        <f t="shared" si="60"/>
        <v>208</v>
      </c>
      <c r="L549" s="155" t="str">
        <f t="shared" si="61"/>
        <v>20802</v>
      </c>
      <c r="M549" s="155" t="str">
        <f t="shared" si="62"/>
        <v>2080207</v>
      </c>
    </row>
    <row r="550" ht="31" customHeight="1" spans="1:13">
      <c r="A550" s="311">
        <v>2080208</v>
      </c>
      <c r="B550" s="171" t="s">
        <v>505</v>
      </c>
      <c r="C550" s="172">
        <v>3509</v>
      </c>
      <c r="D550" s="172">
        <v>2620</v>
      </c>
      <c r="E550" s="172">
        <v>3893</v>
      </c>
      <c r="F550" s="172">
        <v>3664</v>
      </c>
      <c r="G550" s="173">
        <f t="shared" si="56"/>
        <v>0.941</v>
      </c>
      <c r="H550" s="173">
        <f t="shared" si="57"/>
        <v>1.044</v>
      </c>
      <c r="I550" s="184" t="str">
        <f t="shared" si="58"/>
        <v>是</v>
      </c>
      <c r="J550" s="185" t="str">
        <f t="shared" si="59"/>
        <v>项</v>
      </c>
      <c r="K550" s="186" t="str">
        <f t="shared" si="60"/>
        <v>208</v>
      </c>
      <c r="L550" s="155" t="str">
        <f t="shared" si="61"/>
        <v>20802</v>
      </c>
      <c r="M550" s="155" t="str">
        <f t="shared" si="62"/>
        <v>2080208</v>
      </c>
    </row>
    <row r="551" ht="31" customHeight="1" spans="1:13">
      <c r="A551" s="170">
        <v>2080299</v>
      </c>
      <c r="B551" s="171" t="s">
        <v>506</v>
      </c>
      <c r="C551" s="172">
        <v>610</v>
      </c>
      <c r="D551" s="172">
        <v>674</v>
      </c>
      <c r="E551" s="172">
        <v>446</v>
      </c>
      <c r="F551" s="172">
        <v>609</v>
      </c>
      <c r="G551" s="173">
        <f t="shared" si="56"/>
        <v>1.365</v>
      </c>
      <c r="H551" s="173">
        <f t="shared" si="57"/>
        <v>0.998</v>
      </c>
      <c r="I551" s="184" t="str">
        <f t="shared" si="58"/>
        <v>是</v>
      </c>
      <c r="J551" s="185" t="str">
        <f t="shared" si="59"/>
        <v>项</v>
      </c>
      <c r="K551" s="186" t="str">
        <f t="shared" si="60"/>
        <v>208</v>
      </c>
      <c r="L551" s="155" t="str">
        <f t="shared" si="61"/>
        <v>20802</v>
      </c>
      <c r="M551" s="155" t="str">
        <f t="shared" si="62"/>
        <v>2080299</v>
      </c>
    </row>
    <row r="552" ht="31" hidden="1" customHeight="1" spans="1:13">
      <c r="A552" s="309">
        <v>20804</v>
      </c>
      <c r="B552" s="310" t="s">
        <v>507</v>
      </c>
      <c r="C552" s="165">
        <f>SUMIFS(C553:C$1297,$L553:$L$1297,$A552,$J553:$J$1297,"项")</f>
        <v>0</v>
      </c>
      <c r="D552" s="165">
        <f>SUMIFS(D553:D$1297,$L553:$L$1297,$A552,$J553:$J$1297,"项")</f>
        <v>0</v>
      </c>
      <c r="E552" s="165">
        <f>SUMIFS(E553:E$1297,$L553:$L$1297,$A552,$J553:$J$1297,"项")</f>
        <v>0</v>
      </c>
      <c r="F552" s="165">
        <f>SUMIFS(F553:F$1297,$L553:$L$1297,$A552,$J553:$J$1297,"项")</f>
        <v>0</v>
      </c>
      <c r="G552" s="173" t="str">
        <f t="shared" si="56"/>
        <v/>
      </c>
      <c r="H552" s="173" t="str">
        <f t="shared" si="57"/>
        <v/>
      </c>
      <c r="I552" s="184" t="str">
        <f t="shared" si="58"/>
        <v>否</v>
      </c>
      <c r="J552" s="185" t="str">
        <f t="shared" si="59"/>
        <v>款</v>
      </c>
      <c r="K552" s="186" t="str">
        <f t="shared" si="60"/>
        <v>208</v>
      </c>
      <c r="L552" s="155" t="str">
        <f t="shared" si="61"/>
        <v>20804</v>
      </c>
      <c r="M552" s="155" t="str">
        <f t="shared" si="62"/>
        <v>20804</v>
      </c>
    </row>
    <row r="553" ht="31" hidden="1" customHeight="1" spans="1:13">
      <c r="A553" s="170">
        <v>2080402</v>
      </c>
      <c r="B553" s="171" t="s">
        <v>508</v>
      </c>
      <c r="C553" s="172">
        <v>0</v>
      </c>
      <c r="D553" s="172">
        <v>0</v>
      </c>
      <c r="E553" s="172">
        <v>0</v>
      </c>
      <c r="F553" s="172">
        <v>0</v>
      </c>
      <c r="G553" s="173" t="str">
        <f t="shared" si="56"/>
        <v/>
      </c>
      <c r="H553" s="173" t="str">
        <f t="shared" si="57"/>
        <v/>
      </c>
      <c r="I553" s="184" t="str">
        <f t="shared" si="58"/>
        <v>否</v>
      </c>
      <c r="J553" s="185" t="str">
        <f t="shared" si="59"/>
        <v>项</v>
      </c>
      <c r="K553" s="186" t="str">
        <f t="shared" si="60"/>
        <v>208</v>
      </c>
      <c r="L553" s="155" t="str">
        <f t="shared" si="61"/>
        <v>20804</v>
      </c>
      <c r="M553" s="155" t="str">
        <f t="shared" si="62"/>
        <v>2080402</v>
      </c>
    </row>
    <row r="554" ht="31" customHeight="1" spans="1:13">
      <c r="A554" s="309">
        <v>20805</v>
      </c>
      <c r="B554" s="310" t="s">
        <v>509</v>
      </c>
      <c r="C554" s="165">
        <f>SUMIFS(C555:C$1297,$L555:$L$1297,$A554,$J555:$J$1297,"项")</f>
        <v>36517</v>
      </c>
      <c r="D554" s="165">
        <f>SUMIFS(D555:D$1297,$L555:$L$1297,$A554,$J555:$J$1297,"项")</f>
        <v>41235</v>
      </c>
      <c r="E554" s="165">
        <f>SUMIFS(E555:E$1297,$L555:$L$1297,$A554,$J555:$J$1297,"项")</f>
        <v>39655</v>
      </c>
      <c r="F554" s="165">
        <f>SUMIFS(F555:F$1297,$L555:$L$1297,$A554,$J555:$J$1297,"项")</f>
        <v>38801</v>
      </c>
      <c r="G554" s="173">
        <f t="shared" si="56"/>
        <v>0.978</v>
      </c>
      <c r="H554" s="173">
        <f t="shared" si="57"/>
        <v>1.063</v>
      </c>
      <c r="I554" s="184" t="str">
        <f t="shared" si="58"/>
        <v>是</v>
      </c>
      <c r="J554" s="185" t="str">
        <f t="shared" si="59"/>
        <v>款</v>
      </c>
      <c r="K554" s="186" t="str">
        <f t="shared" si="60"/>
        <v>208</v>
      </c>
      <c r="L554" s="155" t="str">
        <f t="shared" si="61"/>
        <v>20805</v>
      </c>
      <c r="M554" s="155" t="str">
        <f t="shared" si="62"/>
        <v>20805</v>
      </c>
    </row>
    <row r="555" ht="31" customHeight="1" spans="1:13">
      <c r="A555" s="170">
        <v>2080501</v>
      </c>
      <c r="B555" s="171" t="s">
        <v>510</v>
      </c>
      <c r="C555" s="172">
        <v>2218</v>
      </c>
      <c r="D555" s="172">
        <v>2240</v>
      </c>
      <c r="E555" s="172">
        <v>2226</v>
      </c>
      <c r="F555" s="172">
        <v>2174</v>
      </c>
      <c r="G555" s="173">
        <f t="shared" si="56"/>
        <v>0.977</v>
      </c>
      <c r="H555" s="173">
        <f t="shared" si="57"/>
        <v>0.98</v>
      </c>
      <c r="I555" s="184" t="str">
        <f t="shared" si="58"/>
        <v>是</v>
      </c>
      <c r="J555" s="185" t="str">
        <f t="shared" si="59"/>
        <v>项</v>
      </c>
      <c r="K555" s="186" t="str">
        <f t="shared" si="60"/>
        <v>208</v>
      </c>
      <c r="L555" s="155" t="str">
        <f t="shared" si="61"/>
        <v>20805</v>
      </c>
      <c r="M555" s="155" t="str">
        <f t="shared" si="62"/>
        <v>2080501</v>
      </c>
    </row>
    <row r="556" ht="31" customHeight="1" spans="1:13">
      <c r="A556" s="170">
        <v>2080502</v>
      </c>
      <c r="B556" s="171" t="s">
        <v>511</v>
      </c>
      <c r="C556" s="172">
        <v>4219</v>
      </c>
      <c r="D556" s="172">
        <v>4526</v>
      </c>
      <c r="E556" s="172">
        <v>4484</v>
      </c>
      <c r="F556" s="172">
        <v>4444</v>
      </c>
      <c r="G556" s="173">
        <f t="shared" si="56"/>
        <v>0.991</v>
      </c>
      <c r="H556" s="173">
        <f t="shared" si="57"/>
        <v>1.053</v>
      </c>
      <c r="I556" s="184" t="str">
        <f t="shared" si="58"/>
        <v>是</v>
      </c>
      <c r="J556" s="185" t="str">
        <f t="shared" si="59"/>
        <v>项</v>
      </c>
      <c r="K556" s="186" t="str">
        <f t="shared" si="60"/>
        <v>208</v>
      </c>
      <c r="L556" s="155" t="str">
        <f t="shared" si="61"/>
        <v>20805</v>
      </c>
      <c r="M556" s="155" t="str">
        <f t="shared" si="62"/>
        <v>2080502</v>
      </c>
    </row>
    <row r="557" ht="31" hidden="1" customHeight="1" spans="1:13">
      <c r="A557" s="170">
        <v>2080503</v>
      </c>
      <c r="B557" s="171" t="s">
        <v>512</v>
      </c>
      <c r="C557" s="172">
        <v>0</v>
      </c>
      <c r="D557" s="172">
        <v>0</v>
      </c>
      <c r="E557" s="172">
        <v>0</v>
      </c>
      <c r="F557" s="172">
        <v>0</v>
      </c>
      <c r="G557" s="173" t="str">
        <f t="shared" si="56"/>
        <v/>
      </c>
      <c r="H557" s="173" t="str">
        <f t="shared" si="57"/>
        <v/>
      </c>
      <c r="I557" s="184" t="str">
        <f t="shared" si="58"/>
        <v>否</v>
      </c>
      <c r="J557" s="185" t="str">
        <f t="shared" si="59"/>
        <v>项</v>
      </c>
      <c r="K557" s="186" t="str">
        <f t="shared" si="60"/>
        <v>208</v>
      </c>
      <c r="L557" s="155" t="str">
        <f t="shared" si="61"/>
        <v>20805</v>
      </c>
      <c r="M557" s="155" t="str">
        <f t="shared" si="62"/>
        <v>2080503</v>
      </c>
    </row>
    <row r="558" ht="31" customHeight="1" spans="1:13">
      <c r="A558" s="170">
        <v>2080505</v>
      </c>
      <c r="B558" s="171" t="s">
        <v>513</v>
      </c>
      <c r="C558" s="172">
        <v>13109</v>
      </c>
      <c r="D558" s="172">
        <v>12709</v>
      </c>
      <c r="E558" s="172">
        <v>12727</v>
      </c>
      <c r="F558" s="172">
        <v>12422</v>
      </c>
      <c r="G558" s="173">
        <f t="shared" si="56"/>
        <v>0.976</v>
      </c>
      <c r="H558" s="173">
        <f t="shared" si="57"/>
        <v>0.948</v>
      </c>
      <c r="I558" s="184" t="str">
        <f t="shared" si="58"/>
        <v>是</v>
      </c>
      <c r="J558" s="185" t="str">
        <f t="shared" si="59"/>
        <v>项</v>
      </c>
      <c r="K558" s="186" t="str">
        <f t="shared" si="60"/>
        <v>208</v>
      </c>
      <c r="L558" s="155" t="str">
        <f t="shared" si="61"/>
        <v>20805</v>
      </c>
      <c r="M558" s="155" t="str">
        <f t="shared" si="62"/>
        <v>2080505</v>
      </c>
    </row>
    <row r="559" ht="31" customHeight="1" spans="1:13">
      <c r="A559" s="170">
        <v>2080506</v>
      </c>
      <c r="B559" s="171" t="s">
        <v>514</v>
      </c>
      <c r="C559" s="172">
        <v>2024</v>
      </c>
      <c r="D559" s="172">
        <v>3038</v>
      </c>
      <c r="E559" s="172">
        <v>2439</v>
      </c>
      <c r="F559" s="172">
        <v>2416</v>
      </c>
      <c r="G559" s="173">
        <f t="shared" si="56"/>
        <v>0.991</v>
      </c>
      <c r="H559" s="173">
        <f t="shared" si="57"/>
        <v>1.194</v>
      </c>
      <c r="I559" s="184" t="str">
        <f t="shared" si="58"/>
        <v>是</v>
      </c>
      <c r="J559" s="185" t="str">
        <f t="shared" si="59"/>
        <v>项</v>
      </c>
      <c r="K559" s="186" t="str">
        <f t="shared" si="60"/>
        <v>208</v>
      </c>
      <c r="L559" s="155" t="str">
        <f t="shared" si="61"/>
        <v>20805</v>
      </c>
      <c r="M559" s="155" t="str">
        <f t="shared" si="62"/>
        <v>2080506</v>
      </c>
    </row>
    <row r="560" ht="31" customHeight="1" spans="1:13">
      <c r="A560" s="170">
        <v>2080507</v>
      </c>
      <c r="B560" s="171" t="s">
        <v>515</v>
      </c>
      <c r="C560" s="172">
        <v>10660</v>
      </c>
      <c r="D560" s="172">
        <v>12100</v>
      </c>
      <c r="E560" s="172">
        <v>11647</v>
      </c>
      <c r="F560" s="172">
        <v>11943</v>
      </c>
      <c r="G560" s="173">
        <f t="shared" si="56"/>
        <v>1.025</v>
      </c>
      <c r="H560" s="173">
        <f t="shared" si="57"/>
        <v>1.12</v>
      </c>
      <c r="I560" s="184" t="str">
        <f t="shared" si="58"/>
        <v>是</v>
      </c>
      <c r="J560" s="185" t="str">
        <f t="shared" si="59"/>
        <v>项</v>
      </c>
      <c r="K560" s="186" t="str">
        <f t="shared" si="60"/>
        <v>208</v>
      </c>
      <c r="L560" s="155" t="str">
        <f t="shared" si="61"/>
        <v>20805</v>
      </c>
      <c r="M560" s="155" t="str">
        <f t="shared" si="62"/>
        <v>2080507</v>
      </c>
    </row>
    <row r="561" ht="31" hidden="1" customHeight="1" spans="1:13">
      <c r="A561" s="170">
        <v>2080508</v>
      </c>
      <c r="B561" s="171" t="s">
        <v>516</v>
      </c>
      <c r="C561" s="172">
        <v>0</v>
      </c>
      <c r="D561" s="172">
        <v>0</v>
      </c>
      <c r="E561" s="172">
        <v>0</v>
      </c>
      <c r="F561" s="172">
        <v>0</v>
      </c>
      <c r="G561" s="173" t="str">
        <f t="shared" si="56"/>
        <v/>
      </c>
      <c r="H561" s="173" t="str">
        <f t="shared" si="57"/>
        <v/>
      </c>
      <c r="I561" s="184" t="str">
        <f t="shared" si="58"/>
        <v>否</v>
      </c>
      <c r="J561" s="185" t="str">
        <f t="shared" si="59"/>
        <v>项</v>
      </c>
      <c r="K561" s="186" t="str">
        <f t="shared" si="60"/>
        <v>208</v>
      </c>
      <c r="L561" s="155" t="str">
        <f t="shared" si="61"/>
        <v>20805</v>
      </c>
      <c r="M561" s="155" t="str">
        <f t="shared" si="62"/>
        <v>2080508</v>
      </c>
    </row>
    <row r="562" ht="31" customHeight="1" spans="1:13">
      <c r="A562" s="170">
        <v>2080599</v>
      </c>
      <c r="B562" s="171" t="s">
        <v>517</v>
      </c>
      <c r="C562" s="172">
        <v>4287</v>
      </c>
      <c r="D562" s="172">
        <v>6622</v>
      </c>
      <c r="E562" s="172">
        <v>6132</v>
      </c>
      <c r="F562" s="172">
        <v>5402</v>
      </c>
      <c r="G562" s="173">
        <f t="shared" si="56"/>
        <v>0.881</v>
      </c>
      <c r="H562" s="173">
        <f t="shared" si="57"/>
        <v>1.26</v>
      </c>
      <c r="I562" s="184" t="str">
        <f t="shared" si="58"/>
        <v>是</v>
      </c>
      <c r="J562" s="185" t="str">
        <f t="shared" si="59"/>
        <v>项</v>
      </c>
      <c r="K562" s="186" t="str">
        <f t="shared" si="60"/>
        <v>208</v>
      </c>
      <c r="L562" s="155" t="str">
        <f t="shared" si="61"/>
        <v>20805</v>
      </c>
      <c r="M562" s="155" t="str">
        <f t="shared" si="62"/>
        <v>2080599</v>
      </c>
    </row>
    <row r="563" ht="31" hidden="1" customHeight="1" spans="1:13">
      <c r="A563" s="309">
        <v>20806</v>
      </c>
      <c r="B563" s="310" t="s">
        <v>518</v>
      </c>
      <c r="C563" s="165">
        <f>SUMIFS(C564:C$1297,$L564:$L$1297,$A563,$J564:$J$1297,"项")</f>
        <v>0</v>
      </c>
      <c r="D563" s="165">
        <f>SUMIFS(D564:D$1297,$L564:$L$1297,$A563,$J564:$J$1297,"项")</f>
        <v>0</v>
      </c>
      <c r="E563" s="165">
        <f>SUMIFS(E564:E$1297,$L564:$L$1297,$A563,$J564:$J$1297,"项")</f>
        <v>0</v>
      </c>
      <c r="F563" s="165">
        <f>SUMIFS(F564:F$1297,$L564:$L$1297,$A563,$J564:$J$1297,"项")</f>
        <v>0</v>
      </c>
      <c r="G563" s="173" t="str">
        <f t="shared" si="56"/>
        <v/>
      </c>
      <c r="H563" s="173" t="str">
        <f t="shared" si="57"/>
        <v/>
      </c>
      <c r="I563" s="184" t="str">
        <f t="shared" si="58"/>
        <v>否</v>
      </c>
      <c r="J563" s="185" t="str">
        <f t="shared" si="59"/>
        <v>款</v>
      </c>
      <c r="K563" s="186" t="str">
        <f t="shared" si="60"/>
        <v>208</v>
      </c>
      <c r="L563" s="155" t="str">
        <f t="shared" si="61"/>
        <v>20806</v>
      </c>
      <c r="M563" s="155" t="str">
        <f t="shared" si="62"/>
        <v>20806</v>
      </c>
    </row>
    <row r="564" ht="31" hidden="1" customHeight="1" spans="1:13">
      <c r="A564" s="170">
        <v>2080601</v>
      </c>
      <c r="B564" s="171" t="s">
        <v>519</v>
      </c>
      <c r="C564" s="172">
        <v>0</v>
      </c>
      <c r="D564" s="172">
        <v>0</v>
      </c>
      <c r="E564" s="172">
        <v>0</v>
      </c>
      <c r="F564" s="172">
        <v>0</v>
      </c>
      <c r="G564" s="173" t="str">
        <f t="shared" si="56"/>
        <v/>
      </c>
      <c r="H564" s="173" t="str">
        <f t="shared" si="57"/>
        <v/>
      </c>
      <c r="I564" s="184" t="str">
        <f t="shared" si="58"/>
        <v>否</v>
      </c>
      <c r="J564" s="185" t="str">
        <f t="shared" si="59"/>
        <v>项</v>
      </c>
      <c r="K564" s="186" t="str">
        <f t="shared" si="60"/>
        <v>208</v>
      </c>
      <c r="L564" s="155" t="str">
        <f t="shared" si="61"/>
        <v>20806</v>
      </c>
      <c r="M564" s="155" t="str">
        <f t="shared" si="62"/>
        <v>2080601</v>
      </c>
    </row>
    <row r="565" ht="31" hidden="1" customHeight="1" spans="1:13">
      <c r="A565" s="170">
        <v>2080602</v>
      </c>
      <c r="B565" s="171" t="s">
        <v>520</v>
      </c>
      <c r="C565" s="172">
        <v>0</v>
      </c>
      <c r="D565" s="172">
        <v>0</v>
      </c>
      <c r="E565" s="172">
        <v>0</v>
      </c>
      <c r="F565" s="172">
        <v>0</v>
      </c>
      <c r="G565" s="173" t="str">
        <f t="shared" si="56"/>
        <v/>
      </c>
      <c r="H565" s="173" t="str">
        <f t="shared" si="57"/>
        <v/>
      </c>
      <c r="I565" s="184" t="str">
        <f t="shared" si="58"/>
        <v>否</v>
      </c>
      <c r="J565" s="185" t="str">
        <f t="shared" si="59"/>
        <v>项</v>
      </c>
      <c r="K565" s="186" t="str">
        <f t="shared" si="60"/>
        <v>208</v>
      </c>
      <c r="L565" s="155" t="str">
        <f t="shared" si="61"/>
        <v>20806</v>
      </c>
      <c r="M565" s="155" t="str">
        <f t="shared" si="62"/>
        <v>2080602</v>
      </c>
    </row>
    <row r="566" ht="31" hidden="1" customHeight="1" spans="1:13">
      <c r="A566" s="170">
        <v>2080699</v>
      </c>
      <c r="B566" s="171" t="s">
        <v>521</v>
      </c>
      <c r="C566" s="172">
        <v>0</v>
      </c>
      <c r="D566" s="172">
        <v>0</v>
      </c>
      <c r="E566" s="172">
        <v>0</v>
      </c>
      <c r="F566" s="172">
        <v>0</v>
      </c>
      <c r="G566" s="173" t="str">
        <f t="shared" si="56"/>
        <v/>
      </c>
      <c r="H566" s="173" t="str">
        <f t="shared" si="57"/>
        <v/>
      </c>
      <c r="I566" s="184" t="str">
        <f t="shared" si="58"/>
        <v>否</v>
      </c>
      <c r="J566" s="185" t="str">
        <f t="shared" si="59"/>
        <v>项</v>
      </c>
      <c r="K566" s="186" t="str">
        <f t="shared" si="60"/>
        <v>208</v>
      </c>
      <c r="L566" s="155" t="str">
        <f t="shared" si="61"/>
        <v>20806</v>
      </c>
      <c r="M566" s="155" t="str">
        <f t="shared" si="62"/>
        <v>2080699</v>
      </c>
    </row>
    <row r="567" ht="31" customHeight="1" spans="1:13">
      <c r="A567" s="309">
        <v>20807</v>
      </c>
      <c r="B567" s="310" t="s">
        <v>522</v>
      </c>
      <c r="C567" s="165">
        <f>SUMIFS(C568:C$1297,$L568:$L$1297,$A567,$J568:$J$1297,"项")</f>
        <v>5827</v>
      </c>
      <c r="D567" s="165">
        <f>SUMIFS(D568:D$1297,$L568:$L$1297,$A567,$J568:$J$1297,"项")</f>
        <v>2985</v>
      </c>
      <c r="E567" s="165">
        <f>SUMIFS(E568:E$1297,$L568:$L$1297,$A567,$J568:$J$1297,"项")</f>
        <v>4921</v>
      </c>
      <c r="F567" s="165">
        <f>SUMIFS(F568:F$1297,$L568:$L$1297,$A567,$J568:$J$1297,"项")</f>
        <v>6049</v>
      </c>
      <c r="G567" s="173">
        <f t="shared" si="56"/>
        <v>1.229</v>
      </c>
      <c r="H567" s="173">
        <f t="shared" si="57"/>
        <v>1.038</v>
      </c>
      <c r="I567" s="184" t="str">
        <f t="shared" si="58"/>
        <v>是</v>
      </c>
      <c r="J567" s="185" t="str">
        <f t="shared" si="59"/>
        <v>款</v>
      </c>
      <c r="K567" s="186" t="str">
        <f t="shared" si="60"/>
        <v>208</v>
      </c>
      <c r="L567" s="155" t="str">
        <f t="shared" si="61"/>
        <v>20807</v>
      </c>
      <c r="M567" s="155" t="str">
        <f t="shared" si="62"/>
        <v>20807</v>
      </c>
    </row>
    <row r="568" ht="31" hidden="1" customHeight="1" spans="1:13">
      <c r="A568" s="170">
        <v>2080701</v>
      </c>
      <c r="B568" s="171" t="s">
        <v>523</v>
      </c>
      <c r="C568" s="172">
        <v>0</v>
      </c>
      <c r="D568" s="172">
        <v>0</v>
      </c>
      <c r="E568" s="172">
        <v>0</v>
      </c>
      <c r="F568" s="172">
        <v>0</v>
      </c>
      <c r="G568" s="173" t="str">
        <f t="shared" si="56"/>
        <v/>
      </c>
      <c r="H568" s="173" t="str">
        <f t="shared" si="57"/>
        <v/>
      </c>
      <c r="I568" s="184" t="str">
        <f t="shared" si="58"/>
        <v>否</v>
      </c>
      <c r="J568" s="185" t="str">
        <f t="shared" si="59"/>
        <v>项</v>
      </c>
      <c r="K568" s="186" t="str">
        <f t="shared" si="60"/>
        <v>208</v>
      </c>
      <c r="L568" s="155" t="str">
        <f t="shared" si="61"/>
        <v>20807</v>
      </c>
      <c r="M568" s="155" t="str">
        <f t="shared" si="62"/>
        <v>2080701</v>
      </c>
    </row>
    <row r="569" ht="31" customHeight="1" spans="1:13">
      <c r="A569" s="170">
        <v>2080702</v>
      </c>
      <c r="B569" s="171" t="s">
        <v>524</v>
      </c>
      <c r="C569" s="172">
        <v>121</v>
      </c>
      <c r="D569" s="172">
        <v>96</v>
      </c>
      <c r="E569" s="172">
        <v>85</v>
      </c>
      <c r="F569" s="172">
        <v>156</v>
      </c>
      <c r="G569" s="173">
        <f t="shared" si="56"/>
        <v>1.835</v>
      </c>
      <c r="H569" s="173">
        <f t="shared" si="57"/>
        <v>1.289</v>
      </c>
      <c r="I569" s="184" t="str">
        <f t="shared" si="58"/>
        <v>是</v>
      </c>
      <c r="J569" s="185" t="str">
        <f t="shared" si="59"/>
        <v>项</v>
      </c>
      <c r="K569" s="186" t="str">
        <f t="shared" si="60"/>
        <v>208</v>
      </c>
      <c r="L569" s="155" t="str">
        <f t="shared" si="61"/>
        <v>20807</v>
      </c>
      <c r="M569" s="155" t="str">
        <f t="shared" si="62"/>
        <v>2080702</v>
      </c>
    </row>
    <row r="570" ht="31" hidden="1" customHeight="1" spans="1:13">
      <c r="A570" s="170">
        <v>2080704</v>
      </c>
      <c r="B570" s="171" t="s">
        <v>525</v>
      </c>
      <c r="C570" s="172">
        <v>0</v>
      </c>
      <c r="D570" s="172">
        <v>0</v>
      </c>
      <c r="E570" s="172">
        <v>0</v>
      </c>
      <c r="F570" s="172">
        <v>0</v>
      </c>
      <c r="G570" s="173" t="str">
        <f t="shared" si="56"/>
        <v/>
      </c>
      <c r="H570" s="173" t="str">
        <f t="shared" si="57"/>
        <v/>
      </c>
      <c r="I570" s="184" t="str">
        <f t="shared" si="58"/>
        <v>否</v>
      </c>
      <c r="J570" s="185" t="str">
        <f t="shared" si="59"/>
        <v>项</v>
      </c>
      <c r="K570" s="186" t="str">
        <f t="shared" si="60"/>
        <v>208</v>
      </c>
      <c r="L570" s="155" t="str">
        <f t="shared" si="61"/>
        <v>20807</v>
      </c>
      <c r="M570" s="155" t="str">
        <f t="shared" si="62"/>
        <v>2080704</v>
      </c>
    </row>
    <row r="571" ht="31" customHeight="1" spans="1:13">
      <c r="A571" s="170">
        <v>2080705</v>
      </c>
      <c r="B571" s="171" t="s">
        <v>526</v>
      </c>
      <c r="C571" s="172">
        <v>12</v>
      </c>
      <c r="D571" s="172">
        <v>3</v>
      </c>
      <c r="E571" s="172">
        <v>3</v>
      </c>
      <c r="F571" s="172">
        <v>3</v>
      </c>
      <c r="G571" s="173">
        <f t="shared" si="56"/>
        <v>1</v>
      </c>
      <c r="H571" s="173">
        <f t="shared" si="57"/>
        <v>0.25</v>
      </c>
      <c r="I571" s="184" t="str">
        <f t="shared" si="58"/>
        <v>是</v>
      </c>
      <c r="J571" s="185" t="str">
        <f t="shared" si="59"/>
        <v>项</v>
      </c>
      <c r="K571" s="186" t="str">
        <f t="shared" si="60"/>
        <v>208</v>
      </c>
      <c r="L571" s="155" t="str">
        <f t="shared" si="61"/>
        <v>20807</v>
      </c>
      <c r="M571" s="155" t="str">
        <f t="shared" si="62"/>
        <v>2080705</v>
      </c>
    </row>
    <row r="572" ht="31" hidden="1" customHeight="1" spans="1:13">
      <c r="A572" s="170">
        <v>2080709</v>
      </c>
      <c r="B572" s="171" t="s">
        <v>527</v>
      </c>
      <c r="C572" s="172">
        <v>0</v>
      </c>
      <c r="D572" s="172">
        <v>0</v>
      </c>
      <c r="E572" s="172">
        <v>0</v>
      </c>
      <c r="F572" s="172">
        <v>0</v>
      </c>
      <c r="G572" s="173" t="str">
        <f t="shared" si="56"/>
        <v/>
      </c>
      <c r="H572" s="173" t="str">
        <f t="shared" si="57"/>
        <v/>
      </c>
      <c r="I572" s="184" t="str">
        <f t="shared" si="58"/>
        <v>否</v>
      </c>
      <c r="J572" s="185" t="str">
        <f t="shared" si="59"/>
        <v>项</v>
      </c>
      <c r="K572" s="186" t="str">
        <f t="shared" si="60"/>
        <v>208</v>
      </c>
      <c r="L572" s="155" t="str">
        <f t="shared" si="61"/>
        <v>20807</v>
      </c>
      <c r="M572" s="155" t="str">
        <f t="shared" si="62"/>
        <v>2080709</v>
      </c>
    </row>
    <row r="573" ht="31" customHeight="1" spans="1:13">
      <c r="A573" s="170">
        <v>2080711</v>
      </c>
      <c r="B573" s="171" t="s">
        <v>528</v>
      </c>
      <c r="C573" s="172">
        <v>91</v>
      </c>
      <c r="D573" s="172">
        <v>544</v>
      </c>
      <c r="E573" s="172">
        <v>292</v>
      </c>
      <c r="F573" s="172">
        <v>155</v>
      </c>
      <c r="G573" s="173">
        <f t="shared" si="56"/>
        <v>0.531</v>
      </c>
      <c r="H573" s="173">
        <f t="shared" si="57"/>
        <v>1.703</v>
      </c>
      <c r="I573" s="184" t="str">
        <f t="shared" si="58"/>
        <v>是</v>
      </c>
      <c r="J573" s="185" t="str">
        <f t="shared" si="59"/>
        <v>项</v>
      </c>
      <c r="K573" s="186" t="str">
        <f t="shared" si="60"/>
        <v>208</v>
      </c>
      <c r="L573" s="155" t="str">
        <f t="shared" si="61"/>
        <v>20807</v>
      </c>
      <c r="M573" s="155" t="str">
        <f t="shared" si="62"/>
        <v>2080711</v>
      </c>
    </row>
    <row r="574" ht="31" hidden="1" customHeight="1" spans="1:13">
      <c r="A574" s="170">
        <v>2080712</v>
      </c>
      <c r="B574" s="171" t="s">
        <v>529</v>
      </c>
      <c r="C574" s="172">
        <v>0</v>
      </c>
      <c r="D574" s="172">
        <v>0</v>
      </c>
      <c r="E574" s="172">
        <v>0</v>
      </c>
      <c r="F574" s="172">
        <v>0</v>
      </c>
      <c r="G574" s="173" t="str">
        <f t="shared" si="56"/>
        <v/>
      </c>
      <c r="H574" s="173" t="str">
        <f t="shared" si="57"/>
        <v/>
      </c>
      <c r="I574" s="184" t="str">
        <f t="shared" si="58"/>
        <v>否</v>
      </c>
      <c r="J574" s="185" t="str">
        <f t="shared" si="59"/>
        <v>项</v>
      </c>
      <c r="K574" s="186" t="str">
        <f t="shared" si="60"/>
        <v>208</v>
      </c>
      <c r="L574" s="155" t="str">
        <f t="shared" si="61"/>
        <v>20807</v>
      </c>
      <c r="M574" s="155" t="str">
        <f t="shared" si="62"/>
        <v>2080712</v>
      </c>
    </row>
    <row r="575" ht="31" hidden="1" customHeight="1" spans="1:13">
      <c r="A575" s="170">
        <v>2080713</v>
      </c>
      <c r="B575" s="171" t="s">
        <v>530</v>
      </c>
      <c r="C575" s="172">
        <v>0</v>
      </c>
      <c r="D575" s="172">
        <v>0</v>
      </c>
      <c r="E575" s="172">
        <v>0</v>
      </c>
      <c r="F575" s="172">
        <v>0</v>
      </c>
      <c r="G575" s="173" t="str">
        <f t="shared" si="56"/>
        <v/>
      </c>
      <c r="H575" s="173" t="str">
        <f t="shared" si="57"/>
        <v/>
      </c>
      <c r="I575" s="184" t="str">
        <f t="shared" si="58"/>
        <v>否</v>
      </c>
      <c r="J575" s="185" t="str">
        <f t="shared" si="59"/>
        <v>项</v>
      </c>
      <c r="K575" s="186" t="str">
        <f t="shared" si="60"/>
        <v>208</v>
      </c>
      <c r="L575" s="155" t="str">
        <f t="shared" si="61"/>
        <v>20807</v>
      </c>
      <c r="M575" s="155" t="str">
        <f t="shared" si="62"/>
        <v>2080713</v>
      </c>
    </row>
    <row r="576" ht="31" customHeight="1" spans="1:13">
      <c r="A576" s="170">
        <v>2080799</v>
      </c>
      <c r="B576" s="171" t="s">
        <v>531</v>
      </c>
      <c r="C576" s="172">
        <v>5603</v>
      </c>
      <c r="D576" s="172">
        <v>2342</v>
      </c>
      <c r="E576" s="172">
        <v>4541</v>
      </c>
      <c r="F576" s="172">
        <v>5735</v>
      </c>
      <c r="G576" s="173">
        <f t="shared" si="56"/>
        <v>1.263</v>
      </c>
      <c r="H576" s="173">
        <f t="shared" si="57"/>
        <v>1.024</v>
      </c>
      <c r="I576" s="184" t="str">
        <f t="shared" si="58"/>
        <v>是</v>
      </c>
      <c r="J576" s="185" t="str">
        <f t="shared" si="59"/>
        <v>项</v>
      </c>
      <c r="K576" s="186" t="str">
        <f t="shared" si="60"/>
        <v>208</v>
      </c>
      <c r="L576" s="155" t="str">
        <f t="shared" si="61"/>
        <v>20807</v>
      </c>
      <c r="M576" s="155" t="str">
        <f t="shared" si="62"/>
        <v>2080799</v>
      </c>
    </row>
    <row r="577" ht="31" customHeight="1" spans="1:13">
      <c r="A577" s="309">
        <v>20808</v>
      </c>
      <c r="B577" s="310" t="s">
        <v>532</v>
      </c>
      <c r="C577" s="165">
        <f>SUMIFS(C578:C$1297,$L578:$L$1297,$A577,$J578:$J$1297,"项")</f>
        <v>5286</v>
      </c>
      <c r="D577" s="165">
        <f>SUMIFS(D578:D$1297,$L578:$L$1297,$A577,$J578:$J$1297,"项")</f>
        <v>6169</v>
      </c>
      <c r="E577" s="165">
        <f>SUMIFS(E578:E$1297,$L578:$L$1297,$A577,$J578:$J$1297,"项")</f>
        <v>6015</v>
      </c>
      <c r="F577" s="165">
        <f>SUMIFS(F578:F$1297,$L578:$L$1297,$A577,$J578:$J$1297,"项")</f>
        <v>4874</v>
      </c>
      <c r="G577" s="173">
        <f t="shared" si="56"/>
        <v>0.81</v>
      </c>
      <c r="H577" s="173">
        <f t="shared" si="57"/>
        <v>0.922</v>
      </c>
      <c r="I577" s="184" t="str">
        <f t="shared" si="58"/>
        <v>是</v>
      </c>
      <c r="J577" s="185" t="str">
        <f t="shared" si="59"/>
        <v>款</v>
      </c>
      <c r="K577" s="186" t="str">
        <f t="shared" si="60"/>
        <v>208</v>
      </c>
      <c r="L577" s="155" t="str">
        <f t="shared" si="61"/>
        <v>20808</v>
      </c>
      <c r="M577" s="155" t="str">
        <f t="shared" si="62"/>
        <v>20808</v>
      </c>
    </row>
    <row r="578" ht="31" customHeight="1" spans="1:13">
      <c r="A578" s="170">
        <v>2080801</v>
      </c>
      <c r="B578" s="171" t="s">
        <v>533</v>
      </c>
      <c r="C578" s="172">
        <v>2525</v>
      </c>
      <c r="D578" s="172">
        <v>3128</v>
      </c>
      <c r="E578" s="172">
        <v>3016</v>
      </c>
      <c r="F578" s="172">
        <v>2040</v>
      </c>
      <c r="G578" s="173">
        <f t="shared" si="56"/>
        <v>0.676</v>
      </c>
      <c r="H578" s="173">
        <f t="shared" si="57"/>
        <v>0.808</v>
      </c>
      <c r="I578" s="184" t="str">
        <f t="shared" si="58"/>
        <v>是</v>
      </c>
      <c r="J578" s="185" t="str">
        <f t="shared" si="59"/>
        <v>项</v>
      </c>
      <c r="K578" s="186" t="str">
        <f t="shared" si="60"/>
        <v>208</v>
      </c>
      <c r="L578" s="155" t="str">
        <f t="shared" si="61"/>
        <v>20808</v>
      </c>
      <c r="M578" s="155" t="str">
        <f t="shared" si="62"/>
        <v>2080801</v>
      </c>
    </row>
    <row r="579" ht="31" customHeight="1" spans="1:13">
      <c r="A579" s="170">
        <v>2080802</v>
      </c>
      <c r="B579" s="171" t="s">
        <v>534</v>
      </c>
      <c r="C579" s="172">
        <v>662</v>
      </c>
      <c r="D579" s="172">
        <v>253</v>
      </c>
      <c r="E579" s="172">
        <v>839</v>
      </c>
      <c r="F579" s="172">
        <v>820</v>
      </c>
      <c r="G579" s="173">
        <f t="shared" si="56"/>
        <v>0.977</v>
      </c>
      <c r="H579" s="173">
        <f t="shared" si="57"/>
        <v>1.239</v>
      </c>
      <c r="I579" s="184" t="str">
        <f t="shared" si="58"/>
        <v>是</v>
      </c>
      <c r="J579" s="185" t="str">
        <f t="shared" si="59"/>
        <v>项</v>
      </c>
      <c r="K579" s="186" t="str">
        <f t="shared" si="60"/>
        <v>208</v>
      </c>
      <c r="L579" s="155" t="str">
        <f t="shared" si="61"/>
        <v>20808</v>
      </c>
      <c r="M579" s="155" t="str">
        <f t="shared" si="62"/>
        <v>2080802</v>
      </c>
    </row>
    <row r="580" ht="31" customHeight="1" spans="1:13">
      <c r="A580" s="170">
        <v>2080803</v>
      </c>
      <c r="B580" s="171" t="s">
        <v>535</v>
      </c>
      <c r="C580" s="172">
        <v>30</v>
      </c>
      <c r="D580" s="172">
        <v>0</v>
      </c>
      <c r="E580" s="172">
        <v>38</v>
      </c>
      <c r="F580" s="172">
        <v>37</v>
      </c>
      <c r="G580" s="173">
        <f t="shared" si="56"/>
        <v>0.974</v>
      </c>
      <c r="H580" s="173">
        <f t="shared" si="57"/>
        <v>1.233</v>
      </c>
      <c r="I580" s="184" t="str">
        <f t="shared" si="58"/>
        <v>是</v>
      </c>
      <c r="J580" s="185" t="str">
        <f t="shared" si="59"/>
        <v>项</v>
      </c>
      <c r="K580" s="186" t="str">
        <f t="shared" si="60"/>
        <v>208</v>
      </c>
      <c r="L580" s="155" t="str">
        <f t="shared" si="61"/>
        <v>20808</v>
      </c>
      <c r="M580" s="155" t="str">
        <f t="shared" si="62"/>
        <v>2080803</v>
      </c>
    </row>
    <row r="581" ht="31" hidden="1" customHeight="1" spans="1:13">
      <c r="A581" s="170">
        <v>2080804</v>
      </c>
      <c r="B581" s="171" t="s">
        <v>536</v>
      </c>
      <c r="C581" s="172">
        <v>0</v>
      </c>
      <c r="D581" s="172">
        <v>0</v>
      </c>
      <c r="E581" s="172">
        <v>0</v>
      </c>
      <c r="F581" s="172">
        <v>0</v>
      </c>
      <c r="G581" s="173" t="str">
        <f t="shared" ref="G581:G644" si="63">IF(E581&lt;&gt;0,ROUND(F581/E581,3),"")</f>
        <v/>
      </c>
      <c r="H581" s="173" t="str">
        <f t="shared" ref="H581:H644" si="64">IF(C581&lt;&gt;0,ROUND(F581/C581,3),"")</f>
        <v/>
      </c>
      <c r="I581" s="184" t="str">
        <f t="shared" si="58"/>
        <v>否</v>
      </c>
      <c r="J581" s="185" t="str">
        <f t="shared" si="59"/>
        <v>项</v>
      </c>
      <c r="K581" s="186" t="str">
        <f t="shared" si="60"/>
        <v>208</v>
      </c>
      <c r="L581" s="155" t="str">
        <f t="shared" si="61"/>
        <v>20808</v>
      </c>
      <c r="M581" s="155" t="str">
        <f t="shared" si="62"/>
        <v>2080804</v>
      </c>
    </row>
    <row r="582" ht="31" customHeight="1" spans="1:13">
      <c r="A582" s="170">
        <v>2080805</v>
      </c>
      <c r="B582" s="171" t="s">
        <v>537</v>
      </c>
      <c r="C582" s="172">
        <v>279</v>
      </c>
      <c r="D582" s="172">
        <v>206</v>
      </c>
      <c r="E582" s="172">
        <v>194</v>
      </c>
      <c r="F582" s="172">
        <v>206</v>
      </c>
      <c r="G582" s="173">
        <f t="shared" si="63"/>
        <v>1.062</v>
      </c>
      <c r="H582" s="173">
        <f t="shared" si="64"/>
        <v>0.738</v>
      </c>
      <c r="I582" s="184" t="str">
        <f t="shared" ref="I582:I645" si="65">IF(LEN(A582)=3,"是",IF(OR(C582&lt;&gt;0,D582&lt;&gt;0,E582&lt;&gt;0,F582&lt;&gt;0),"是","否"))</f>
        <v>是</v>
      </c>
      <c r="J582" s="185" t="str">
        <f t="shared" ref="J582:J645" si="66">_xlfn.IFS(LEN(A582)=3,"类",LEN(A582)=5,"款",LEN(A582)=7,"项")</f>
        <v>项</v>
      </c>
      <c r="K582" s="186" t="str">
        <f t="shared" ref="K582:K645" si="67">LEFT(A582,3)</f>
        <v>208</v>
      </c>
      <c r="L582" s="155" t="str">
        <f t="shared" ref="L582:L645" si="68">LEFT(A582,5)</f>
        <v>20808</v>
      </c>
      <c r="M582" s="155" t="str">
        <f t="shared" ref="M582:M645" si="69">LEFT(A582,7)</f>
        <v>2080805</v>
      </c>
    </row>
    <row r="583" ht="31" hidden="1" customHeight="1" spans="1:13">
      <c r="A583" s="170">
        <v>2080806</v>
      </c>
      <c r="B583" s="171" t="s">
        <v>538</v>
      </c>
      <c r="C583" s="172">
        <v>0</v>
      </c>
      <c r="D583" s="172">
        <v>0</v>
      </c>
      <c r="E583" s="172">
        <v>0</v>
      </c>
      <c r="F583" s="172">
        <v>0</v>
      </c>
      <c r="G583" s="173" t="str">
        <f t="shared" si="63"/>
        <v/>
      </c>
      <c r="H583" s="173" t="str">
        <f t="shared" si="64"/>
        <v/>
      </c>
      <c r="I583" s="184" t="str">
        <f t="shared" si="65"/>
        <v>否</v>
      </c>
      <c r="J583" s="185" t="str">
        <f t="shared" si="66"/>
        <v>项</v>
      </c>
      <c r="K583" s="186" t="str">
        <f t="shared" si="67"/>
        <v>208</v>
      </c>
      <c r="L583" s="155" t="str">
        <f t="shared" si="68"/>
        <v>20808</v>
      </c>
      <c r="M583" s="155" t="str">
        <f t="shared" si="69"/>
        <v>2080806</v>
      </c>
    </row>
    <row r="584" ht="31" hidden="1" customHeight="1" spans="1:13">
      <c r="A584" s="170">
        <v>2080807</v>
      </c>
      <c r="B584" s="171" t="s">
        <v>539</v>
      </c>
      <c r="C584" s="172">
        <v>0</v>
      </c>
      <c r="D584" s="172">
        <v>0</v>
      </c>
      <c r="E584" s="172">
        <v>0</v>
      </c>
      <c r="F584" s="172">
        <v>0</v>
      </c>
      <c r="G584" s="173" t="str">
        <f t="shared" si="63"/>
        <v/>
      </c>
      <c r="H584" s="173" t="str">
        <f t="shared" si="64"/>
        <v/>
      </c>
      <c r="I584" s="184" t="str">
        <f t="shared" si="65"/>
        <v>否</v>
      </c>
      <c r="J584" s="185" t="str">
        <f t="shared" si="66"/>
        <v>项</v>
      </c>
      <c r="K584" s="186" t="str">
        <f t="shared" si="67"/>
        <v>208</v>
      </c>
      <c r="L584" s="155" t="str">
        <f t="shared" si="68"/>
        <v>20808</v>
      </c>
      <c r="M584" s="155" t="str">
        <f t="shared" si="69"/>
        <v>2080807</v>
      </c>
    </row>
    <row r="585" ht="31" customHeight="1" spans="1:13">
      <c r="A585" s="170">
        <v>2080808</v>
      </c>
      <c r="B585" s="171" t="s">
        <v>540</v>
      </c>
      <c r="C585" s="172">
        <v>1</v>
      </c>
      <c r="D585" s="172">
        <v>0</v>
      </c>
      <c r="E585" s="172">
        <v>0</v>
      </c>
      <c r="F585" s="172">
        <v>67</v>
      </c>
      <c r="G585" s="173" t="str">
        <f t="shared" si="63"/>
        <v/>
      </c>
      <c r="H585" s="173">
        <f t="shared" si="64"/>
        <v>67</v>
      </c>
      <c r="I585" s="184" t="str">
        <f t="shared" si="65"/>
        <v>是</v>
      </c>
      <c r="J585" s="185" t="str">
        <f t="shared" si="66"/>
        <v>项</v>
      </c>
      <c r="K585" s="186" t="str">
        <f t="shared" si="67"/>
        <v>208</v>
      </c>
      <c r="L585" s="155" t="str">
        <f t="shared" si="68"/>
        <v>20808</v>
      </c>
      <c r="M585" s="155" t="str">
        <f t="shared" si="69"/>
        <v>2080808</v>
      </c>
    </row>
    <row r="586" ht="31" customHeight="1" spans="1:13">
      <c r="A586" s="170">
        <v>2080899</v>
      </c>
      <c r="B586" s="171" t="s">
        <v>541</v>
      </c>
      <c r="C586" s="172">
        <v>1789</v>
      </c>
      <c r="D586" s="172">
        <v>2582</v>
      </c>
      <c r="E586" s="172">
        <v>1928</v>
      </c>
      <c r="F586" s="172">
        <v>1704</v>
      </c>
      <c r="G586" s="173">
        <f t="shared" si="63"/>
        <v>0.884</v>
      </c>
      <c r="H586" s="173">
        <f t="shared" si="64"/>
        <v>0.952</v>
      </c>
      <c r="I586" s="184" t="str">
        <f t="shared" si="65"/>
        <v>是</v>
      </c>
      <c r="J586" s="185" t="str">
        <f t="shared" si="66"/>
        <v>项</v>
      </c>
      <c r="K586" s="186" t="str">
        <f t="shared" si="67"/>
        <v>208</v>
      </c>
      <c r="L586" s="155" t="str">
        <f t="shared" si="68"/>
        <v>20808</v>
      </c>
      <c r="M586" s="155" t="str">
        <f t="shared" si="69"/>
        <v>2080899</v>
      </c>
    </row>
    <row r="587" ht="31" customHeight="1" spans="1:13">
      <c r="A587" s="309">
        <v>20809</v>
      </c>
      <c r="B587" s="310" t="s">
        <v>542</v>
      </c>
      <c r="C587" s="165">
        <f>SUMIFS(C588:C$1297,$L588:$L$1297,$A587,$J588:$J$1297,"项")</f>
        <v>333</v>
      </c>
      <c r="D587" s="165">
        <f>SUMIFS(D588:D$1297,$L588:$L$1297,$A587,$J588:$J$1297,"项")</f>
        <v>615</v>
      </c>
      <c r="E587" s="165">
        <f>SUMIFS(E588:E$1297,$L588:$L$1297,$A587,$J588:$J$1297,"项")</f>
        <v>679</v>
      </c>
      <c r="F587" s="165">
        <f>SUMIFS(F588:F$1297,$L588:$L$1297,$A587,$J588:$J$1297,"项")</f>
        <v>485</v>
      </c>
      <c r="G587" s="173">
        <f t="shared" si="63"/>
        <v>0.714</v>
      </c>
      <c r="H587" s="173">
        <f t="shared" si="64"/>
        <v>1.456</v>
      </c>
      <c r="I587" s="184" t="str">
        <f t="shared" si="65"/>
        <v>是</v>
      </c>
      <c r="J587" s="185" t="str">
        <f t="shared" si="66"/>
        <v>款</v>
      </c>
      <c r="K587" s="186" t="str">
        <f t="shared" si="67"/>
        <v>208</v>
      </c>
      <c r="L587" s="155" t="str">
        <f t="shared" si="68"/>
        <v>20809</v>
      </c>
      <c r="M587" s="155" t="str">
        <f t="shared" si="69"/>
        <v>20809</v>
      </c>
    </row>
    <row r="588" ht="31" customHeight="1" spans="1:13">
      <c r="A588" s="170">
        <v>2080901</v>
      </c>
      <c r="B588" s="171" t="s">
        <v>543</v>
      </c>
      <c r="C588" s="172">
        <v>117</v>
      </c>
      <c r="D588" s="172">
        <v>387</v>
      </c>
      <c r="E588" s="172">
        <v>381</v>
      </c>
      <c r="F588" s="172">
        <v>141</v>
      </c>
      <c r="G588" s="173">
        <f t="shared" si="63"/>
        <v>0.37</v>
      </c>
      <c r="H588" s="173">
        <f t="shared" si="64"/>
        <v>1.205</v>
      </c>
      <c r="I588" s="184" t="str">
        <f t="shared" si="65"/>
        <v>是</v>
      </c>
      <c r="J588" s="185" t="str">
        <f t="shared" si="66"/>
        <v>项</v>
      </c>
      <c r="K588" s="186" t="str">
        <f t="shared" si="67"/>
        <v>208</v>
      </c>
      <c r="L588" s="155" t="str">
        <f t="shared" si="68"/>
        <v>20809</v>
      </c>
      <c r="M588" s="155" t="str">
        <f t="shared" si="69"/>
        <v>2080901</v>
      </c>
    </row>
    <row r="589" ht="31" customHeight="1" spans="1:13">
      <c r="A589" s="170">
        <v>2080902</v>
      </c>
      <c r="B589" s="171" t="s">
        <v>544</v>
      </c>
      <c r="C589" s="172">
        <v>48</v>
      </c>
      <c r="D589" s="172">
        <v>113</v>
      </c>
      <c r="E589" s="172">
        <v>114</v>
      </c>
      <c r="F589" s="172">
        <v>42</v>
      </c>
      <c r="G589" s="173">
        <f t="shared" si="63"/>
        <v>0.368</v>
      </c>
      <c r="H589" s="173">
        <f t="shared" si="64"/>
        <v>0.875</v>
      </c>
      <c r="I589" s="184" t="str">
        <f t="shared" si="65"/>
        <v>是</v>
      </c>
      <c r="J589" s="185" t="str">
        <f t="shared" si="66"/>
        <v>项</v>
      </c>
      <c r="K589" s="186" t="str">
        <f t="shared" si="67"/>
        <v>208</v>
      </c>
      <c r="L589" s="155" t="str">
        <f t="shared" si="68"/>
        <v>20809</v>
      </c>
      <c r="M589" s="155" t="str">
        <f t="shared" si="69"/>
        <v>2080902</v>
      </c>
    </row>
    <row r="590" ht="31" customHeight="1" spans="1:13">
      <c r="A590" s="316">
        <v>2080903</v>
      </c>
      <c r="B590" s="171" t="s">
        <v>545</v>
      </c>
      <c r="C590" s="172">
        <v>12</v>
      </c>
      <c r="D590" s="172">
        <v>5</v>
      </c>
      <c r="E590" s="172">
        <v>16</v>
      </c>
      <c r="F590" s="172">
        <v>15</v>
      </c>
      <c r="G590" s="173">
        <f t="shared" si="63"/>
        <v>0.938</v>
      </c>
      <c r="H590" s="173">
        <f t="shared" si="64"/>
        <v>1.25</v>
      </c>
      <c r="I590" s="184" t="str">
        <f t="shared" si="65"/>
        <v>是</v>
      </c>
      <c r="J590" s="185" t="str">
        <f t="shared" si="66"/>
        <v>项</v>
      </c>
      <c r="K590" s="186" t="str">
        <f t="shared" si="67"/>
        <v>208</v>
      </c>
      <c r="L590" s="155" t="str">
        <f t="shared" si="68"/>
        <v>20809</v>
      </c>
      <c r="M590" s="155" t="str">
        <f t="shared" si="69"/>
        <v>2080903</v>
      </c>
    </row>
    <row r="591" ht="31" customHeight="1" spans="1:13">
      <c r="A591" s="317">
        <v>2080904</v>
      </c>
      <c r="B591" s="171" t="s">
        <v>546</v>
      </c>
      <c r="C591" s="172">
        <v>0</v>
      </c>
      <c r="D591" s="172">
        <v>1</v>
      </c>
      <c r="E591" s="172">
        <v>1</v>
      </c>
      <c r="F591" s="172">
        <v>1</v>
      </c>
      <c r="G591" s="173">
        <f t="shared" si="63"/>
        <v>1</v>
      </c>
      <c r="H591" s="173" t="str">
        <f t="shared" si="64"/>
        <v/>
      </c>
      <c r="I591" s="184" t="str">
        <f t="shared" si="65"/>
        <v>是</v>
      </c>
      <c r="J591" s="185" t="str">
        <f t="shared" si="66"/>
        <v>项</v>
      </c>
      <c r="K591" s="186" t="str">
        <f t="shared" si="67"/>
        <v>208</v>
      </c>
      <c r="L591" s="155" t="str">
        <f t="shared" si="68"/>
        <v>20809</v>
      </c>
      <c r="M591" s="155" t="str">
        <f t="shared" si="69"/>
        <v>2080904</v>
      </c>
    </row>
    <row r="592" ht="31" customHeight="1" spans="1:13">
      <c r="A592" s="318">
        <v>2080905</v>
      </c>
      <c r="B592" s="175" t="s">
        <v>547</v>
      </c>
      <c r="C592" s="172">
        <v>151</v>
      </c>
      <c r="D592" s="172">
        <v>43</v>
      </c>
      <c r="E592" s="172">
        <v>140</v>
      </c>
      <c r="F592" s="172">
        <v>259</v>
      </c>
      <c r="G592" s="319">
        <f t="shared" si="63"/>
        <v>1.85</v>
      </c>
      <c r="H592" s="319">
        <f t="shared" si="64"/>
        <v>1.715</v>
      </c>
      <c r="I592" s="184" t="str">
        <f t="shared" si="65"/>
        <v>是</v>
      </c>
      <c r="J592" s="185" t="str">
        <f t="shared" si="66"/>
        <v>项</v>
      </c>
      <c r="K592" s="186" t="str">
        <f t="shared" si="67"/>
        <v>208</v>
      </c>
      <c r="L592" s="155" t="str">
        <f t="shared" si="68"/>
        <v>20809</v>
      </c>
      <c r="M592" s="155" t="str">
        <f t="shared" si="69"/>
        <v>2080905</v>
      </c>
    </row>
    <row r="593" ht="31" customHeight="1" spans="1:13">
      <c r="A593" s="170">
        <v>2080999</v>
      </c>
      <c r="B593" s="175" t="s">
        <v>548</v>
      </c>
      <c r="C593" s="172">
        <v>5</v>
      </c>
      <c r="D593" s="172">
        <v>66</v>
      </c>
      <c r="E593" s="172">
        <v>27</v>
      </c>
      <c r="F593" s="172">
        <v>27</v>
      </c>
      <c r="G593" s="319">
        <f t="shared" si="63"/>
        <v>1</v>
      </c>
      <c r="H593" s="319">
        <f t="shared" si="64"/>
        <v>5.4</v>
      </c>
      <c r="I593" s="184" t="str">
        <f t="shared" si="65"/>
        <v>是</v>
      </c>
      <c r="J593" s="185" t="str">
        <f t="shared" si="66"/>
        <v>项</v>
      </c>
      <c r="K593" s="186" t="str">
        <f t="shared" si="67"/>
        <v>208</v>
      </c>
      <c r="L593" s="155" t="str">
        <f t="shared" si="68"/>
        <v>20809</v>
      </c>
      <c r="M593" s="155" t="str">
        <f t="shared" si="69"/>
        <v>2080999</v>
      </c>
    </row>
    <row r="594" ht="31" customHeight="1" spans="1:13">
      <c r="A594" s="309">
        <v>20810</v>
      </c>
      <c r="B594" s="168" t="s">
        <v>549</v>
      </c>
      <c r="C594" s="165">
        <f>SUMIFS(C595:C$1297,$L595:$L$1297,$A594,$J595:$J$1297,"项")</f>
        <v>2385</v>
      </c>
      <c r="D594" s="165">
        <f>SUMIFS(D595:D$1297,$L595:$L$1297,$A594,$J595:$J$1297,"项")</f>
        <v>2521</v>
      </c>
      <c r="E594" s="165">
        <f>SUMIFS(E595:E$1297,$L595:$L$1297,$A594,$J595:$J$1297,"项")</f>
        <v>2204</v>
      </c>
      <c r="F594" s="165">
        <f>SUMIFS(F595:F$1297,$L595:$L$1297,$A594,$J595:$J$1297,"项")</f>
        <v>2194</v>
      </c>
      <c r="G594" s="319">
        <f t="shared" si="63"/>
        <v>0.995</v>
      </c>
      <c r="H594" s="319">
        <f t="shared" si="64"/>
        <v>0.92</v>
      </c>
      <c r="I594" s="184" t="str">
        <f t="shared" si="65"/>
        <v>是</v>
      </c>
      <c r="J594" s="185" t="str">
        <f t="shared" si="66"/>
        <v>款</v>
      </c>
      <c r="K594" s="186" t="str">
        <f t="shared" si="67"/>
        <v>208</v>
      </c>
      <c r="L594" s="155" t="str">
        <f t="shared" si="68"/>
        <v>20810</v>
      </c>
      <c r="M594" s="155" t="str">
        <f t="shared" si="69"/>
        <v>20810</v>
      </c>
    </row>
    <row r="595" ht="31" customHeight="1" spans="1:13">
      <c r="A595" s="320">
        <v>2081001</v>
      </c>
      <c r="B595" s="175" t="s">
        <v>550</v>
      </c>
      <c r="C595" s="172">
        <v>176</v>
      </c>
      <c r="D595" s="172">
        <v>200</v>
      </c>
      <c r="E595" s="172">
        <v>234</v>
      </c>
      <c r="F595" s="172">
        <v>214</v>
      </c>
      <c r="G595" s="319">
        <f t="shared" si="63"/>
        <v>0.915</v>
      </c>
      <c r="H595" s="319">
        <f t="shared" si="64"/>
        <v>1.216</v>
      </c>
      <c r="I595" s="184" t="str">
        <f t="shared" si="65"/>
        <v>是</v>
      </c>
      <c r="J595" s="185" t="str">
        <f t="shared" si="66"/>
        <v>项</v>
      </c>
      <c r="K595" s="186" t="str">
        <f t="shared" si="67"/>
        <v>208</v>
      </c>
      <c r="L595" s="155" t="str">
        <f t="shared" si="68"/>
        <v>20810</v>
      </c>
      <c r="M595" s="155" t="str">
        <f t="shared" si="69"/>
        <v>2081001</v>
      </c>
    </row>
    <row r="596" ht="31" customHeight="1" spans="1:13">
      <c r="A596" s="170">
        <v>2081002</v>
      </c>
      <c r="B596" s="175" t="s">
        <v>551</v>
      </c>
      <c r="C596" s="172">
        <v>1145</v>
      </c>
      <c r="D596" s="172">
        <v>1068</v>
      </c>
      <c r="E596" s="172">
        <v>1065</v>
      </c>
      <c r="F596" s="172">
        <v>894</v>
      </c>
      <c r="G596" s="319">
        <f t="shared" si="63"/>
        <v>0.839</v>
      </c>
      <c r="H596" s="319">
        <f t="shared" si="64"/>
        <v>0.781</v>
      </c>
      <c r="I596" s="184" t="str">
        <f t="shared" si="65"/>
        <v>是</v>
      </c>
      <c r="J596" s="185" t="str">
        <f t="shared" si="66"/>
        <v>项</v>
      </c>
      <c r="K596" s="186" t="str">
        <f t="shared" si="67"/>
        <v>208</v>
      </c>
      <c r="L596" s="155" t="str">
        <f t="shared" si="68"/>
        <v>20810</v>
      </c>
      <c r="M596" s="155" t="str">
        <f t="shared" si="69"/>
        <v>2081002</v>
      </c>
    </row>
    <row r="597" ht="31" hidden="1" customHeight="1" spans="1:13">
      <c r="A597" s="170">
        <v>2081003</v>
      </c>
      <c r="B597" s="175" t="s">
        <v>552</v>
      </c>
      <c r="C597" s="172">
        <v>0</v>
      </c>
      <c r="D597" s="172">
        <v>0</v>
      </c>
      <c r="E597" s="172">
        <v>0</v>
      </c>
      <c r="F597" s="172">
        <v>0</v>
      </c>
      <c r="G597" s="319" t="str">
        <f t="shared" si="63"/>
        <v/>
      </c>
      <c r="H597" s="319" t="str">
        <f t="shared" si="64"/>
        <v/>
      </c>
      <c r="I597" s="184" t="str">
        <f t="shared" si="65"/>
        <v>否</v>
      </c>
      <c r="J597" s="185" t="str">
        <f t="shared" si="66"/>
        <v>项</v>
      </c>
      <c r="K597" s="186" t="str">
        <f t="shared" si="67"/>
        <v>208</v>
      </c>
      <c r="L597" s="155" t="str">
        <f t="shared" si="68"/>
        <v>20810</v>
      </c>
      <c r="M597" s="155" t="str">
        <f t="shared" si="69"/>
        <v>2081003</v>
      </c>
    </row>
    <row r="598" ht="31" customHeight="1" spans="1:13">
      <c r="A598" s="170">
        <v>2081004</v>
      </c>
      <c r="B598" s="175" t="s">
        <v>553</v>
      </c>
      <c r="C598" s="172">
        <v>541</v>
      </c>
      <c r="D598" s="172">
        <v>636</v>
      </c>
      <c r="E598" s="172">
        <v>378</v>
      </c>
      <c r="F598" s="172">
        <v>535</v>
      </c>
      <c r="G598" s="319">
        <f t="shared" si="63"/>
        <v>1.415</v>
      </c>
      <c r="H598" s="319">
        <f t="shared" si="64"/>
        <v>0.989</v>
      </c>
      <c r="I598" s="184" t="str">
        <f t="shared" si="65"/>
        <v>是</v>
      </c>
      <c r="J598" s="185" t="str">
        <f t="shared" si="66"/>
        <v>项</v>
      </c>
      <c r="K598" s="186" t="str">
        <f t="shared" si="67"/>
        <v>208</v>
      </c>
      <c r="L598" s="155" t="str">
        <f t="shared" si="68"/>
        <v>20810</v>
      </c>
      <c r="M598" s="155" t="str">
        <f t="shared" si="69"/>
        <v>2081004</v>
      </c>
    </row>
    <row r="599" ht="31" customHeight="1" spans="1:13">
      <c r="A599" s="170">
        <v>2081005</v>
      </c>
      <c r="B599" s="175" t="s">
        <v>554</v>
      </c>
      <c r="C599" s="172">
        <v>314</v>
      </c>
      <c r="D599" s="172">
        <v>296</v>
      </c>
      <c r="E599" s="172">
        <v>276</v>
      </c>
      <c r="F599" s="172">
        <v>300</v>
      </c>
      <c r="G599" s="319">
        <f t="shared" si="63"/>
        <v>1.087</v>
      </c>
      <c r="H599" s="319">
        <f t="shared" si="64"/>
        <v>0.955</v>
      </c>
      <c r="I599" s="184" t="str">
        <f t="shared" si="65"/>
        <v>是</v>
      </c>
      <c r="J599" s="185" t="str">
        <f t="shared" si="66"/>
        <v>项</v>
      </c>
      <c r="K599" s="186" t="str">
        <f t="shared" si="67"/>
        <v>208</v>
      </c>
      <c r="L599" s="155" t="str">
        <f t="shared" si="68"/>
        <v>20810</v>
      </c>
      <c r="M599" s="155" t="str">
        <f t="shared" si="69"/>
        <v>2081005</v>
      </c>
    </row>
    <row r="600" ht="31" customHeight="1" spans="1:13">
      <c r="A600" s="170">
        <v>2081006</v>
      </c>
      <c r="B600" s="175" t="s">
        <v>555</v>
      </c>
      <c r="C600" s="172">
        <v>209</v>
      </c>
      <c r="D600" s="172">
        <v>321</v>
      </c>
      <c r="E600" s="172">
        <v>251</v>
      </c>
      <c r="F600" s="172">
        <v>251</v>
      </c>
      <c r="G600" s="319">
        <f t="shared" si="63"/>
        <v>1</v>
      </c>
      <c r="H600" s="319">
        <f t="shared" si="64"/>
        <v>1.201</v>
      </c>
      <c r="I600" s="184" t="str">
        <f t="shared" si="65"/>
        <v>是</v>
      </c>
      <c r="J600" s="185" t="str">
        <f t="shared" si="66"/>
        <v>项</v>
      </c>
      <c r="K600" s="186" t="str">
        <f t="shared" si="67"/>
        <v>208</v>
      </c>
      <c r="L600" s="155" t="str">
        <f t="shared" si="68"/>
        <v>20810</v>
      </c>
      <c r="M600" s="155" t="str">
        <f t="shared" si="69"/>
        <v>2081006</v>
      </c>
    </row>
    <row r="601" ht="31" hidden="1" customHeight="1" spans="1:13">
      <c r="A601" s="170">
        <v>2081099</v>
      </c>
      <c r="B601" s="175" t="s">
        <v>556</v>
      </c>
      <c r="C601" s="172">
        <v>0</v>
      </c>
      <c r="D601" s="172">
        <v>0</v>
      </c>
      <c r="E601" s="172">
        <v>0</v>
      </c>
      <c r="F601" s="172">
        <v>0</v>
      </c>
      <c r="G601" s="319" t="str">
        <f t="shared" si="63"/>
        <v/>
      </c>
      <c r="H601" s="319" t="str">
        <f t="shared" si="64"/>
        <v/>
      </c>
      <c r="I601" s="184" t="str">
        <f t="shared" si="65"/>
        <v>否</v>
      </c>
      <c r="J601" s="185" t="str">
        <f t="shared" si="66"/>
        <v>项</v>
      </c>
      <c r="K601" s="186" t="str">
        <f t="shared" si="67"/>
        <v>208</v>
      </c>
      <c r="L601" s="155" t="str">
        <f t="shared" si="68"/>
        <v>20810</v>
      </c>
      <c r="M601" s="155" t="str">
        <f t="shared" si="69"/>
        <v>2081099</v>
      </c>
    </row>
    <row r="602" ht="31" customHeight="1" spans="1:13">
      <c r="A602" s="309">
        <v>20811</v>
      </c>
      <c r="B602" s="168" t="s">
        <v>557</v>
      </c>
      <c r="C602" s="165">
        <f>SUMIFS(C603:C$1297,$L603:$L$1297,$A602,$J603:$J$1297,"项")</f>
        <v>2494</v>
      </c>
      <c r="D602" s="165">
        <f>SUMIFS(D603:D$1297,$L603:$L$1297,$A602,$J603:$J$1297,"项")</f>
        <v>2647</v>
      </c>
      <c r="E602" s="165">
        <f>SUMIFS(E603:E$1297,$L603:$L$1297,$A602,$J603:$J$1297,"项")</f>
        <v>1996</v>
      </c>
      <c r="F602" s="165">
        <f>SUMIFS(F603:F$1297,$L603:$L$1297,$A602,$J603:$J$1297,"项")</f>
        <v>2368</v>
      </c>
      <c r="G602" s="319">
        <f t="shared" si="63"/>
        <v>1.186</v>
      </c>
      <c r="H602" s="319">
        <f t="shared" si="64"/>
        <v>0.949</v>
      </c>
      <c r="I602" s="184" t="str">
        <f t="shared" si="65"/>
        <v>是</v>
      </c>
      <c r="J602" s="185" t="str">
        <f t="shared" si="66"/>
        <v>款</v>
      </c>
      <c r="K602" s="186" t="str">
        <f t="shared" si="67"/>
        <v>208</v>
      </c>
      <c r="L602" s="155" t="str">
        <f t="shared" si="68"/>
        <v>20811</v>
      </c>
      <c r="M602" s="155" t="str">
        <f t="shared" si="69"/>
        <v>20811</v>
      </c>
    </row>
    <row r="603" ht="31" customHeight="1" spans="1:13">
      <c r="A603" s="170">
        <v>2081101</v>
      </c>
      <c r="B603" s="175" t="s">
        <v>144</v>
      </c>
      <c r="C603" s="172">
        <v>124</v>
      </c>
      <c r="D603" s="172">
        <v>110</v>
      </c>
      <c r="E603" s="172">
        <v>111</v>
      </c>
      <c r="F603" s="172">
        <v>121</v>
      </c>
      <c r="G603" s="319">
        <f t="shared" si="63"/>
        <v>1.09</v>
      </c>
      <c r="H603" s="319">
        <f t="shared" si="64"/>
        <v>0.976</v>
      </c>
      <c r="I603" s="184" t="str">
        <f t="shared" si="65"/>
        <v>是</v>
      </c>
      <c r="J603" s="185" t="str">
        <f t="shared" si="66"/>
        <v>项</v>
      </c>
      <c r="K603" s="186" t="str">
        <f t="shared" si="67"/>
        <v>208</v>
      </c>
      <c r="L603" s="155" t="str">
        <f t="shared" si="68"/>
        <v>20811</v>
      </c>
      <c r="M603" s="155" t="str">
        <f t="shared" si="69"/>
        <v>2081101</v>
      </c>
    </row>
    <row r="604" ht="31" hidden="1" customHeight="1" spans="1:13">
      <c r="A604" s="170">
        <v>2081102</v>
      </c>
      <c r="B604" s="175" t="s">
        <v>145</v>
      </c>
      <c r="C604" s="172">
        <v>0</v>
      </c>
      <c r="D604" s="172">
        <v>0</v>
      </c>
      <c r="E604" s="172">
        <v>0</v>
      </c>
      <c r="F604" s="172">
        <v>0</v>
      </c>
      <c r="G604" s="319" t="str">
        <f t="shared" si="63"/>
        <v/>
      </c>
      <c r="H604" s="319" t="str">
        <f t="shared" si="64"/>
        <v/>
      </c>
      <c r="I604" s="184" t="str">
        <f t="shared" si="65"/>
        <v>否</v>
      </c>
      <c r="J604" s="185" t="str">
        <f t="shared" si="66"/>
        <v>项</v>
      </c>
      <c r="K604" s="186" t="str">
        <f t="shared" si="67"/>
        <v>208</v>
      </c>
      <c r="L604" s="155" t="str">
        <f t="shared" si="68"/>
        <v>20811</v>
      </c>
      <c r="M604" s="155" t="str">
        <f t="shared" si="69"/>
        <v>2081102</v>
      </c>
    </row>
    <row r="605" ht="31" hidden="1" customHeight="1" spans="1:13">
      <c r="A605" s="170">
        <v>2081103</v>
      </c>
      <c r="B605" s="175" t="s">
        <v>146</v>
      </c>
      <c r="C605" s="172">
        <v>0</v>
      </c>
      <c r="D605" s="172">
        <v>0</v>
      </c>
      <c r="E605" s="172">
        <v>0</v>
      </c>
      <c r="F605" s="172">
        <v>0</v>
      </c>
      <c r="G605" s="319" t="str">
        <f t="shared" si="63"/>
        <v/>
      </c>
      <c r="H605" s="319" t="str">
        <f t="shared" si="64"/>
        <v/>
      </c>
      <c r="I605" s="184" t="str">
        <f t="shared" si="65"/>
        <v>否</v>
      </c>
      <c r="J605" s="185" t="str">
        <f t="shared" si="66"/>
        <v>项</v>
      </c>
      <c r="K605" s="186" t="str">
        <f t="shared" si="67"/>
        <v>208</v>
      </c>
      <c r="L605" s="155" t="str">
        <f t="shared" si="68"/>
        <v>20811</v>
      </c>
      <c r="M605" s="155" t="str">
        <f t="shared" si="69"/>
        <v>2081103</v>
      </c>
    </row>
    <row r="606" ht="31" customHeight="1" spans="1:13">
      <c r="A606" s="170">
        <v>2081104</v>
      </c>
      <c r="B606" s="175" t="s">
        <v>558</v>
      </c>
      <c r="C606" s="172">
        <v>54</v>
      </c>
      <c r="D606" s="172">
        <v>13</v>
      </c>
      <c r="E606" s="172">
        <v>2</v>
      </c>
      <c r="F606" s="172">
        <v>2</v>
      </c>
      <c r="G606" s="319">
        <f t="shared" si="63"/>
        <v>1</v>
      </c>
      <c r="H606" s="319">
        <f t="shared" si="64"/>
        <v>0.037</v>
      </c>
      <c r="I606" s="184" t="str">
        <f t="shared" si="65"/>
        <v>是</v>
      </c>
      <c r="J606" s="185" t="str">
        <f t="shared" si="66"/>
        <v>项</v>
      </c>
      <c r="K606" s="186" t="str">
        <f t="shared" si="67"/>
        <v>208</v>
      </c>
      <c r="L606" s="155" t="str">
        <f t="shared" si="68"/>
        <v>20811</v>
      </c>
      <c r="M606" s="155" t="str">
        <f t="shared" si="69"/>
        <v>2081104</v>
      </c>
    </row>
    <row r="607" ht="31" customHeight="1" spans="1:13">
      <c r="A607" s="170">
        <v>2081105</v>
      </c>
      <c r="B607" s="175" t="s">
        <v>559</v>
      </c>
      <c r="C607" s="172">
        <v>225</v>
      </c>
      <c r="D607" s="172">
        <v>166</v>
      </c>
      <c r="E607" s="172">
        <v>51</v>
      </c>
      <c r="F607" s="172">
        <v>77</v>
      </c>
      <c r="G607" s="319">
        <f t="shared" si="63"/>
        <v>1.51</v>
      </c>
      <c r="H607" s="319">
        <f t="shared" si="64"/>
        <v>0.342</v>
      </c>
      <c r="I607" s="184" t="str">
        <f t="shared" si="65"/>
        <v>是</v>
      </c>
      <c r="J607" s="185" t="str">
        <f t="shared" si="66"/>
        <v>项</v>
      </c>
      <c r="K607" s="186" t="str">
        <f t="shared" si="67"/>
        <v>208</v>
      </c>
      <c r="L607" s="155" t="str">
        <f t="shared" si="68"/>
        <v>20811</v>
      </c>
      <c r="M607" s="155" t="str">
        <f t="shared" si="69"/>
        <v>2081105</v>
      </c>
    </row>
    <row r="608" ht="31" hidden="1" customHeight="1" spans="1:13">
      <c r="A608" s="170">
        <v>2081106</v>
      </c>
      <c r="B608" s="175" t="s">
        <v>560</v>
      </c>
      <c r="C608" s="172">
        <v>0</v>
      </c>
      <c r="D608" s="172">
        <v>0</v>
      </c>
      <c r="E608" s="172">
        <v>0</v>
      </c>
      <c r="F608" s="172">
        <v>0</v>
      </c>
      <c r="G608" s="319" t="str">
        <f t="shared" si="63"/>
        <v/>
      </c>
      <c r="H608" s="319" t="str">
        <f t="shared" si="64"/>
        <v/>
      </c>
      <c r="I608" s="184" t="str">
        <f t="shared" si="65"/>
        <v>否</v>
      </c>
      <c r="J608" s="185" t="str">
        <f t="shared" si="66"/>
        <v>项</v>
      </c>
      <c r="K608" s="186" t="str">
        <f t="shared" si="67"/>
        <v>208</v>
      </c>
      <c r="L608" s="155" t="str">
        <f t="shared" si="68"/>
        <v>20811</v>
      </c>
      <c r="M608" s="155" t="str">
        <f t="shared" si="69"/>
        <v>2081106</v>
      </c>
    </row>
    <row r="609" ht="31" customHeight="1" spans="1:13">
      <c r="A609" s="170">
        <v>2081107</v>
      </c>
      <c r="B609" s="175" t="s">
        <v>561</v>
      </c>
      <c r="C609" s="172">
        <v>1516</v>
      </c>
      <c r="D609" s="172">
        <v>1604</v>
      </c>
      <c r="E609" s="172">
        <v>1617</v>
      </c>
      <c r="F609" s="172">
        <v>1607</v>
      </c>
      <c r="G609" s="319">
        <f t="shared" si="63"/>
        <v>0.994</v>
      </c>
      <c r="H609" s="319">
        <f t="shared" si="64"/>
        <v>1.06</v>
      </c>
      <c r="I609" s="184" t="str">
        <f t="shared" si="65"/>
        <v>是</v>
      </c>
      <c r="J609" s="185" t="str">
        <f t="shared" si="66"/>
        <v>项</v>
      </c>
      <c r="K609" s="186" t="str">
        <f t="shared" si="67"/>
        <v>208</v>
      </c>
      <c r="L609" s="155" t="str">
        <f t="shared" si="68"/>
        <v>20811</v>
      </c>
      <c r="M609" s="155" t="str">
        <f t="shared" si="69"/>
        <v>2081107</v>
      </c>
    </row>
    <row r="610" ht="31" customHeight="1" spans="1:13">
      <c r="A610" s="170">
        <v>2081199</v>
      </c>
      <c r="B610" s="175" t="s">
        <v>562</v>
      </c>
      <c r="C610" s="172">
        <v>575</v>
      </c>
      <c r="D610" s="172">
        <v>754</v>
      </c>
      <c r="E610" s="172">
        <v>215</v>
      </c>
      <c r="F610" s="172">
        <v>561</v>
      </c>
      <c r="G610" s="319">
        <f t="shared" si="63"/>
        <v>2.609</v>
      </c>
      <c r="H610" s="319">
        <f t="shared" si="64"/>
        <v>0.976</v>
      </c>
      <c r="I610" s="184" t="str">
        <f t="shared" si="65"/>
        <v>是</v>
      </c>
      <c r="J610" s="185" t="str">
        <f t="shared" si="66"/>
        <v>项</v>
      </c>
      <c r="K610" s="186" t="str">
        <f t="shared" si="67"/>
        <v>208</v>
      </c>
      <c r="L610" s="155" t="str">
        <f t="shared" si="68"/>
        <v>20811</v>
      </c>
      <c r="M610" s="155" t="str">
        <f t="shared" si="69"/>
        <v>2081199</v>
      </c>
    </row>
    <row r="611" ht="31" customHeight="1" spans="1:13">
      <c r="A611" s="309">
        <v>20816</v>
      </c>
      <c r="B611" s="310" t="s">
        <v>563</v>
      </c>
      <c r="C611" s="165">
        <f>SUMIFS(C612:C$1297,$L612:$L$1297,$A611,$J612:$J$1297,"项")</f>
        <v>103</v>
      </c>
      <c r="D611" s="165">
        <f>SUMIFS(D612:D$1297,$L612:$L$1297,$A611,$J612:$J$1297,"项")</f>
        <v>93</v>
      </c>
      <c r="E611" s="165">
        <f>SUMIFS(E612:E$1297,$L612:$L$1297,$A611,$J612:$J$1297,"项")</f>
        <v>101</v>
      </c>
      <c r="F611" s="165">
        <f>SUMIFS(F612:F$1297,$L612:$L$1297,$A611,$J612:$J$1297,"项")</f>
        <v>107</v>
      </c>
      <c r="G611" s="173">
        <f t="shared" si="63"/>
        <v>1.059</v>
      </c>
      <c r="H611" s="173">
        <f t="shared" si="64"/>
        <v>1.039</v>
      </c>
      <c r="I611" s="184" t="str">
        <f t="shared" si="65"/>
        <v>是</v>
      </c>
      <c r="J611" s="185" t="str">
        <f t="shared" si="66"/>
        <v>款</v>
      </c>
      <c r="K611" s="186" t="str">
        <f t="shared" si="67"/>
        <v>208</v>
      </c>
      <c r="L611" s="155" t="str">
        <f t="shared" si="68"/>
        <v>20816</v>
      </c>
      <c r="M611" s="155" t="str">
        <f t="shared" si="69"/>
        <v>20816</v>
      </c>
    </row>
    <row r="612" ht="31" customHeight="1" spans="1:13">
      <c r="A612" s="170">
        <v>2081601</v>
      </c>
      <c r="B612" s="171" t="s">
        <v>144</v>
      </c>
      <c r="C612" s="172">
        <v>100</v>
      </c>
      <c r="D612" s="172">
        <v>90</v>
      </c>
      <c r="E612" s="172">
        <v>101</v>
      </c>
      <c r="F612" s="172">
        <v>107</v>
      </c>
      <c r="G612" s="173">
        <f t="shared" si="63"/>
        <v>1.059</v>
      </c>
      <c r="H612" s="173">
        <f t="shared" si="64"/>
        <v>1.07</v>
      </c>
      <c r="I612" s="184" t="str">
        <f t="shared" si="65"/>
        <v>是</v>
      </c>
      <c r="J612" s="185" t="str">
        <f t="shared" si="66"/>
        <v>项</v>
      </c>
      <c r="K612" s="186" t="str">
        <f t="shared" si="67"/>
        <v>208</v>
      </c>
      <c r="L612" s="155" t="str">
        <f t="shared" si="68"/>
        <v>20816</v>
      </c>
      <c r="M612" s="155" t="str">
        <f t="shared" si="69"/>
        <v>2081601</v>
      </c>
    </row>
    <row r="613" ht="31" hidden="1" customHeight="1" spans="1:13">
      <c r="A613" s="170">
        <v>2081602</v>
      </c>
      <c r="B613" s="171" t="s">
        <v>145</v>
      </c>
      <c r="C613" s="172">
        <v>0</v>
      </c>
      <c r="D613" s="172">
        <v>0</v>
      </c>
      <c r="E613" s="172">
        <v>0</v>
      </c>
      <c r="F613" s="172">
        <v>0</v>
      </c>
      <c r="G613" s="173" t="str">
        <f t="shared" si="63"/>
        <v/>
      </c>
      <c r="H613" s="173" t="str">
        <f t="shared" si="64"/>
        <v/>
      </c>
      <c r="I613" s="184" t="str">
        <f t="shared" si="65"/>
        <v>否</v>
      </c>
      <c r="J613" s="185" t="str">
        <f t="shared" si="66"/>
        <v>项</v>
      </c>
      <c r="K613" s="186" t="str">
        <f t="shared" si="67"/>
        <v>208</v>
      </c>
      <c r="L613" s="155" t="str">
        <f t="shared" si="68"/>
        <v>20816</v>
      </c>
      <c r="M613" s="155" t="str">
        <f t="shared" si="69"/>
        <v>2081602</v>
      </c>
    </row>
    <row r="614" ht="31" hidden="1" customHeight="1" spans="1:13">
      <c r="A614" s="170">
        <v>2081603</v>
      </c>
      <c r="B614" s="171" t="s">
        <v>146</v>
      </c>
      <c r="C614" s="172">
        <v>0</v>
      </c>
      <c r="D614" s="172">
        <v>0</v>
      </c>
      <c r="E614" s="172">
        <v>0</v>
      </c>
      <c r="F614" s="172">
        <v>0</v>
      </c>
      <c r="G614" s="173" t="str">
        <f t="shared" si="63"/>
        <v/>
      </c>
      <c r="H614" s="173" t="str">
        <f t="shared" si="64"/>
        <v/>
      </c>
      <c r="I614" s="184" t="str">
        <f t="shared" si="65"/>
        <v>否</v>
      </c>
      <c r="J614" s="185" t="str">
        <f t="shared" si="66"/>
        <v>项</v>
      </c>
      <c r="K614" s="186" t="str">
        <f t="shared" si="67"/>
        <v>208</v>
      </c>
      <c r="L614" s="155" t="str">
        <f t="shared" si="68"/>
        <v>20816</v>
      </c>
      <c r="M614" s="155" t="str">
        <f t="shared" si="69"/>
        <v>2081603</v>
      </c>
    </row>
    <row r="615" ht="31" customHeight="1" spans="1:13">
      <c r="A615" s="170">
        <v>2081699</v>
      </c>
      <c r="B615" s="171" t="s">
        <v>564</v>
      </c>
      <c r="C615" s="172">
        <v>3</v>
      </c>
      <c r="D615" s="172">
        <v>3</v>
      </c>
      <c r="E615" s="172">
        <v>0</v>
      </c>
      <c r="F615" s="172">
        <v>0</v>
      </c>
      <c r="G615" s="173" t="str">
        <f t="shared" si="63"/>
        <v/>
      </c>
      <c r="H615" s="173">
        <f t="shared" si="64"/>
        <v>0</v>
      </c>
      <c r="I615" s="184" t="str">
        <f t="shared" si="65"/>
        <v>是</v>
      </c>
      <c r="J615" s="185" t="str">
        <f t="shared" si="66"/>
        <v>项</v>
      </c>
      <c r="K615" s="186" t="str">
        <f t="shared" si="67"/>
        <v>208</v>
      </c>
      <c r="L615" s="155" t="str">
        <f t="shared" si="68"/>
        <v>20816</v>
      </c>
      <c r="M615" s="155" t="str">
        <f t="shared" si="69"/>
        <v>2081699</v>
      </c>
    </row>
    <row r="616" ht="31" customHeight="1" spans="1:13">
      <c r="A616" s="309">
        <v>20819</v>
      </c>
      <c r="B616" s="310" t="s">
        <v>565</v>
      </c>
      <c r="C616" s="165">
        <f>SUMIFS(C617:C$1297,$L617:$L$1297,$A616,$J617:$J$1297,"项")</f>
        <v>23461</v>
      </c>
      <c r="D616" s="165">
        <f>SUMIFS(D617:D$1297,$L617:$L$1297,$A616,$J617:$J$1297,"项")</f>
        <v>22148</v>
      </c>
      <c r="E616" s="165">
        <f>SUMIFS(E617:E$1297,$L617:$L$1297,$A616,$J617:$J$1297,"项")</f>
        <v>24969</v>
      </c>
      <c r="F616" s="165">
        <f>SUMIFS(F617:F$1297,$L617:$L$1297,$A616,$J617:$J$1297,"项")</f>
        <v>24883</v>
      </c>
      <c r="G616" s="173">
        <f t="shared" si="63"/>
        <v>0.997</v>
      </c>
      <c r="H616" s="173">
        <f t="shared" si="64"/>
        <v>1.061</v>
      </c>
      <c r="I616" s="184" t="str">
        <f t="shared" si="65"/>
        <v>是</v>
      </c>
      <c r="J616" s="185" t="str">
        <f t="shared" si="66"/>
        <v>款</v>
      </c>
      <c r="K616" s="186" t="str">
        <f t="shared" si="67"/>
        <v>208</v>
      </c>
      <c r="L616" s="155" t="str">
        <f t="shared" si="68"/>
        <v>20819</v>
      </c>
      <c r="M616" s="155" t="str">
        <f t="shared" si="69"/>
        <v>20819</v>
      </c>
    </row>
    <row r="617" ht="31" customHeight="1" spans="1:13">
      <c r="A617" s="320">
        <v>2081901</v>
      </c>
      <c r="B617" s="171" t="s">
        <v>566</v>
      </c>
      <c r="C617" s="172">
        <v>12854</v>
      </c>
      <c r="D617" s="172">
        <v>11989</v>
      </c>
      <c r="E617" s="172">
        <v>13387</v>
      </c>
      <c r="F617" s="172">
        <v>13295</v>
      </c>
      <c r="G617" s="173">
        <f t="shared" si="63"/>
        <v>0.993</v>
      </c>
      <c r="H617" s="173">
        <f t="shared" si="64"/>
        <v>1.034</v>
      </c>
      <c r="I617" s="184" t="str">
        <f t="shared" si="65"/>
        <v>是</v>
      </c>
      <c r="J617" s="185" t="str">
        <f t="shared" si="66"/>
        <v>项</v>
      </c>
      <c r="K617" s="186" t="str">
        <f t="shared" si="67"/>
        <v>208</v>
      </c>
      <c r="L617" s="155" t="str">
        <f t="shared" si="68"/>
        <v>20819</v>
      </c>
      <c r="M617" s="155" t="str">
        <f t="shared" si="69"/>
        <v>2081901</v>
      </c>
    </row>
    <row r="618" ht="31" customHeight="1" spans="1:13">
      <c r="A618" s="320">
        <v>2081902</v>
      </c>
      <c r="B618" s="171" t="s">
        <v>567</v>
      </c>
      <c r="C618" s="172">
        <v>10607</v>
      </c>
      <c r="D618" s="172">
        <v>10159</v>
      </c>
      <c r="E618" s="172">
        <v>11582</v>
      </c>
      <c r="F618" s="172">
        <v>11588</v>
      </c>
      <c r="G618" s="173">
        <f t="shared" si="63"/>
        <v>1.001</v>
      </c>
      <c r="H618" s="173">
        <f t="shared" si="64"/>
        <v>1.092</v>
      </c>
      <c r="I618" s="184" t="str">
        <f t="shared" si="65"/>
        <v>是</v>
      </c>
      <c r="J618" s="185" t="str">
        <f t="shared" si="66"/>
        <v>项</v>
      </c>
      <c r="K618" s="186" t="str">
        <f t="shared" si="67"/>
        <v>208</v>
      </c>
      <c r="L618" s="155" t="str">
        <f t="shared" si="68"/>
        <v>20819</v>
      </c>
      <c r="M618" s="155" t="str">
        <f t="shared" si="69"/>
        <v>2081902</v>
      </c>
    </row>
    <row r="619" ht="31" customHeight="1" spans="1:13">
      <c r="A619" s="309">
        <v>20820</v>
      </c>
      <c r="B619" s="310" t="s">
        <v>568</v>
      </c>
      <c r="C619" s="165">
        <f>SUMIFS(C620:C$1297,$L620:$L$1297,$A619,$J620:$J$1297,"项")</f>
        <v>1640</v>
      </c>
      <c r="D619" s="165">
        <f>SUMIFS(D620:D$1297,$L620:$L$1297,$A619,$J620:$J$1297,"项")</f>
        <v>1680</v>
      </c>
      <c r="E619" s="165">
        <f>SUMIFS(E620:E$1297,$L620:$L$1297,$A619,$J620:$J$1297,"项")</f>
        <v>1818</v>
      </c>
      <c r="F619" s="165">
        <f>SUMIFS(F620:F$1297,$L620:$L$1297,$A619,$J620:$J$1297,"项")</f>
        <v>1793</v>
      </c>
      <c r="G619" s="173">
        <f t="shared" si="63"/>
        <v>0.986</v>
      </c>
      <c r="H619" s="173">
        <f t="shared" si="64"/>
        <v>1.093</v>
      </c>
      <c r="I619" s="184" t="str">
        <f t="shared" si="65"/>
        <v>是</v>
      </c>
      <c r="J619" s="185" t="str">
        <f t="shared" si="66"/>
        <v>款</v>
      </c>
      <c r="K619" s="186" t="str">
        <f t="shared" si="67"/>
        <v>208</v>
      </c>
      <c r="L619" s="155" t="str">
        <f t="shared" si="68"/>
        <v>20820</v>
      </c>
      <c r="M619" s="155" t="str">
        <f t="shared" si="69"/>
        <v>20820</v>
      </c>
    </row>
    <row r="620" ht="31" customHeight="1" spans="1:13">
      <c r="A620" s="170">
        <v>2082001</v>
      </c>
      <c r="B620" s="171" t="s">
        <v>569</v>
      </c>
      <c r="C620" s="172">
        <v>1571</v>
      </c>
      <c r="D620" s="172">
        <v>1598</v>
      </c>
      <c r="E620" s="172">
        <v>1743</v>
      </c>
      <c r="F620" s="172">
        <v>1720</v>
      </c>
      <c r="G620" s="173">
        <f t="shared" si="63"/>
        <v>0.987</v>
      </c>
      <c r="H620" s="173">
        <f t="shared" si="64"/>
        <v>1.095</v>
      </c>
      <c r="I620" s="184" t="str">
        <f t="shared" si="65"/>
        <v>是</v>
      </c>
      <c r="J620" s="185" t="str">
        <f t="shared" si="66"/>
        <v>项</v>
      </c>
      <c r="K620" s="186" t="str">
        <f t="shared" si="67"/>
        <v>208</v>
      </c>
      <c r="L620" s="155" t="str">
        <f t="shared" si="68"/>
        <v>20820</v>
      </c>
      <c r="M620" s="155" t="str">
        <f t="shared" si="69"/>
        <v>2082001</v>
      </c>
    </row>
    <row r="621" ht="31" customHeight="1" spans="1:13">
      <c r="A621" s="170">
        <v>2082002</v>
      </c>
      <c r="B621" s="171" t="s">
        <v>570</v>
      </c>
      <c r="C621" s="172">
        <v>69</v>
      </c>
      <c r="D621" s="172">
        <v>82</v>
      </c>
      <c r="E621" s="172">
        <v>75</v>
      </c>
      <c r="F621" s="172">
        <v>73</v>
      </c>
      <c r="G621" s="173">
        <f t="shared" si="63"/>
        <v>0.973</v>
      </c>
      <c r="H621" s="173">
        <f t="shared" si="64"/>
        <v>1.058</v>
      </c>
      <c r="I621" s="184" t="str">
        <f t="shared" si="65"/>
        <v>是</v>
      </c>
      <c r="J621" s="185" t="str">
        <f t="shared" si="66"/>
        <v>项</v>
      </c>
      <c r="K621" s="186" t="str">
        <f t="shared" si="67"/>
        <v>208</v>
      </c>
      <c r="L621" s="155" t="str">
        <f t="shared" si="68"/>
        <v>20820</v>
      </c>
      <c r="M621" s="155" t="str">
        <f t="shared" si="69"/>
        <v>2082002</v>
      </c>
    </row>
    <row r="622" ht="31" customHeight="1" spans="1:13">
      <c r="A622" s="309">
        <v>20821</v>
      </c>
      <c r="B622" s="310" t="s">
        <v>571</v>
      </c>
      <c r="C622" s="165">
        <f>SUMIFS(C623:C$1297,$L623:$L$1297,$A622,$J623:$J$1297,"项")</f>
        <v>1635</v>
      </c>
      <c r="D622" s="165">
        <f>SUMIFS(D623:D$1297,$L623:$L$1297,$A622,$J623:$J$1297,"项")</f>
        <v>2224</v>
      </c>
      <c r="E622" s="165">
        <f>SUMIFS(E623:E$1297,$L623:$L$1297,$A622,$J623:$J$1297,"项")</f>
        <v>2204</v>
      </c>
      <c r="F622" s="165">
        <f>SUMIFS(F623:F$1297,$L623:$L$1297,$A622,$J623:$J$1297,"项")</f>
        <v>1914</v>
      </c>
      <c r="G622" s="173">
        <f t="shared" si="63"/>
        <v>0.868</v>
      </c>
      <c r="H622" s="173">
        <f t="shared" si="64"/>
        <v>1.171</v>
      </c>
      <c r="I622" s="184" t="str">
        <f t="shared" si="65"/>
        <v>是</v>
      </c>
      <c r="J622" s="185" t="str">
        <f t="shared" si="66"/>
        <v>款</v>
      </c>
      <c r="K622" s="186" t="str">
        <f t="shared" si="67"/>
        <v>208</v>
      </c>
      <c r="L622" s="155" t="str">
        <f t="shared" si="68"/>
        <v>20821</v>
      </c>
      <c r="M622" s="155" t="str">
        <f t="shared" si="69"/>
        <v>20821</v>
      </c>
    </row>
    <row r="623" ht="31" customHeight="1" spans="1:13">
      <c r="A623" s="320">
        <v>2082101</v>
      </c>
      <c r="B623" s="171" t="s">
        <v>572</v>
      </c>
      <c r="C623" s="172">
        <v>1635</v>
      </c>
      <c r="D623" s="172">
        <v>2224</v>
      </c>
      <c r="E623" s="172">
        <v>2204</v>
      </c>
      <c r="F623" s="172">
        <v>1914</v>
      </c>
      <c r="G623" s="173">
        <f t="shared" si="63"/>
        <v>0.868</v>
      </c>
      <c r="H623" s="173">
        <f t="shared" si="64"/>
        <v>1.171</v>
      </c>
      <c r="I623" s="184" t="str">
        <f t="shared" si="65"/>
        <v>是</v>
      </c>
      <c r="J623" s="185" t="str">
        <f t="shared" si="66"/>
        <v>项</v>
      </c>
      <c r="K623" s="186" t="str">
        <f t="shared" si="67"/>
        <v>208</v>
      </c>
      <c r="L623" s="155" t="str">
        <f t="shared" si="68"/>
        <v>20821</v>
      </c>
      <c r="M623" s="155" t="str">
        <f t="shared" si="69"/>
        <v>2082101</v>
      </c>
    </row>
    <row r="624" ht="31" hidden="1" customHeight="1" spans="1:13">
      <c r="A624" s="170">
        <v>2082102</v>
      </c>
      <c r="B624" s="171" t="s">
        <v>573</v>
      </c>
      <c r="C624" s="172">
        <v>0</v>
      </c>
      <c r="D624" s="172">
        <v>0</v>
      </c>
      <c r="E624" s="172">
        <v>0</v>
      </c>
      <c r="F624" s="172">
        <v>0</v>
      </c>
      <c r="G624" s="173" t="str">
        <f t="shared" si="63"/>
        <v/>
      </c>
      <c r="H624" s="173" t="str">
        <f t="shared" si="64"/>
        <v/>
      </c>
      <c r="I624" s="184" t="str">
        <f t="shared" si="65"/>
        <v>否</v>
      </c>
      <c r="J624" s="185" t="str">
        <f t="shared" si="66"/>
        <v>项</v>
      </c>
      <c r="K624" s="186" t="str">
        <f t="shared" si="67"/>
        <v>208</v>
      </c>
      <c r="L624" s="155" t="str">
        <f t="shared" si="68"/>
        <v>20821</v>
      </c>
      <c r="M624" s="155" t="str">
        <f t="shared" si="69"/>
        <v>2082102</v>
      </c>
    </row>
    <row r="625" ht="31" hidden="1" customHeight="1" spans="1:13">
      <c r="A625" s="309">
        <v>20824</v>
      </c>
      <c r="B625" s="310" t="s">
        <v>574</v>
      </c>
      <c r="C625" s="165">
        <f>SUMIFS(C626:C$1297,$L626:$L$1297,$A625,$J626:$J$1297,"项")</f>
        <v>0</v>
      </c>
      <c r="D625" s="165">
        <f>SUMIFS(D626:D$1297,$L626:$L$1297,$A625,$J626:$J$1297,"项")</f>
        <v>0</v>
      </c>
      <c r="E625" s="165">
        <f>SUMIFS(E626:E$1297,$L626:$L$1297,$A625,$J626:$J$1297,"项")</f>
        <v>0</v>
      </c>
      <c r="F625" s="165">
        <f>SUMIFS(F626:F$1297,$L626:$L$1297,$A625,$J626:$J$1297,"项")</f>
        <v>0</v>
      </c>
      <c r="G625" s="173" t="str">
        <f t="shared" si="63"/>
        <v/>
      </c>
      <c r="H625" s="173" t="str">
        <f t="shared" si="64"/>
        <v/>
      </c>
      <c r="I625" s="184" t="str">
        <f t="shared" si="65"/>
        <v>否</v>
      </c>
      <c r="J625" s="185" t="str">
        <f t="shared" si="66"/>
        <v>款</v>
      </c>
      <c r="K625" s="186" t="str">
        <f t="shared" si="67"/>
        <v>208</v>
      </c>
      <c r="L625" s="155" t="str">
        <f t="shared" si="68"/>
        <v>20824</v>
      </c>
      <c r="M625" s="155" t="str">
        <f t="shared" si="69"/>
        <v>20824</v>
      </c>
    </row>
    <row r="626" ht="31" hidden="1" customHeight="1" spans="1:13">
      <c r="A626" s="170">
        <v>2082401</v>
      </c>
      <c r="B626" s="171" t="s">
        <v>575</v>
      </c>
      <c r="C626" s="172">
        <v>0</v>
      </c>
      <c r="D626" s="172">
        <v>0</v>
      </c>
      <c r="E626" s="172">
        <v>0</v>
      </c>
      <c r="F626" s="172">
        <v>0</v>
      </c>
      <c r="G626" s="173" t="str">
        <f t="shared" si="63"/>
        <v/>
      </c>
      <c r="H626" s="173" t="str">
        <f t="shared" si="64"/>
        <v/>
      </c>
      <c r="I626" s="184" t="str">
        <f t="shared" si="65"/>
        <v>否</v>
      </c>
      <c r="J626" s="185" t="str">
        <f t="shared" si="66"/>
        <v>项</v>
      </c>
      <c r="K626" s="186" t="str">
        <f t="shared" si="67"/>
        <v>208</v>
      </c>
      <c r="L626" s="155" t="str">
        <f t="shared" si="68"/>
        <v>20824</v>
      </c>
      <c r="M626" s="155" t="str">
        <f t="shared" si="69"/>
        <v>2082401</v>
      </c>
    </row>
    <row r="627" ht="31" hidden="1" customHeight="1" spans="1:13">
      <c r="A627" s="170">
        <v>2082402</v>
      </c>
      <c r="B627" s="171" t="s">
        <v>576</v>
      </c>
      <c r="C627" s="172">
        <v>0</v>
      </c>
      <c r="D627" s="172">
        <v>0</v>
      </c>
      <c r="E627" s="172">
        <v>0</v>
      </c>
      <c r="F627" s="172">
        <v>0</v>
      </c>
      <c r="G627" s="173" t="str">
        <f t="shared" si="63"/>
        <v/>
      </c>
      <c r="H627" s="173" t="str">
        <f t="shared" si="64"/>
        <v/>
      </c>
      <c r="I627" s="184" t="str">
        <f t="shared" si="65"/>
        <v>否</v>
      </c>
      <c r="J627" s="185" t="str">
        <f t="shared" si="66"/>
        <v>项</v>
      </c>
      <c r="K627" s="186" t="str">
        <f t="shared" si="67"/>
        <v>208</v>
      </c>
      <c r="L627" s="155" t="str">
        <f t="shared" si="68"/>
        <v>20824</v>
      </c>
      <c r="M627" s="155" t="str">
        <f t="shared" si="69"/>
        <v>2082402</v>
      </c>
    </row>
    <row r="628" ht="31" customHeight="1" spans="1:13">
      <c r="A628" s="309">
        <v>20825</v>
      </c>
      <c r="B628" s="310" t="s">
        <v>577</v>
      </c>
      <c r="C628" s="165">
        <f>SUMIFS(C629:C$1297,$L629:$L$1297,$A628,$J629:$J$1297,"项")</f>
        <v>280</v>
      </c>
      <c r="D628" s="165">
        <f>SUMIFS(D629:D$1297,$L629:$L$1297,$A628,$J629:$J$1297,"项")</f>
        <v>298</v>
      </c>
      <c r="E628" s="165">
        <f>SUMIFS(E629:E$1297,$L629:$L$1297,$A628,$J629:$J$1297,"项")</f>
        <v>875</v>
      </c>
      <c r="F628" s="165">
        <f>SUMIFS(F629:F$1297,$L629:$L$1297,$A628,$J629:$J$1297,"项")</f>
        <v>821</v>
      </c>
      <c r="G628" s="173">
        <f t="shared" si="63"/>
        <v>0.938</v>
      </c>
      <c r="H628" s="173">
        <f t="shared" si="64"/>
        <v>2.932</v>
      </c>
      <c r="I628" s="184" t="str">
        <f t="shared" si="65"/>
        <v>是</v>
      </c>
      <c r="J628" s="185" t="str">
        <f t="shared" si="66"/>
        <v>款</v>
      </c>
      <c r="K628" s="186" t="str">
        <f t="shared" si="67"/>
        <v>208</v>
      </c>
      <c r="L628" s="155" t="str">
        <f t="shared" si="68"/>
        <v>20825</v>
      </c>
      <c r="M628" s="155" t="str">
        <f t="shared" si="69"/>
        <v>20825</v>
      </c>
    </row>
    <row r="629" ht="31" customHeight="1" spans="1:13">
      <c r="A629" s="170">
        <v>2082501</v>
      </c>
      <c r="B629" s="171" t="s">
        <v>578</v>
      </c>
      <c r="C629" s="172">
        <v>0</v>
      </c>
      <c r="D629" s="172">
        <v>0</v>
      </c>
      <c r="E629" s="172">
        <v>582</v>
      </c>
      <c r="F629" s="172">
        <v>582</v>
      </c>
      <c r="G629" s="173">
        <f t="shared" si="63"/>
        <v>1</v>
      </c>
      <c r="H629" s="173" t="str">
        <f t="shared" si="64"/>
        <v/>
      </c>
      <c r="I629" s="184" t="str">
        <f t="shared" si="65"/>
        <v>是</v>
      </c>
      <c r="J629" s="185" t="str">
        <f t="shared" si="66"/>
        <v>项</v>
      </c>
      <c r="K629" s="186" t="str">
        <f t="shared" si="67"/>
        <v>208</v>
      </c>
      <c r="L629" s="155" t="str">
        <f t="shared" si="68"/>
        <v>20825</v>
      </c>
      <c r="M629" s="155" t="str">
        <f t="shared" si="69"/>
        <v>2082501</v>
      </c>
    </row>
    <row r="630" ht="31" customHeight="1" spans="1:13">
      <c r="A630" s="170">
        <v>2082502</v>
      </c>
      <c r="B630" s="171" t="s">
        <v>579</v>
      </c>
      <c r="C630" s="172">
        <v>280</v>
      </c>
      <c r="D630" s="172">
        <v>298</v>
      </c>
      <c r="E630" s="172">
        <v>293</v>
      </c>
      <c r="F630" s="172">
        <v>239</v>
      </c>
      <c r="G630" s="173">
        <f t="shared" si="63"/>
        <v>0.816</v>
      </c>
      <c r="H630" s="173">
        <f t="shared" si="64"/>
        <v>0.854</v>
      </c>
      <c r="I630" s="184" t="str">
        <f t="shared" si="65"/>
        <v>是</v>
      </c>
      <c r="J630" s="185" t="str">
        <f t="shared" si="66"/>
        <v>项</v>
      </c>
      <c r="K630" s="186" t="str">
        <f t="shared" si="67"/>
        <v>208</v>
      </c>
      <c r="L630" s="155" t="str">
        <f t="shared" si="68"/>
        <v>20825</v>
      </c>
      <c r="M630" s="155" t="str">
        <f t="shared" si="69"/>
        <v>2082502</v>
      </c>
    </row>
    <row r="631" ht="31" customHeight="1" spans="1:13">
      <c r="A631" s="309">
        <v>20826</v>
      </c>
      <c r="B631" s="310" t="s">
        <v>580</v>
      </c>
      <c r="C631" s="165">
        <f>SUMIFS(C632:C$1297,$L632:$L$1297,$A631,$J632:$J$1297,"项")</f>
        <v>5869</v>
      </c>
      <c r="D631" s="165">
        <f>SUMIFS(D632:D$1297,$L632:$L$1297,$A631,$J632:$J$1297,"项")</f>
        <v>709</v>
      </c>
      <c r="E631" s="165">
        <f>SUMIFS(E632:E$1297,$L632:$L$1297,$A631,$J632:$J$1297,"项")</f>
        <v>708</v>
      </c>
      <c r="F631" s="165">
        <f>SUMIFS(F632:F$1297,$L632:$L$1297,$A631,$J632:$J$1297,"项")</f>
        <v>695</v>
      </c>
      <c r="G631" s="173">
        <f t="shared" si="63"/>
        <v>0.982</v>
      </c>
      <c r="H631" s="173">
        <f t="shared" si="64"/>
        <v>0.118</v>
      </c>
      <c r="I631" s="184" t="str">
        <f t="shared" si="65"/>
        <v>是</v>
      </c>
      <c r="J631" s="185" t="str">
        <f t="shared" si="66"/>
        <v>款</v>
      </c>
      <c r="K631" s="186" t="str">
        <f t="shared" si="67"/>
        <v>208</v>
      </c>
      <c r="L631" s="155" t="str">
        <f t="shared" si="68"/>
        <v>20826</v>
      </c>
      <c r="M631" s="155" t="str">
        <f t="shared" si="69"/>
        <v>20826</v>
      </c>
    </row>
    <row r="632" ht="31" hidden="1" customHeight="1" spans="1:13">
      <c r="A632" s="170">
        <v>2082601</v>
      </c>
      <c r="B632" s="171" t="s">
        <v>581</v>
      </c>
      <c r="C632" s="172">
        <v>0</v>
      </c>
      <c r="D632" s="172">
        <v>0</v>
      </c>
      <c r="E632" s="172">
        <v>0</v>
      </c>
      <c r="F632" s="172">
        <v>0</v>
      </c>
      <c r="G632" s="173" t="str">
        <f t="shared" si="63"/>
        <v/>
      </c>
      <c r="H632" s="173" t="str">
        <f t="shared" si="64"/>
        <v/>
      </c>
      <c r="I632" s="184" t="str">
        <f t="shared" si="65"/>
        <v>否</v>
      </c>
      <c r="J632" s="185" t="str">
        <f t="shared" si="66"/>
        <v>项</v>
      </c>
      <c r="K632" s="186" t="str">
        <f t="shared" si="67"/>
        <v>208</v>
      </c>
      <c r="L632" s="155" t="str">
        <f t="shared" si="68"/>
        <v>20826</v>
      </c>
      <c r="M632" s="155" t="str">
        <f t="shared" si="69"/>
        <v>2082601</v>
      </c>
    </row>
    <row r="633" ht="31" customHeight="1" spans="1:13">
      <c r="A633" s="170">
        <v>2082602</v>
      </c>
      <c r="B633" s="171" t="s">
        <v>582</v>
      </c>
      <c r="C633" s="172">
        <v>5869</v>
      </c>
      <c r="D633" s="172">
        <v>709</v>
      </c>
      <c r="E633" s="172">
        <v>708</v>
      </c>
      <c r="F633" s="172">
        <v>695</v>
      </c>
      <c r="G633" s="173">
        <f t="shared" si="63"/>
        <v>0.982</v>
      </c>
      <c r="H633" s="173">
        <f t="shared" si="64"/>
        <v>0.118</v>
      </c>
      <c r="I633" s="184" t="str">
        <f t="shared" si="65"/>
        <v>是</v>
      </c>
      <c r="J633" s="185" t="str">
        <f t="shared" si="66"/>
        <v>项</v>
      </c>
      <c r="K633" s="186" t="str">
        <f t="shared" si="67"/>
        <v>208</v>
      </c>
      <c r="L633" s="155" t="str">
        <f t="shared" si="68"/>
        <v>20826</v>
      </c>
      <c r="M633" s="155" t="str">
        <f t="shared" si="69"/>
        <v>2082602</v>
      </c>
    </row>
    <row r="634" ht="31" hidden="1" customHeight="1" spans="1:13">
      <c r="A634" s="170">
        <v>2082699</v>
      </c>
      <c r="B634" s="171" t="s">
        <v>583</v>
      </c>
      <c r="C634" s="172">
        <v>0</v>
      </c>
      <c r="D634" s="172">
        <v>0</v>
      </c>
      <c r="E634" s="172">
        <v>0</v>
      </c>
      <c r="F634" s="172">
        <v>0</v>
      </c>
      <c r="G634" s="173" t="str">
        <f t="shared" si="63"/>
        <v/>
      </c>
      <c r="H634" s="173" t="str">
        <f t="shared" si="64"/>
        <v/>
      </c>
      <c r="I634" s="184" t="str">
        <f t="shared" si="65"/>
        <v>否</v>
      </c>
      <c r="J634" s="185" t="str">
        <f t="shared" si="66"/>
        <v>项</v>
      </c>
      <c r="K634" s="186" t="str">
        <f t="shared" si="67"/>
        <v>208</v>
      </c>
      <c r="L634" s="155" t="str">
        <f t="shared" si="68"/>
        <v>20826</v>
      </c>
      <c r="M634" s="155" t="str">
        <f t="shared" si="69"/>
        <v>2082699</v>
      </c>
    </row>
    <row r="635" ht="31" customHeight="1" spans="1:13">
      <c r="A635" s="309">
        <v>20827</v>
      </c>
      <c r="B635" s="310" t="s">
        <v>584</v>
      </c>
      <c r="C635" s="165">
        <f>SUMIFS(C636:C$1297,$L636:$L$1297,$A635,$J636:$J$1297,"项")</f>
        <v>16</v>
      </c>
      <c r="D635" s="165">
        <f>SUMIFS(D636:D$1297,$L636:$L$1297,$A635,$J636:$J$1297,"项")</f>
        <v>5</v>
      </c>
      <c r="E635" s="165">
        <f>SUMIFS(E636:E$1297,$L636:$L$1297,$A635,$J636:$J$1297,"项")</f>
        <v>5</v>
      </c>
      <c r="F635" s="165">
        <f>SUMIFS(F636:F$1297,$L636:$L$1297,$A635,$J636:$J$1297,"项")</f>
        <v>5</v>
      </c>
      <c r="G635" s="173">
        <f t="shared" si="63"/>
        <v>1</v>
      </c>
      <c r="H635" s="173">
        <f t="shared" si="64"/>
        <v>0.313</v>
      </c>
      <c r="I635" s="184" t="str">
        <f t="shared" si="65"/>
        <v>是</v>
      </c>
      <c r="J635" s="185" t="str">
        <f t="shared" si="66"/>
        <v>款</v>
      </c>
      <c r="K635" s="186" t="str">
        <f t="shared" si="67"/>
        <v>208</v>
      </c>
      <c r="L635" s="155" t="str">
        <f t="shared" si="68"/>
        <v>20827</v>
      </c>
      <c r="M635" s="155" t="str">
        <f t="shared" si="69"/>
        <v>20827</v>
      </c>
    </row>
    <row r="636" ht="31" hidden="1" customHeight="1" spans="1:13">
      <c r="A636" s="170">
        <v>2082701</v>
      </c>
      <c r="B636" s="171" t="s">
        <v>585</v>
      </c>
      <c r="C636" s="172">
        <v>0</v>
      </c>
      <c r="D636" s="172">
        <v>0</v>
      </c>
      <c r="E636" s="172">
        <v>0</v>
      </c>
      <c r="F636" s="172">
        <v>0</v>
      </c>
      <c r="G636" s="173" t="str">
        <f t="shared" si="63"/>
        <v/>
      </c>
      <c r="H636" s="173" t="str">
        <f t="shared" si="64"/>
        <v/>
      </c>
      <c r="I636" s="184" t="str">
        <f t="shared" si="65"/>
        <v>否</v>
      </c>
      <c r="J636" s="185" t="str">
        <f t="shared" si="66"/>
        <v>项</v>
      </c>
      <c r="K636" s="186" t="str">
        <f t="shared" si="67"/>
        <v>208</v>
      </c>
      <c r="L636" s="155" t="str">
        <f t="shared" si="68"/>
        <v>20827</v>
      </c>
      <c r="M636" s="155" t="str">
        <f t="shared" si="69"/>
        <v>2082701</v>
      </c>
    </row>
    <row r="637" ht="31" hidden="1" customHeight="1" spans="1:13">
      <c r="A637" s="170">
        <v>2082702</v>
      </c>
      <c r="B637" s="171" t="s">
        <v>586</v>
      </c>
      <c r="C637" s="172">
        <v>0</v>
      </c>
      <c r="D637" s="172">
        <v>0</v>
      </c>
      <c r="E637" s="172">
        <v>0</v>
      </c>
      <c r="F637" s="172">
        <v>0</v>
      </c>
      <c r="G637" s="173" t="str">
        <f t="shared" si="63"/>
        <v/>
      </c>
      <c r="H637" s="173" t="str">
        <f t="shared" si="64"/>
        <v/>
      </c>
      <c r="I637" s="184" t="str">
        <f t="shared" si="65"/>
        <v>否</v>
      </c>
      <c r="J637" s="185" t="str">
        <f t="shared" si="66"/>
        <v>项</v>
      </c>
      <c r="K637" s="186" t="str">
        <f t="shared" si="67"/>
        <v>208</v>
      </c>
      <c r="L637" s="155" t="str">
        <f t="shared" si="68"/>
        <v>20827</v>
      </c>
      <c r="M637" s="155" t="str">
        <f t="shared" si="69"/>
        <v>2082702</v>
      </c>
    </row>
    <row r="638" ht="31" customHeight="1" spans="1:13">
      <c r="A638" s="170">
        <v>2082799</v>
      </c>
      <c r="B638" s="171" t="s">
        <v>587</v>
      </c>
      <c r="C638" s="172">
        <v>16</v>
      </c>
      <c r="D638" s="172">
        <v>5</v>
      </c>
      <c r="E638" s="172">
        <v>5</v>
      </c>
      <c r="F638" s="172">
        <v>5</v>
      </c>
      <c r="G638" s="173">
        <f t="shared" si="63"/>
        <v>1</v>
      </c>
      <c r="H638" s="173">
        <f t="shared" si="64"/>
        <v>0.313</v>
      </c>
      <c r="I638" s="184" t="str">
        <f t="shared" si="65"/>
        <v>是</v>
      </c>
      <c r="J638" s="185" t="str">
        <f t="shared" si="66"/>
        <v>项</v>
      </c>
      <c r="K638" s="186" t="str">
        <f t="shared" si="67"/>
        <v>208</v>
      </c>
      <c r="L638" s="155" t="str">
        <f t="shared" si="68"/>
        <v>20827</v>
      </c>
      <c r="M638" s="155" t="str">
        <f t="shared" si="69"/>
        <v>2082799</v>
      </c>
    </row>
    <row r="639" ht="31" customHeight="1" spans="1:13">
      <c r="A639" s="309">
        <v>20828</v>
      </c>
      <c r="B639" s="310" t="s">
        <v>588</v>
      </c>
      <c r="C639" s="165">
        <f>SUMIFS(C640:C$1297,$L640:$L$1297,$A639,$J640:$J$1297,"项")</f>
        <v>343</v>
      </c>
      <c r="D639" s="165">
        <f>SUMIFS(D640:D$1297,$L640:$L$1297,$A639,$J640:$J$1297,"项")</f>
        <v>612</v>
      </c>
      <c r="E639" s="165">
        <f>SUMIFS(E640:E$1297,$L640:$L$1297,$A639,$J640:$J$1297,"项")</f>
        <v>346</v>
      </c>
      <c r="F639" s="165">
        <f>SUMIFS(F640:F$1297,$L640:$L$1297,$A639,$J640:$J$1297,"项")</f>
        <v>327</v>
      </c>
      <c r="G639" s="173">
        <f t="shared" si="63"/>
        <v>0.945</v>
      </c>
      <c r="H639" s="173">
        <f t="shared" si="64"/>
        <v>0.953</v>
      </c>
      <c r="I639" s="184" t="str">
        <f t="shared" si="65"/>
        <v>是</v>
      </c>
      <c r="J639" s="185" t="str">
        <f t="shared" si="66"/>
        <v>款</v>
      </c>
      <c r="K639" s="186" t="str">
        <f t="shared" si="67"/>
        <v>208</v>
      </c>
      <c r="L639" s="155" t="str">
        <f t="shared" si="68"/>
        <v>20828</v>
      </c>
      <c r="M639" s="155" t="str">
        <f t="shared" si="69"/>
        <v>20828</v>
      </c>
    </row>
    <row r="640" ht="31" customHeight="1" spans="1:13">
      <c r="A640" s="170">
        <v>2082801</v>
      </c>
      <c r="B640" s="171" t="s">
        <v>144</v>
      </c>
      <c r="C640" s="172">
        <v>111</v>
      </c>
      <c r="D640" s="172">
        <v>106</v>
      </c>
      <c r="E640" s="172">
        <v>106</v>
      </c>
      <c r="F640" s="172">
        <v>122</v>
      </c>
      <c r="G640" s="173">
        <f t="shared" si="63"/>
        <v>1.151</v>
      </c>
      <c r="H640" s="173">
        <f t="shared" si="64"/>
        <v>1.099</v>
      </c>
      <c r="I640" s="184" t="str">
        <f t="shared" si="65"/>
        <v>是</v>
      </c>
      <c r="J640" s="185" t="str">
        <f t="shared" si="66"/>
        <v>项</v>
      </c>
      <c r="K640" s="186" t="str">
        <f t="shared" si="67"/>
        <v>208</v>
      </c>
      <c r="L640" s="155" t="str">
        <f t="shared" si="68"/>
        <v>20828</v>
      </c>
      <c r="M640" s="155" t="str">
        <f t="shared" si="69"/>
        <v>2082801</v>
      </c>
    </row>
    <row r="641" ht="31" hidden="1" customHeight="1" spans="1:13">
      <c r="A641" s="170">
        <v>2082802</v>
      </c>
      <c r="B641" s="171" t="s">
        <v>145</v>
      </c>
      <c r="C641" s="172">
        <v>0</v>
      </c>
      <c r="D641" s="172">
        <v>0</v>
      </c>
      <c r="E641" s="172">
        <v>0</v>
      </c>
      <c r="F641" s="172">
        <v>0</v>
      </c>
      <c r="G641" s="173" t="str">
        <f t="shared" si="63"/>
        <v/>
      </c>
      <c r="H641" s="173" t="str">
        <f t="shared" si="64"/>
        <v/>
      </c>
      <c r="I641" s="184" t="str">
        <f t="shared" si="65"/>
        <v>否</v>
      </c>
      <c r="J641" s="185" t="str">
        <f t="shared" si="66"/>
        <v>项</v>
      </c>
      <c r="K641" s="186" t="str">
        <f t="shared" si="67"/>
        <v>208</v>
      </c>
      <c r="L641" s="155" t="str">
        <f t="shared" si="68"/>
        <v>20828</v>
      </c>
      <c r="M641" s="155" t="str">
        <f t="shared" si="69"/>
        <v>2082802</v>
      </c>
    </row>
    <row r="642" ht="31" hidden="1" customHeight="1" spans="1:13">
      <c r="A642" s="170">
        <v>2082803</v>
      </c>
      <c r="B642" s="171" t="s">
        <v>146</v>
      </c>
      <c r="C642" s="172">
        <v>0</v>
      </c>
      <c r="D642" s="172">
        <v>0</v>
      </c>
      <c r="E642" s="172">
        <v>0</v>
      </c>
      <c r="F642" s="172">
        <v>0</v>
      </c>
      <c r="G642" s="173" t="str">
        <f t="shared" si="63"/>
        <v/>
      </c>
      <c r="H642" s="173" t="str">
        <f t="shared" si="64"/>
        <v/>
      </c>
      <c r="I642" s="184" t="str">
        <f t="shared" si="65"/>
        <v>否</v>
      </c>
      <c r="J642" s="185" t="str">
        <f t="shared" si="66"/>
        <v>项</v>
      </c>
      <c r="K642" s="186" t="str">
        <f t="shared" si="67"/>
        <v>208</v>
      </c>
      <c r="L642" s="155" t="str">
        <f t="shared" si="68"/>
        <v>20828</v>
      </c>
      <c r="M642" s="155" t="str">
        <f t="shared" si="69"/>
        <v>2082803</v>
      </c>
    </row>
    <row r="643" ht="31" customHeight="1" spans="1:13">
      <c r="A643" s="170">
        <v>2082804</v>
      </c>
      <c r="B643" s="171" t="s">
        <v>589</v>
      </c>
      <c r="C643" s="172">
        <v>133</v>
      </c>
      <c r="D643" s="172">
        <v>135</v>
      </c>
      <c r="E643" s="172">
        <v>137</v>
      </c>
      <c r="F643" s="172">
        <v>111</v>
      </c>
      <c r="G643" s="173">
        <f t="shared" si="63"/>
        <v>0.81</v>
      </c>
      <c r="H643" s="173">
        <f t="shared" si="64"/>
        <v>0.835</v>
      </c>
      <c r="I643" s="184" t="str">
        <f t="shared" si="65"/>
        <v>是</v>
      </c>
      <c r="J643" s="185" t="str">
        <f t="shared" si="66"/>
        <v>项</v>
      </c>
      <c r="K643" s="186" t="str">
        <f t="shared" si="67"/>
        <v>208</v>
      </c>
      <c r="L643" s="155" t="str">
        <f t="shared" si="68"/>
        <v>20828</v>
      </c>
      <c r="M643" s="155" t="str">
        <f t="shared" si="69"/>
        <v>2082804</v>
      </c>
    </row>
    <row r="644" ht="31" hidden="1" customHeight="1" spans="1:13">
      <c r="A644" s="170">
        <v>2082805</v>
      </c>
      <c r="B644" s="171" t="s">
        <v>590</v>
      </c>
      <c r="C644" s="172">
        <v>0</v>
      </c>
      <c r="D644" s="172">
        <v>0</v>
      </c>
      <c r="E644" s="172">
        <v>0</v>
      </c>
      <c r="F644" s="172">
        <v>0</v>
      </c>
      <c r="G644" s="173" t="str">
        <f t="shared" si="63"/>
        <v/>
      </c>
      <c r="H644" s="173" t="str">
        <f t="shared" si="64"/>
        <v/>
      </c>
      <c r="I644" s="184" t="str">
        <f t="shared" si="65"/>
        <v>否</v>
      </c>
      <c r="J644" s="185" t="str">
        <f t="shared" si="66"/>
        <v>项</v>
      </c>
      <c r="K644" s="186" t="str">
        <f t="shared" si="67"/>
        <v>208</v>
      </c>
      <c r="L644" s="155" t="str">
        <f t="shared" si="68"/>
        <v>20828</v>
      </c>
      <c r="M644" s="155" t="str">
        <f t="shared" si="69"/>
        <v>2082805</v>
      </c>
    </row>
    <row r="645" ht="31" hidden="1" customHeight="1" spans="1:13">
      <c r="A645" s="170">
        <v>2082806</v>
      </c>
      <c r="B645" s="175" t="s">
        <v>185</v>
      </c>
      <c r="C645" s="172">
        <v>0</v>
      </c>
      <c r="D645" s="172">
        <v>0</v>
      </c>
      <c r="E645" s="172">
        <v>0</v>
      </c>
      <c r="F645" s="172">
        <v>0</v>
      </c>
      <c r="G645" s="319" t="str">
        <f t="shared" ref="G645:G708" si="70">IF(E645&lt;&gt;0,ROUND(F645/E645,3),"")</f>
        <v/>
      </c>
      <c r="H645" s="319" t="str">
        <f t="shared" ref="H645:H708" si="71">IF(C645&lt;&gt;0,ROUND(F645/C645,3),"")</f>
        <v/>
      </c>
      <c r="I645" s="184" t="str">
        <f t="shared" si="65"/>
        <v>否</v>
      </c>
      <c r="J645" s="185" t="str">
        <f t="shared" si="66"/>
        <v>项</v>
      </c>
      <c r="K645" s="186" t="str">
        <f t="shared" si="67"/>
        <v>208</v>
      </c>
      <c r="L645" s="155" t="str">
        <f t="shared" si="68"/>
        <v>20828</v>
      </c>
      <c r="M645" s="155" t="str">
        <f t="shared" si="69"/>
        <v>2082806</v>
      </c>
    </row>
    <row r="646" ht="31" customHeight="1" spans="1:13">
      <c r="A646" s="170">
        <v>2082850</v>
      </c>
      <c r="B646" s="171" t="s">
        <v>153</v>
      </c>
      <c r="C646" s="172">
        <v>78</v>
      </c>
      <c r="D646" s="172">
        <v>80</v>
      </c>
      <c r="E646" s="172">
        <v>77</v>
      </c>
      <c r="F646" s="172">
        <v>77</v>
      </c>
      <c r="G646" s="173">
        <f t="shared" si="70"/>
        <v>1</v>
      </c>
      <c r="H646" s="173">
        <f t="shared" si="71"/>
        <v>0.987</v>
      </c>
      <c r="I646" s="184" t="str">
        <f t="shared" ref="I646:I709" si="72">IF(LEN(A646)=3,"是",IF(OR(C646&lt;&gt;0,D646&lt;&gt;0,E646&lt;&gt;0,F646&lt;&gt;0),"是","否"))</f>
        <v>是</v>
      </c>
      <c r="J646" s="185" t="str">
        <f t="shared" ref="J646:J709" si="73">_xlfn.IFS(LEN(A646)=3,"类",LEN(A646)=5,"款",LEN(A646)=7,"项")</f>
        <v>项</v>
      </c>
      <c r="K646" s="186" t="str">
        <f t="shared" ref="K646:K709" si="74">LEFT(A646,3)</f>
        <v>208</v>
      </c>
      <c r="L646" s="155" t="str">
        <f t="shared" ref="L646:L709" si="75">LEFT(A646,5)</f>
        <v>20828</v>
      </c>
      <c r="M646" s="155" t="str">
        <f t="shared" ref="M646:M709" si="76">LEFT(A646,7)</f>
        <v>2082850</v>
      </c>
    </row>
    <row r="647" ht="31" customHeight="1" spans="1:13">
      <c r="A647" s="170">
        <v>2082899</v>
      </c>
      <c r="B647" s="171" t="s">
        <v>591</v>
      </c>
      <c r="C647" s="172">
        <v>21</v>
      </c>
      <c r="D647" s="172">
        <v>291</v>
      </c>
      <c r="E647" s="172">
        <v>26</v>
      </c>
      <c r="F647" s="172">
        <v>17</v>
      </c>
      <c r="G647" s="173">
        <f t="shared" si="70"/>
        <v>0.654</v>
      </c>
      <c r="H647" s="173">
        <f t="shared" si="71"/>
        <v>0.81</v>
      </c>
      <c r="I647" s="184" t="str">
        <f t="shared" si="72"/>
        <v>是</v>
      </c>
      <c r="J647" s="185" t="str">
        <f t="shared" si="73"/>
        <v>项</v>
      </c>
      <c r="K647" s="186" t="str">
        <f t="shared" si="74"/>
        <v>208</v>
      </c>
      <c r="L647" s="155" t="str">
        <f t="shared" si="75"/>
        <v>20828</v>
      </c>
      <c r="M647" s="155" t="str">
        <f t="shared" si="76"/>
        <v>2082899</v>
      </c>
    </row>
    <row r="648" ht="31" customHeight="1" spans="1:13">
      <c r="A648" s="309">
        <v>20830</v>
      </c>
      <c r="B648" s="310" t="s">
        <v>592</v>
      </c>
      <c r="C648" s="165">
        <f>SUMIFS(C649:C$1297,$L649:$L$1297,$A648,$J649:$J$1297,"项")</f>
        <v>149</v>
      </c>
      <c r="D648" s="165">
        <f>SUMIFS(D649:D$1297,$L649:$L$1297,$A648,$J649:$J$1297,"项")</f>
        <v>334</v>
      </c>
      <c r="E648" s="165">
        <f>SUMIFS(E649:E$1297,$L649:$L$1297,$A648,$J649:$J$1297,"项")</f>
        <v>211</v>
      </c>
      <c r="F648" s="165">
        <f>SUMIFS(F649:F$1297,$L649:$L$1297,$A648,$J649:$J$1297,"项")</f>
        <v>198</v>
      </c>
      <c r="G648" s="173">
        <f t="shared" si="70"/>
        <v>0.938</v>
      </c>
      <c r="H648" s="173">
        <f t="shared" si="71"/>
        <v>1.329</v>
      </c>
      <c r="I648" s="184" t="str">
        <f t="shared" si="72"/>
        <v>是</v>
      </c>
      <c r="J648" s="185" t="str">
        <f t="shared" si="73"/>
        <v>款</v>
      </c>
      <c r="K648" s="186" t="str">
        <f t="shared" si="74"/>
        <v>208</v>
      </c>
      <c r="L648" s="155" t="str">
        <f t="shared" si="75"/>
        <v>20830</v>
      </c>
      <c r="M648" s="155" t="str">
        <f t="shared" si="76"/>
        <v>20830</v>
      </c>
    </row>
    <row r="649" ht="31" customHeight="1" spans="1:13">
      <c r="A649" s="170">
        <v>2083001</v>
      </c>
      <c r="B649" s="171" t="s">
        <v>593</v>
      </c>
      <c r="C649" s="172">
        <v>149</v>
      </c>
      <c r="D649" s="172">
        <v>334</v>
      </c>
      <c r="E649" s="172">
        <v>211</v>
      </c>
      <c r="F649" s="172">
        <v>198</v>
      </c>
      <c r="G649" s="173">
        <f t="shared" si="70"/>
        <v>0.938</v>
      </c>
      <c r="H649" s="173">
        <f t="shared" si="71"/>
        <v>1.329</v>
      </c>
      <c r="I649" s="184" t="str">
        <f t="shared" si="72"/>
        <v>是</v>
      </c>
      <c r="J649" s="185" t="str">
        <f t="shared" si="73"/>
        <v>项</v>
      </c>
      <c r="K649" s="186" t="str">
        <f t="shared" si="74"/>
        <v>208</v>
      </c>
      <c r="L649" s="155" t="str">
        <f t="shared" si="75"/>
        <v>20830</v>
      </c>
      <c r="M649" s="155" t="str">
        <f t="shared" si="76"/>
        <v>2083001</v>
      </c>
    </row>
    <row r="650" ht="31" hidden="1" customHeight="1" spans="1:13">
      <c r="A650" s="170">
        <v>2083099</v>
      </c>
      <c r="B650" s="171" t="s">
        <v>594</v>
      </c>
      <c r="C650" s="172">
        <v>0</v>
      </c>
      <c r="D650" s="172">
        <v>0</v>
      </c>
      <c r="E650" s="172">
        <v>0</v>
      </c>
      <c r="F650" s="172">
        <v>0</v>
      </c>
      <c r="G650" s="173" t="str">
        <f t="shared" si="70"/>
        <v/>
      </c>
      <c r="H650" s="173" t="str">
        <f t="shared" si="71"/>
        <v/>
      </c>
      <c r="I650" s="184" t="str">
        <f t="shared" si="72"/>
        <v>否</v>
      </c>
      <c r="J650" s="185" t="str">
        <f t="shared" si="73"/>
        <v>项</v>
      </c>
      <c r="K650" s="186" t="str">
        <f t="shared" si="74"/>
        <v>208</v>
      </c>
      <c r="L650" s="155" t="str">
        <f t="shared" si="75"/>
        <v>20830</v>
      </c>
      <c r="M650" s="155" t="str">
        <f t="shared" si="76"/>
        <v>2083099</v>
      </c>
    </row>
    <row r="651" ht="31" customHeight="1" spans="1:13">
      <c r="A651" s="309">
        <v>20899</v>
      </c>
      <c r="B651" s="310" t="s">
        <v>595</v>
      </c>
      <c r="C651" s="165">
        <f>SUMIFS(C652:C$1297,$L652:$L$1297,$A651,$J652:$J$1297,"项")</f>
        <v>2750</v>
      </c>
      <c r="D651" s="165">
        <f>SUMIFS(D652:D$1297,$L652:$L$1297,$A651,$J652:$J$1297,"项")</f>
        <v>1520</v>
      </c>
      <c r="E651" s="165">
        <f>SUMIFS(E652:E$1297,$L652:$L$1297,$A651,$J652:$J$1297,"项")</f>
        <v>1429</v>
      </c>
      <c r="F651" s="165">
        <f>SUMIFS(F652:F$1297,$L652:$L$1297,$A651,$J652:$J$1297,"项")</f>
        <v>1344</v>
      </c>
      <c r="G651" s="173">
        <f t="shared" si="70"/>
        <v>0.941</v>
      </c>
      <c r="H651" s="173">
        <f t="shared" si="71"/>
        <v>0.489</v>
      </c>
      <c r="I651" s="184" t="str">
        <f t="shared" si="72"/>
        <v>是</v>
      </c>
      <c r="J651" s="185" t="str">
        <f t="shared" si="73"/>
        <v>款</v>
      </c>
      <c r="K651" s="186" t="str">
        <f t="shared" si="74"/>
        <v>208</v>
      </c>
      <c r="L651" s="155" t="str">
        <f t="shared" si="75"/>
        <v>20899</v>
      </c>
      <c r="M651" s="155" t="str">
        <f t="shared" si="76"/>
        <v>20899</v>
      </c>
    </row>
    <row r="652" ht="31" customHeight="1" spans="1:13">
      <c r="A652" s="170" t="s">
        <v>596</v>
      </c>
      <c r="B652" s="171" t="s">
        <v>597</v>
      </c>
      <c r="C652" s="172">
        <v>2750</v>
      </c>
      <c r="D652" s="172">
        <v>1520</v>
      </c>
      <c r="E652" s="172">
        <v>1429</v>
      </c>
      <c r="F652" s="172">
        <v>1344</v>
      </c>
      <c r="G652" s="173">
        <f t="shared" si="70"/>
        <v>0.941</v>
      </c>
      <c r="H652" s="173">
        <f t="shared" si="71"/>
        <v>0.489</v>
      </c>
      <c r="I652" s="184" t="str">
        <f t="shared" si="72"/>
        <v>是</v>
      </c>
      <c r="J652" s="185" t="str">
        <f t="shared" si="73"/>
        <v>项</v>
      </c>
      <c r="K652" s="186" t="str">
        <f t="shared" si="74"/>
        <v>208</v>
      </c>
      <c r="L652" s="155" t="str">
        <f t="shared" si="75"/>
        <v>20899</v>
      </c>
      <c r="M652" s="155" t="str">
        <f t="shared" si="76"/>
        <v>2089999</v>
      </c>
    </row>
    <row r="653" ht="31" customHeight="1" spans="1:13">
      <c r="A653" s="307">
        <v>210</v>
      </c>
      <c r="B653" s="237" t="s">
        <v>92</v>
      </c>
      <c r="C653" s="165">
        <f>SUMIFS(C654:C$1297,$K654:$K$1297,$A653,$J654:$J$1297,"款")</f>
        <v>28613</v>
      </c>
      <c r="D653" s="165">
        <f>SUMIFS(D654:D$1297,$K654:$K$1297,$A653,$J654:$J$1297,"款")</f>
        <v>30379</v>
      </c>
      <c r="E653" s="165">
        <f>SUMIFS(E654:E$1297,$K654:$K$1297,$A653,$J654:$J$1297,"款")</f>
        <v>26787</v>
      </c>
      <c r="F653" s="165">
        <f>SUMIFS(F654:F$1297,$K654:$K$1297,$A653,$J654:$J$1297,"款")</f>
        <v>24864</v>
      </c>
      <c r="G653" s="308">
        <f t="shared" si="70"/>
        <v>0.928</v>
      </c>
      <c r="H653" s="308">
        <f t="shared" si="71"/>
        <v>0.869</v>
      </c>
      <c r="I653" s="184" t="str">
        <f t="shared" si="72"/>
        <v>是</v>
      </c>
      <c r="J653" s="185" t="str">
        <f t="shared" si="73"/>
        <v>类</v>
      </c>
      <c r="K653" s="186" t="str">
        <f t="shared" si="74"/>
        <v>210</v>
      </c>
      <c r="L653" s="155" t="str">
        <f t="shared" si="75"/>
        <v>210</v>
      </c>
      <c r="M653" s="155" t="str">
        <f t="shared" si="76"/>
        <v>210</v>
      </c>
    </row>
    <row r="654" ht="31" customHeight="1" spans="1:13">
      <c r="A654" s="309">
        <v>21001</v>
      </c>
      <c r="B654" s="310" t="s">
        <v>598</v>
      </c>
      <c r="C654" s="165">
        <f>SUMIFS(C655:C$1297,$L655:$L$1297,$A654,$J655:$J$1297,"项")</f>
        <v>1026</v>
      </c>
      <c r="D654" s="165">
        <f>SUMIFS(D655:D$1297,$L655:$L$1297,$A654,$J655:$J$1297,"项")</f>
        <v>562</v>
      </c>
      <c r="E654" s="165">
        <f>SUMIFS(E655:E$1297,$L655:$L$1297,$A654,$J655:$J$1297,"项")</f>
        <v>452</v>
      </c>
      <c r="F654" s="165">
        <f>SUMIFS(F655:F$1297,$L655:$L$1297,$A654,$J655:$J$1297,"项")</f>
        <v>406</v>
      </c>
      <c r="G654" s="173">
        <f t="shared" si="70"/>
        <v>0.898</v>
      </c>
      <c r="H654" s="173">
        <f t="shared" si="71"/>
        <v>0.396</v>
      </c>
      <c r="I654" s="184" t="str">
        <f t="shared" si="72"/>
        <v>是</v>
      </c>
      <c r="J654" s="185" t="str">
        <f t="shared" si="73"/>
        <v>款</v>
      </c>
      <c r="K654" s="186" t="str">
        <f t="shared" si="74"/>
        <v>210</v>
      </c>
      <c r="L654" s="155" t="str">
        <f t="shared" si="75"/>
        <v>21001</v>
      </c>
      <c r="M654" s="155" t="str">
        <f t="shared" si="76"/>
        <v>21001</v>
      </c>
    </row>
    <row r="655" ht="31" customHeight="1" spans="1:13">
      <c r="A655" s="170">
        <v>2100101</v>
      </c>
      <c r="B655" s="171" t="s">
        <v>144</v>
      </c>
      <c r="C655" s="172">
        <v>333</v>
      </c>
      <c r="D655" s="172">
        <v>308</v>
      </c>
      <c r="E655" s="172">
        <v>315</v>
      </c>
      <c r="F655" s="172">
        <v>341</v>
      </c>
      <c r="G655" s="173">
        <f t="shared" si="70"/>
        <v>1.083</v>
      </c>
      <c r="H655" s="173">
        <f t="shared" si="71"/>
        <v>1.024</v>
      </c>
      <c r="I655" s="184" t="str">
        <f t="shared" si="72"/>
        <v>是</v>
      </c>
      <c r="J655" s="185" t="str">
        <f t="shared" si="73"/>
        <v>项</v>
      </c>
      <c r="K655" s="186" t="str">
        <f t="shared" si="74"/>
        <v>210</v>
      </c>
      <c r="L655" s="155" t="str">
        <f t="shared" si="75"/>
        <v>21001</v>
      </c>
      <c r="M655" s="155" t="str">
        <f t="shared" si="76"/>
        <v>2100101</v>
      </c>
    </row>
    <row r="656" ht="31" hidden="1" customHeight="1" spans="1:13">
      <c r="A656" s="170">
        <v>2100102</v>
      </c>
      <c r="B656" s="171" t="s">
        <v>145</v>
      </c>
      <c r="C656" s="172">
        <v>0</v>
      </c>
      <c r="D656" s="172">
        <v>0</v>
      </c>
      <c r="E656" s="172">
        <v>0</v>
      </c>
      <c r="F656" s="172">
        <v>0</v>
      </c>
      <c r="G656" s="173" t="str">
        <f t="shared" si="70"/>
        <v/>
      </c>
      <c r="H656" s="173" t="str">
        <f t="shared" si="71"/>
        <v/>
      </c>
      <c r="I656" s="184" t="str">
        <f t="shared" si="72"/>
        <v>否</v>
      </c>
      <c r="J656" s="185" t="str">
        <f t="shared" si="73"/>
        <v>项</v>
      </c>
      <c r="K656" s="186" t="str">
        <f t="shared" si="74"/>
        <v>210</v>
      </c>
      <c r="L656" s="155" t="str">
        <f t="shared" si="75"/>
        <v>21001</v>
      </c>
      <c r="M656" s="155" t="str">
        <f t="shared" si="76"/>
        <v>2100102</v>
      </c>
    </row>
    <row r="657" ht="31" hidden="1" customHeight="1" spans="1:13">
      <c r="A657" s="170">
        <v>2100103</v>
      </c>
      <c r="B657" s="171" t="s">
        <v>146</v>
      </c>
      <c r="C657" s="172">
        <v>0</v>
      </c>
      <c r="D657" s="172">
        <v>0</v>
      </c>
      <c r="E657" s="172">
        <v>0</v>
      </c>
      <c r="F657" s="172">
        <v>0</v>
      </c>
      <c r="G657" s="173" t="str">
        <f t="shared" si="70"/>
        <v/>
      </c>
      <c r="H657" s="173" t="str">
        <f t="shared" si="71"/>
        <v/>
      </c>
      <c r="I657" s="184" t="str">
        <f t="shared" si="72"/>
        <v>否</v>
      </c>
      <c r="J657" s="185" t="str">
        <f t="shared" si="73"/>
        <v>项</v>
      </c>
      <c r="K657" s="186" t="str">
        <f t="shared" si="74"/>
        <v>210</v>
      </c>
      <c r="L657" s="155" t="str">
        <f t="shared" si="75"/>
        <v>21001</v>
      </c>
      <c r="M657" s="155" t="str">
        <f t="shared" si="76"/>
        <v>2100103</v>
      </c>
    </row>
    <row r="658" ht="31" customHeight="1" spans="1:13">
      <c r="A658" s="170">
        <v>2100199</v>
      </c>
      <c r="B658" s="171" t="s">
        <v>599</v>
      </c>
      <c r="C658" s="172">
        <v>693</v>
      </c>
      <c r="D658" s="172">
        <v>254</v>
      </c>
      <c r="E658" s="172">
        <v>137</v>
      </c>
      <c r="F658" s="172">
        <v>65</v>
      </c>
      <c r="G658" s="173">
        <f t="shared" si="70"/>
        <v>0.474</v>
      </c>
      <c r="H658" s="173">
        <f t="shared" si="71"/>
        <v>0.094</v>
      </c>
      <c r="I658" s="184" t="str">
        <f t="shared" si="72"/>
        <v>是</v>
      </c>
      <c r="J658" s="185" t="str">
        <f t="shared" si="73"/>
        <v>项</v>
      </c>
      <c r="K658" s="186" t="str">
        <f t="shared" si="74"/>
        <v>210</v>
      </c>
      <c r="L658" s="155" t="str">
        <f t="shared" si="75"/>
        <v>21001</v>
      </c>
      <c r="M658" s="155" t="str">
        <f t="shared" si="76"/>
        <v>2100199</v>
      </c>
    </row>
    <row r="659" ht="31" customHeight="1" spans="1:13">
      <c r="A659" s="309">
        <v>21002</v>
      </c>
      <c r="B659" s="310" t="s">
        <v>600</v>
      </c>
      <c r="C659" s="165">
        <f>SUMIFS(C660:C$1297,$L660:$L$1297,$A659,$J660:$J$1297,"项")</f>
        <v>1928</v>
      </c>
      <c r="D659" s="165">
        <f>SUMIFS(D660:D$1297,$L660:$L$1297,$A659,$J660:$J$1297,"项")</f>
        <v>3806</v>
      </c>
      <c r="E659" s="165">
        <f>SUMIFS(E660:E$1297,$L660:$L$1297,$A659,$J660:$J$1297,"项")</f>
        <v>2974</v>
      </c>
      <c r="F659" s="165">
        <f>SUMIFS(F660:F$1297,$L660:$L$1297,$A659,$J660:$J$1297,"项")</f>
        <v>2970</v>
      </c>
      <c r="G659" s="173">
        <f t="shared" si="70"/>
        <v>0.999</v>
      </c>
      <c r="H659" s="173">
        <f t="shared" si="71"/>
        <v>1.54</v>
      </c>
      <c r="I659" s="184" t="str">
        <f t="shared" si="72"/>
        <v>是</v>
      </c>
      <c r="J659" s="185" t="str">
        <f t="shared" si="73"/>
        <v>款</v>
      </c>
      <c r="K659" s="186" t="str">
        <f t="shared" si="74"/>
        <v>210</v>
      </c>
      <c r="L659" s="155" t="str">
        <f t="shared" si="75"/>
        <v>21002</v>
      </c>
      <c r="M659" s="155" t="str">
        <f t="shared" si="76"/>
        <v>21002</v>
      </c>
    </row>
    <row r="660" ht="31" customHeight="1" spans="1:13">
      <c r="A660" s="170">
        <v>2100201</v>
      </c>
      <c r="B660" s="171" t="s">
        <v>601</v>
      </c>
      <c r="C660" s="172">
        <v>1042</v>
      </c>
      <c r="D660" s="172">
        <v>1967</v>
      </c>
      <c r="E660" s="172">
        <v>1967</v>
      </c>
      <c r="F660" s="172">
        <v>1966</v>
      </c>
      <c r="G660" s="173">
        <f t="shared" si="70"/>
        <v>0.999</v>
      </c>
      <c r="H660" s="173">
        <f t="shared" si="71"/>
        <v>1.887</v>
      </c>
      <c r="I660" s="184" t="str">
        <f t="shared" si="72"/>
        <v>是</v>
      </c>
      <c r="J660" s="185" t="str">
        <f t="shared" si="73"/>
        <v>项</v>
      </c>
      <c r="K660" s="186" t="str">
        <f t="shared" si="74"/>
        <v>210</v>
      </c>
      <c r="L660" s="155" t="str">
        <f t="shared" si="75"/>
        <v>21002</v>
      </c>
      <c r="M660" s="155" t="str">
        <f t="shared" si="76"/>
        <v>2100201</v>
      </c>
    </row>
    <row r="661" ht="31" customHeight="1" spans="1:13">
      <c r="A661" s="170">
        <v>2100202</v>
      </c>
      <c r="B661" s="171" t="s">
        <v>602</v>
      </c>
      <c r="C661" s="172">
        <v>599</v>
      </c>
      <c r="D661" s="172">
        <v>609</v>
      </c>
      <c r="E661" s="172">
        <v>602</v>
      </c>
      <c r="F661" s="172">
        <v>600</v>
      </c>
      <c r="G661" s="173">
        <f t="shared" si="70"/>
        <v>0.997</v>
      </c>
      <c r="H661" s="173">
        <f t="shared" si="71"/>
        <v>1.002</v>
      </c>
      <c r="I661" s="184" t="str">
        <f t="shared" si="72"/>
        <v>是</v>
      </c>
      <c r="J661" s="185" t="str">
        <f t="shared" si="73"/>
        <v>项</v>
      </c>
      <c r="K661" s="186" t="str">
        <f t="shared" si="74"/>
        <v>210</v>
      </c>
      <c r="L661" s="155" t="str">
        <f t="shared" si="75"/>
        <v>21002</v>
      </c>
      <c r="M661" s="155" t="str">
        <f t="shared" si="76"/>
        <v>2100202</v>
      </c>
    </row>
    <row r="662" ht="31" hidden="1" customHeight="1" spans="1:13">
      <c r="A662" s="170">
        <v>2100203</v>
      </c>
      <c r="B662" s="171" t="s">
        <v>603</v>
      </c>
      <c r="C662" s="172">
        <v>0</v>
      </c>
      <c r="D662" s="172">
        <v>0</v>
      </c>
      <c r="E662" s="172">
        <v>0</v>
      </c>
      <c r="F662" s="172">
        <v>0</v>
      </c>
      <c r="G662" s="173" t="str">
        <f t="shared" si="70"/>
        <v/>
      </c>
      <c r="H662" s="173" t="str">
        <f t="shared" si="71"/>
        <v/>
      </c>
      <c r="I662" s="184" t="str">
        <f t="shared" si="72"/>
        <v>否</v>
      </c>
      <c r="J662" s="185" t="str">
        <f t="shared" si="73"/>
        <v>项</v>
      </c>
      <c r="K662" s="186" t="str">
        <f t="shared" si="74"/>
        <v>210</v>
      </c>
      <c r="L662" s="155" t="str">
        <f t="shared" si="75"/>
        <v>21002</v>
      </c>
      <c r="M662" s="155" t="str">
        <f t="shared" si="76"/>
        <v>2100203</v>
      </c>
    </row>
    <row r="663" ht="31" hidden="1" customHeight="1" spans="1:13">
      <c r="A663" s="170">
        <v>2100204</v>
      </c>
      <c r="B663" s="171" t="s">
        <v>604</v>
      </c>
      <c r="C663" s="172">
        <v>0</v>
      </c>
      <c r="D663" s="172">
        <v>0</v>
      </c>
      <c r="E663" s="172">
        <v>0</v>
      </c>
      <c r="F663" s="172">
        <v>0</v>
      </c>
      <c r="G663" s="173" t="str">
        <f t="shared" si="70"/>
        <v/>
      </c>
      <c r="H663" s="173" t="str">
        <f t="shared" si="71"/>
        <v/>
      </c>
      <c r="I663" s="184" t="str">
        <f t="shared" si="72"/>
        <v>否</v>
      </c>
      <c r="J663" s="185" t="str">
        <f t="shared" si="73"/>
        <v>项</v>
      </c>
      <c r="K663" s="186" t="str">
        <f t="shared" si="74"/>
        <v>210</v>
      </c>
      <c r="L663" s="155" t="str">
        <f t="shared" si="75"/>
        <v>21002</v>
      </c>
      <c r="M663" s="155" t="str">
        <f t="shared" si="76"/>
        <v>2100204</v>
      </c>
    </row>
    <row r="664" ht="31" customHeight="1" spans="1:13">
      <c r="A664" s="170">
        <v>2100205</v>
      </c>
      <c r="B664" s="171" t="s">
        <v>605</v>
      </c>
      <c r="C664" s="172">
        <v>287</v>
      </c>
      <c r="D664" s="172">
        <v>307</v>
      </c>
      <c r="E664" s="172">
        <v>299</v>
      </c>
      <c r="F664" s="172">
        <v>298</v>
      </c>
      <c r="G664" s="173">
        <f t="shared" si="70"/>
        <v>0.997</v>
      </c>
      <c r="H664" s="173">
        <f t="shared" si="71"/>
        <v>1.038</v>
      </c>
      <c r="I664" s="184" t="str">
        <f t="shared" si="72"/>
        <v>是</v>
      </c>
      <c r="J664" s="185" t="str">
        <f t="shared" si="73"/>
        <v>项</v>
      </c>
      <c r="K664" s="186" t="str">
        <f t="shared" si="74"/>
        <v>210</v>
      </c>
      <c r="L664" s="155" t="str">
        <f t="shared" si="75"/>
        <v>21002</v>
      </c>
      <c r="M664" s="155" t="str">
        <f t="shared" si="76"/>
        <v>2100205</v>
      </c>
    </row>
    <row r="665" ht="31" hidden="1" customHeight="1" spans="1:13">
      <c r="A665" s="170">
        <v>2100206</v>
      </c>
      <c r="B665" s="171" t="s">
        <v>606</v>
      </c>
      <c r="C665" s="172">
        <v>0</v>
      </c>
      <c r="D665" s="172">
        <v>0</v>
      </c>
      <c r="E665" s="172">
        <v>0</v>
      </c>
      <c r="F665" s="172">
        <v>0</v>
      </c>
      <c r="G665" s="173" t="str">
        <f t="shared" si="70"/>
        <v/>
      </c>
      <c r="H665" s="173" t="str">
        <f t="shared" si="71"/>
        <v/>
      </c>
      <c r="I665" s="184" t="str">
        <f t="shared" si="72"/>
        <v>否</v>
      </c>
      <c r="J665" s="185" t="str">
        <f t="shared" si="73"/>
        <v>项</v>
      </c>
      <c r="K665" s="186" t="str">
        <f t="shared" si="74"/>
        <v>210</v>
      </c>
      <c r="L665" s="155" t="str">
        <f t="shared" si="75"/>
        <v>21002</v>
      </c>
      <c r="M665" s="155" t="str">
        <f t="shared" si="76"/>
        <v>2100206</v>
      </c>
    </row>
    <row r="666" ht="31" hidden="1" customHeight="1" spans="1:13">
      <c r="A666" s="170">
        <v>2100207</v>
      </c>
      <c r="B666" s="171" t="s">
        <v>607</v>
      </c>
      <c r="C666" s="172">
        <v>0</v>
      </c>
      <c r="D666" s="172">
        <v>0</v>
      </c>
      <c r="E666" s="172">
        <v>0</v>
      </c>
      <c r="F666" s="172">
        <v>0</v>
      </c>
      <c r="G666" s="173" t="str">
        <f t="shared" si="70"/>
        <v/>
      </c>
      <c r="H666" s="173" t="str">
        <f t="shared" si="71"/>
        <v/>
      </c>
      <c r="I666" s="184" t="str">
        <f t="shared" si="72"/>
        <v>否</v>
      </c>
      <c r="J666" s="185" t="str">
        <f t="shared" si="73"/>
        <v>项</v>
      </c>
      <c r="K666" s="186" t="str">
        <f t="shared" si="74"/>
        <v>210</v>
      </c>
      <c r="L666" s="155" t="str">
        <f t="shared" si="75"/>
        <v>21002</v>
      </c>
      <c r="M666" s="155" t="str">
        <f t="shared" si="76"/>
        <v>2100207</v>
      </c>
    </row>
    <row r="667" ht="31" hidden="1" customHeight="1" spans="1:13">
      <c r="A667" s="170">
        <v>2100208</v>
      </c>
      <c r="B667" s="171" t="s">
        <v>608</v>
      </c>
      <c r="C667" s="172">
        <v>0</v>
      </c>
      <c r="D667" s="172">
        <v>0</v>
      </c>
      <c r="E667" s="172">
        <v>0</v>
      </c>
      <c r="F667" s="172">
        <v>0</v>
      </c>
      <c r="G667" s="173" t="str">
        <f t="shared" si="70"/>
        <v/>
      </c>
      <c r="H667" s="173" t="str">
        <f t="shared" si="71"/>
        <v/>
      </c>
      <c r="I667" s="184" t="str">
        <f t="shared" si="72"/>
        <v>否</v>
      </c>
      <c r="J667" s="185" t="str">
        <f t="shared" si="73"/>
        <v>项</v>
      </c>
      <c r="K667" s="186" t="str">
        <f t="shared" si="74"/>
        <v>210</v>
      </c>
      <c r="L667" s="155" t="str">
        <f t="shared" si="75"/>
        <v>21002</v>
      </c>
      <c r="M667" s="155" t="str">
        <f t="shared" si="76"/>
        <v>2100208</v>
      </c>
    </row>
    <row r="668" ht="31" hidden="1" customHeight="1" spans="1:13">
      <c r="A668" s="170">
        <v>2100209</v>
      </c>
      <c r="B668" s="171" t="s">
        <v>609</v>
      </c>
      <c r="C668" s="172">
        <v>0</v>
      </c>
      <c r="D668" s="172">
        <v>0</v>
      </c>
      <c r="E668" s="172">
        <v>0</v>
      </c>
      <c r="F668" s="172">
        <v>0</v>
      </c>
      <c r="G668" s="173" t="str">
        <f t="shared" si="70"/>
        <v/>
      </c>
      <c r="H668" s="173" t="str">
        <f t="shared" si="71"/>
        <v/>
      </c>
      <c r="I668" s="184" t="str">
        <f t="shared" si="72"/>
        <v>否</v>
      </c>
      <c r="J668" s="185" t="str">
        <f t="shared" si="73"/>
        <v>项</v>
      </c>
      <c r="K668" s="186" t="str">
        <f t="shared" si="74"/>
        <v>210</v>
      </c>
      <c r="L668" s="155" t="str">
        <f t="shared" si="75"/>
        <v>21002</v>
      </c>
      <c r="M668" s="155" t="str">
        <f t="shared" si="76"/>
        <v>2100209</v>
      </c>
    </row>
    <row r="669" ht="31" hidden="1" customHeight="1" spans="1:13">
      <c r="A669" s="170">
        <v>2100210</v>
      </c>
      <c r="B669" s="171" t="s">
        <v>610</v>
      </c>
      <c r="C669" s="172">
        <v>0</v>
      </c>
      <c r="D669" s="172">
        <v>0</v>
      </c>
      <c r="E669" s="172">
        <v>0</v>
      </c>
      <c r="F669" s="172">
        <v>0</v>
      </c>
      <c r="G669" s="173" t="str">
        <f t="shared" si="70"/>
        <v/>
      </c>
      <c r="H669" s="173" t="str">
        <f t="shared" si="71"/>
        <v/>
      </c>
      <c r="I669" s="184" t="str">
        <f t="shared" si="72"/>
        <v>否</v>
      </c>
      <c r="J669" s="185" t="str">
        <f t="shared" si="73"/>
        <v>项</v>
      </c>
      <c r="K669" s="186" t="str">
        <f t="shared" si="74"/>
        <v>210</v>
      </c>
      <c r="L669" s="155" t="str">
        <f t="shared" si="75"/>
        <v>21002</v>
      </c>
      <c r="M669" s="155" t="str">
        <f t="shared" si="76"/>
        <v>2100210</v>
      </c>
    </row>
    <row r="670" ht="31" hidden="1" customHeight="1" spans="1:13">
      <c r="A670" s="170">
        <v>2100211</v>
      </c>
      <c r="B670" s="171" t="s">
        <v>611</v>
      </c>
      <c r="C670" s="172">
        <v>0</v>
      </c>
      <c r="D670" s="172">
        <v>0</v>
      </c>
      <c r="E670" s="172">
        <v>0</v>
      </c>
      <c r="F670" s="172">
        <v>0</v>
      </c>
      <c r="G670" s="173" t="str">
        <f t="shared" si="70"/>
        <v/>
      </c>
      <c r="H670" s="173" t="str">
        <f t="shared" si="71"/>
        <v/>
      </c>
      <c r="I670" s="184" t="str">
        <f t="shared" si="72"/>
        <v>否</v>
      </c>
      <c r="J670" s="185" t="str">
        <f t="shared" si="73"/>
        <v>项</v>
      </c>
      <c r="K670" s="186" t="str">
        <f t="shared" si="74"/>
        <v>210</v>
      </c>
      <c r="L670" s="155" t="str">
        <f t="shared" si="75"/>
        <v>21002</v>
      </c>
      <c r="M670" s="155" t="str">
        <f t="shared" si="76"/>
        <v>2100211</v>
      </c>
    </row>
    <row r="671" ht="31" hidden="1" customHeight="1" spans="1:13">
      <c r="A671" s="170">
        <v>2100212</v>
      </c>
      <c r="B671" s="171" t="s">
        <v>612</v>
      </c>
      <c r="C671" s="172">
        <v>0</v>
      </c>
      <c r="D671" s="172">
        <v>0</v>
      </c>
      <c r="E671" s="172">
        <v>0</v>
      </c>
      <c r="F671" s="172">
        <v>0</v>
      </c>
      <c r="G671" s="173" t="str">
        <f t="shared" si="70"/>
        <v/>
      </c>
      <c r="H671" s="173" t="str">
        <f t="shared" si="71"/>
        <v/>
      </c>
      <c r="I671" s="184" t="str">
        <f t="shared" si="72"/>
        <v>否</v>
      </c>
      <c r="J671" s="185" t="str">
        <f t="shared" si="73"/>
        <v>项</v>
      </c>
      <c r="K671" s="186" t="str">
        <f t="shared" si="74"/>
        <v>210</v>
      </c>
      <c r="L671" s="155" t="str">
        <f t="shared" si="75"/>
        <v>21002</v>
      </c>
      <c r="M671" s="155" t="str">
        <f t="shared" si="76"/>
        <v>2100212</v>
      </c>
    </row>
    <row r="672" ht="31" hidden="1" customHeight="1" spans="1:13">
      <c r="A672" s="170">
        <v>2100213</v>
      </c>
      <c r="B672" s="171" t="s">
        <v>613</v>
      </c>
      <c r="C672" s="172">
        <v>0</v>
      </c>
      <c r="D672" s="172">
        <v>0</v>
      </c>
      <c r="E672" s="172">
        <v>0</v>
      </c>
      <c r="F672" s="172">
        <v>0</v>
      </c>
      <c r="G672" s="173" t="str">
        <f t="shared" si="70"/>
        <v/>
      </c>
      <c r="H672" s="173" t="str">
        <f t="shared" si="71"/>
        <v/>
      </c>
      <c r="I672" s="184" t="str">
        <f t="shared" si="72"/>
        <v>否</v>
      </c>
      <c r="J672" s="185" t="str">
        <f t="shared" si="73"/>
        <v>项</v>
      </c>
      <c r="K672" s="186" t="str">
        <f t="shared" si="74"/>
        <v>210</v>
      </c>
      <c r="L672" s="155" t="str">
        <f t="shared" si="75"/>
        <v>21002</v>
      </c>
      <c r="M672" s="155" t="str">
        <f t="shared" si="76"/>
        <v>2100213</v>
      </c>
    </row>
    <row r="673" ht="31" customHeight="1" spans="1:13">
      <c r="A673" s="321">
        <v>2100299</v>
      </c>
      <c r="B673" s="171" t="s">
        <v>614</v>
      </c>
      <c r="C673" s="172">
        <v>0</v>
      </c>
      <c r="D673" s="172">
        <v>923</v>
      </c>
      <c r="E673" s="172">
        <v>106</v>
      </c>
      <c r="F673" s="172">
        <v>106</v>
      </c>
      <c r="G673" s="173">
        <f t="shared" si="70"/>
        <v>1</v>
      </c>
      <c r="H673" s="173" t="str">
        <f t="shared" si="71"/>
        <v/>
      </c>
      <c r="I673" s="184" t="str">
        <f t="shared" si="72"/>
        <v>是</v>
      </c>
      <c r="J673" s="185" t="str">
        <f t="shared" si="73"/>
        <v>项</v>
      </c>
      <c r="K673" s="186" t="str">
        <f t="shared" si="74"/>
        <v>210</v>
      </c>
      <c r="L673" s="155" t="str">
        <f t="shared" si="75"/>
        <v>21002</v>
      </c>
      <c r="M673" s="155" t="str">
        <f t="shared" si="76"/>
        <v>2100299</v>
      </c>
    </row>
    <row r="674" ht="31" customHeight="1" spans="1:13">
      <c r="A674" s="309">
        <v>21003</v>
      </c>
      <c r="B674" s="310" t="s">
        <v>615</v>
      </c>
      <c r="C674" s="165">
        <f>SUMIFS(C675:C$1297,$L675:$L$1297,$A674,$J675:$J$1297,"项")</f>
        <v>3440</v>
      </c>
      <c r="D674" s="165">
        <f>SUMIFS(D675:D$1297,$L675:$L$1297,$A674,$J675:$J$1297,"项")</f>
        <v>3238</v>
      </c>
      <c r="E674" s="165">
        <f>SUMIFS(E675:E$1297,$L675:$L$1297,$A674,$J675:$J$1297,"项")</f>
        <v>3305</v>
      </c>
      <c r="F674" s="165">
        <f>SUMIFS(F675:F$1297,$L675:$L$1297,$A674,$J675:$J$1297,"项")</f>
        <v>3393</v>
      </c>
      <c r="G674" s="173">
        <f t="shared" si="70"/>
        <v>1.027</v>
      </c>
      <c r="H674" s="173">
        <f t="shared" si="71"/>
        <v>0.986</v>
      </c>
      <c r="I674" s="184" t="str">
        <f t="shared" si="72"/>
        <v>是</v>
      </c>
      <c r="J674" s="185" t="str">
        <f t="shared" si="73"/>
        <v>款</v>
      </c>
      <c r="K674" s="186" t="str">
        <f t="shared" si="74"/>
        <v>210</v>
      </c>
      <c r="L674" s="155" t="str">
        <f t="shared" si="75"/>
        <v>21003</v>
      </c>
      <c r="M674" s="155" t="str">
        <f t="shared" si="76"/>
        <v>21003</v>
      </c>
    </row>
    <row r="675" ht="31" hidden="1" customHeight="1" spans="1:13">
      <c r="A675" s="170">
        <v>2100301</v>
      </c>
      <c r="B675" s="171" t="s">
        <v>616</v>
      </c>
      <c r="C675" s="172">
        <v>0</v>
      </c>
      <c r="D675" s="172">
        <v>0</v>
      </c>
      <c r="E675" s="172">
        <v>0</v>
      </c>
      <c r="F675" s="172">
        <v>0</v>
      </c>
      <c r="G675" s="173" t="str">
        <f t="shared" si="70"/>
        <v/>
      </c>
      <c r="H675" s="173" t="str">
        <f t="shared" si="71"/>
        <v/>
      </c>
      <c r="I675" s="184" t="str">
        <f t="shared" si="72"/>
        <v>否</v>
      </c>
      <c r="J675" s="185" t="str">
        <f t="shared" si="73"/>
        <v>项</v>
      </c>
      <c r="K675" s="186" t="str">
        <f t="shared" si="74"/>
        <v>210</v>
      </c>
      <c r="L675" s="155" t="str">
        <f t="shared" si="75"/>
        <v>21003</v>
      </c>
      <c r="M675" s="155" t="str">
        <f t="shared" si="76"/>
        <v>2100301</v>
      </c>
    </row>
    <row r="676" ht="31" customHeight="1" spans="1:13">
      <c r="A676" s="170">
        <v>2100302</v>
      </c>
      <c r="B676" s="171" t="s">
        <v>617</v>
      </c>
      <c r="C676" s="172">
        <v>2549</v>
      </c>
      <c r="D676" s="172">
        <v>2744</v>
      </c>
      <c r="E676" s="172">
        <v>2556</v>
      </c>
      <c r="F676" s="172">
        <v>2633</v>
      </c>
      <c r="G676" s="173">
        <f t="shared" si="70"/>
        <v>1.03</v>
      </c>
      <c r="H676" s="173">
        <f t="shared" si="71"/>
        <v>1.033</v>
      </c>
      <c r="I676" s="184" t="str">
        <f t="shared" si="72"/>
        <v>是</v>
      </c>
      <c r="J676" s="185" t="str">
        <f t="shared" si="73"/>
        <v>项</v>
      </c>
      <c r="K676" s="186" t="str">
        <f t="shared" si="74"/>
        <v>210</v>
      </c>
      <c r="L676" s="155" t="str">
        <f t="shared" si="75"/>
        <v>21003</v>
      </c>
      <c r="M676" s="155" t="str">
        <f t="shared" si="76"/>
        <v>2100302</v>
      </c>
    </row>
    <row r="677" ht="31" customHeight="1" spans="1:13">
      <c r="A677" s="170">
        <v>2100399</v>
      </c>
      <c r="B677" s="171" t="s">
        <v>618</v>
      </c>
      <c r="C677" s="172">
        <v>891</v>
      </c>
      <c r="D677" s="172">
        <v>494</v>
      </c>
      <c r="E677" s="172">
        <v>749</v>
      </c>
      <c r="F677" s="172">
        <v>760</v>
      </c>
      <c r="G677" s="173">
        <f t="shared" si="70"/>
        <v>1.015</v>
      </c>
      <c r="H677" s="173">
        <f t="shared" si="71"/>
        <v>0.853</v>
      </c>
      <c r="I677" s="184" t="str">
        <f t="shared" si="72"/>
        <v>是</v>
      </c>
      <c r="J677" s="185" t="str">
        <f t="shared" si="73"/>
        <v>项</v>
      </c>
      <c r="K677" s="186" t="str">
        <f t="shared" si="74"/>
        <v>210</v>
      </c>
      <c r="L677" s="155" t="str">
        <f t="shared" si="75"/>
        <v>21003</v>
      </c>
      <c r="M677" s="155" t="str">
        <f t="shared" si="76"/>
        <v>2100399</v>
      </c>
    </row>
    <row r="678" ht="31" customHeight="1" spans="1:13">
      <c r="A678" s="309">
        <v>21004</v>
      </c>
      <c r="B678" s="310" t="s">
        <v>619</v>
      </c>
      <c r="C678" s="165">
        <f>SUMIFS(C679:C$1297,$L679:$L$1297,$A678,$J679:$J$1297,"项")</f>
        <v>5850</v>
      </c>
      <c r="D678" s="165">
        <f>SUMIFS(D679:D$1297,$L679:$L$1297,$A678,$J679:$J$1297,"项")</f>
        <v>6401</v>
      </c>
      <c r="E678" s="165">
        <f>SUMIFS(E679:E$1297,$L679:$L$1297,$A678,$J679:$J$1297,"项")</f>
        <v>5162</v>
      </c>
      <c r="F678" s="165">
        <f>SUMIFS(F679:F$1297,$L679:$L$1297,$A678,$J679:$J$1297,"项")</f>
        <v>3348</v>
      </c>
      <c r="G678" s="173">
        <f t="shared" si="70"/>
        <v>0.649</v>
      </c>
      <c r="H678" s="173">
        <f t="shared" si="71"/>
        <v>0.572</v>
      </c>
      <c r="I678" s="184" t="str">
        <f t="shared" si="72"/>
        <v>是</v>
      </c>
      <c r="J678" s="185" t="str">
        <f t="shared" si="73"/>
        <v>款</v>
      </c>
      <c r="K678" s="186" t="str">
        <f t="shared" si="74"/>
        <v>210</v>
      </c>
      <c r="L678" s="155" t="str">
        <f t="shared" si="75"/>
        <v>21004</v>
      </c>
      <c r="M678" s="155" t="str">
        <f t="shared" si="76"/>
        <v>21004</v>
      </c>
    </row>
    <row r="679" ht="31" customHeight="1" spans="1:13">
      <c r="A679" s="170">
        <v>2100401</v>
      </c>
      <c r="B679" s="171" t="s">
        <v>620</v>
      </c>
      <c r="C679" s="172">
        <v>893</v>
      </c>
      <c r="D679" s="172">
        <v>1061</v>
      </c>
      <c r="E679" s="172">
        <v>830</v>
      </c>
      <c r="F679" s="172">
        <v>906</v>
      </c>
      <c r="G679" s="173">
        <f t="shared" si="70"/>
        <v>1.092</v>
      </c>
      <c r="H679" s="173">
        <f t="shared" si="71"/>
        <v>1.015</v>
      </c>
      <c r="I679" s="184" t="str">
        <f t="shared" si="72"/>
        <v>是</v>
      </c>
      <c r="J679" s="185" t="str">
        <f t="shared" si="73"/>
        <v>项</v>
      </c>
      <c r="K679" s="186" t="str">
        <f t="shared" si="74"/>
        <v>210</v>
      </c>
      <c r="L679" s="155" t="str">
        <f t="shared" si="75"/>
        <v>21004</v>
      </c>
      <c r="M679" s="155" t="str">
        <f t="shared" si="76"/>
        <v>2100401</v>
      </c>
    </row>
    <row r="680" ht="31" customHeight="1" spans="1:13">
      <c r="A680" s="170">
        <v>2100402</v>
      </c>
      <c r="B680" s="171" t="s">
        <v>621</v>
      </c>
      <c r="C680" s="172">
        <v>140</v>
      </c>
      <c r="D680" s="172">
        <v>114</v>
      </c>
      <c r="E680" s="172">
        <v>113</v>
      </c>
      <c r="F680" s="172">
        <v>120</v>
      </c>
      <c r="G680" s="173">
        <f t="shared" si="70"/>
        <v>1.062</v>
      </c>
      <c r="H680" s="173">
        <f t="shared" si="71"/>
        <v>0.857</v>
      </c>
      <c r="I680" s="184" t="str">
        <f t="shared" si="72"/>
        <v>是</v>
      </c>
      <c r="J680" s="185" t="str">
        <f t="shared" si="73"/>
        <v>项</v>
      </c>
      <c r="K680" s="186" t="str">
        <f t="shared" si="74"/>
        <v>210</v>
      </c>
      <c r="L680" s="155" t="str">
        <f t="shared" si="75"/>
        <v>21004</v>
      </c>
      <c r="M680" s="155" t="str">
        <f t="shared" si="76"/>
        <v>2100402</v>
      </c>
    </row>
    <row r="681" ht="31" customHeight="1" spans="1:13">
      <c r="A681" s="170">
        <v>2100403</v>
      </c>
      <c r="B681" s="171" t="s">
        <v>622</v>
      </c>
      <c r="C681" s="172">
        <v>685</v>
      </c>
      <c r="D681" s="172">
        <v>671</v>
      </c>
      <c r="E681" s="172">
        <v>651</v>
      </c>
      <c r="F681" s="172">
        <v>703</v>
      </c>
      <c r="G681" s="173">
        <f t="shared" si="70"/>
        <v>1.08</v>
      </c>
      <c r="H681" s="173">
        <f t="shared" si="71"/>
        <v>1.026</v>
      </c>
      <c r="I681" s="184" t="str">
        <f t="shared" si="72"/>
        <v>是</v>
      </c>
      <c r="J681" s="185" t="str">
        <f t="shared" si="73"/>
        <v>项</v>
      </c>
      <c r="K681" s="186" t="str">
        <f t="shared" si="74"/>
        <v>210</v>
      </c>
      <c r="L681" s="155" t="str">
        <f t="shared" si="75"/>
        <v>21004</v>
      </c>
      <c r="M681" s="155" t="str">
        <f t="shared" si="76"/>
        <v>2100403</v>
      </c>
    </row>
    <row r="682" ht="31" hidden="1" customHeight="1" spans="1:13">
      <c r="A682" s="170">
        <v>2100404</v>
      </c>
      <c r="B682" s="171" t="s">
        <v>623</v>
      </c>
      <c r="C682" s="172">
        <v>0</v>
      </c>
      <c r="D682" s="172">
        <v>0</v>
      </c>
      <c r="E682" s="172">
        <v>0</v>
      </c>
      <c r="F682" s="172">
        <v>0</v>
      </c>
      <c r="G682" s="173" t="str">
        <f t="shared" si="70"/>
        <v/>
      </c>
      <c r="H682" s="173" t="str">
        <f t="shared" si="71"/>
        <v/>
      </c>
      <c r="I682" s="184" t="str">
        <f t="shared" si="72"/>
        <v>否</v>
      </c>
      <c r="J682" s="185" t="str">
        <f t="shared" si="73"/>
        <v>项</v>
      </c>
      <c r="K682" s="186" t="str">
        <f t="shared" si="74"/>
        <v>210</v>
      </c>
      <c r="L682" s="155" t="str">
        <f t="shared" si="75"/>
        <v>21004</v>
      </c>
      <c r="M682" s="155" t="str">
        <f t="shared" si="76"/>
        <v>2100404</v>
      </c>
    </row>
    <row r="683" ht="31" hidden="1" customHeight="1" spans="1:13">
      <c r="A683" s="170">
        <v>2100405</v>
      </c>
      <c r="B683" s="171" t="s">
        <v>624</v>
      </c>
      <c r="C683" s="172">
        <v>0</v>
      </c>
      <c r="D683" s="172">
        <v>0</v>
      </c>
      <c r="E683" s="172">
        <v>0</v>
      </c>
      <c r="F683" s="172">
        <v>0</v>
      </c>
      <c r="G683" s="173" t="str">
        <f t="shared" si="70"/>
        <v/>
      </c>
      <c r="H683" s="173" t="str">
        <f t="shared" si="71"/>
        <v/>
      </c>
      <c r="I683" s="184" t="str">
        <f t="shared" si="72"/>
        <v>否</v>
      </c>
      <c r="J683" s="185" t="str">
        <f t="shared" si="73"/>
        <v>项</v>
      </c>
      <c r="K683" s="186" t="str">
        <f t="shared" si="74"/>
        <v>210</v>
      </c>
      <c r="L683" s="155" t="str">
        <f t="shared" si="75"/>
        <v>21004</v>
      </c>
      <c r="M683" s="155" t="str">
        <f t="shared" si="76"/>
        <v>2100405</v>
      </c>
    </row>
    <row r="684" ht="31" hidden="1" customHeight="1" spans="1:13">
      <c r="A684" s="170">
        <v>2100406</v>
      </c>
      <c r="B684" s="171" t="s">
        <v>625</v>
      </c>
      <c r="C684" s="172">
        <v>0</v>
      </c>
      <c r="D684" s="172">
        <v>0</v>
      </c>
      <c r="E684" s="172">
        <v>0</v>
      </c>
      <c r="F684" s="172">
        <v>0</v>
      </c>
      <c r="G684" s="173" t="str">
        <f t="shared" si="70"/>
        <v/>
      </c>
      <c r="H684" s="173" t="str">
        <f t="shared" si="71"/>
        <v/>
      </c>
      <c r="I684" s="184" t="str">
        <f t="shared" si="72"/>
        <v>否</v>
      </c>
      <c r="J684" s="185" t="str">
        <f t="shared" si="73"/>
        <v>项</v>
      </c>
      <c r="K684" s="186" t="str">
        <f t="shared" si="74"/>
        <v>210</v>
      </c>
      <c r="L684" s="155" t="str">
        <f t="shared" si="75"/>
        <v>21004</v>
      </c>
      <c r="M684" s="155" t="str">
        <f t="shared" si="76"/>
        <v>2100406</v>
      </c>
    </row>
    <row r="685" ht="31" hidden="1" customHeight="1" spans="1:13">
      <c r="A685" s="170">
        <v>2100407</v>
      </c>
      <c r="B685" s="171" t="s">
        <v>626</v>
      </c>
      <c r="C685" s="172">
        <v>0</v>
      </c>
      <c r="D685" s="172">
        <v>0</v>
      </c>
      <c r="E685" s="172">
        <v>0</v>
      </c>
      <c r="F685" s="172">
        <v>0</v>
      </c>
      <c r="G685" s="173" t="str">
        <f t="shared" si="70"/>
        <v/>
      </c>
      <c r="H685" s="173" t="str">
        <f t="shared" si="71"/>
        <v/>
      </c>
      <c r="I685" s="184" t="str">
        <f t="shared" si="72"/>
        <v>否</v>
      </c>
      <c r="J685" s="185" t="str">
        <f t="shared" si="73"/>
        <v>项</v>
      </c>
      <c r="K685" s="186" t="str">
        <f t="shared" si="74"/>
        <v>210</v>
      </c>
      <c r="L685" s="155" t="str">
        <f t="shared" si="75"/>
        <v>21004</v>
      </c>
      <c r="M685" s="155" t="str">
        <f t="shared" si="76"/>
        <v>2100407</v>
      </c>
    </row>
    <row r="686" ht="31" customHeight="1" spans="1:13">
      <c r="A686" s="170">
        <v>2100408</v>
      </c>
      <c r="B686" s="171" t="s">
        <v>627</v>
      </c>
      <c r="C686" s="172">
        <v>1244</v>
      </c>
      <c r="D686" s="172">
        <v>3475</v>
      </c>
      <c r="E686" s="172">
        <v>2933</v>
      </c>
      <c r="F686" s="172">
        <v>1026</v>
      </c>
      <c r="G686" s="173">
        <f t="shared" si="70"/>
        <v>0.35</v>
      </c>
      <c r="H686" s="173">
        <f t="shared" si="71"/>
        <v>0.825</v>
      </c>
      <c r="I686" s="184" t="str">
        <f t="shared" si="72"/>
        <v>是</v>
      </c>
      <c r="J686" s="185" t="str">
        <f t="shared" si="73"/>
        <v>项</v>
      </c>
      <c r="K686" s="186" t="str">
        <f t="shared" si="74"/>
        <v>210</v>
      </c>
      <c r="L686" s="155" t="str">
        <f t="shared" si="75"/>
        <v>21004</v>
      </c>
      <c r="M686" s="155" t="str">
        <f t="shared" si="76"/>
        <v>2100408</v>
      </c>
    </row>
    <row r="687" ht="31" customHeight="1" spans="1:13">
      <c r="A687" s="170">
        <v>2100409</v>
      </c>
      <c r="B687" s="171" t="s">
        <v>628</v>
      </c>
      <c r="C687" s="172">
        <v>32</v>
      </c>
      <c r="D687" s="172">
        <v>624</v>
      </c>
      <c r="E687" s="172">
        <v>58</v>
      </c>
      <c r="F687" s="172">
        <v>63</v>
      </c>
      <c r="G687" s="173">
        <f t="shared" si="70"/>
        <v>1.086</v>
      </c>
      <c r="H687" s="173">
        <f t="shared" si="71"/>
        <v>1.969</v>
      </c>
      <c r="I687" s="184" t="str">
        <f t="shared" si="72"/>
        <v>是</v>
      </c>
      <c r="J687" s="185" t="str">
        <f t="shared" si="73"/>
        <v>项</v>
      </c>
      <c r="K687" s="186" t="str">
        <f t="shared" si="74"/>
        <v>210</v>
      </c>
      <c r="L687" s="155" t="str">
        <f t="shared" si="75"/>
        <v>21004</v>
      </c>
      <c r="M687" s="155" t="str">
        <f t="shared" si="76"/>
        <v>2100409</v>
      </c>
    </row>
    <row r="688" ht="31" customHeight="1" spans="1:13">
      <c r="A688" s="170">
        <v>2100410</v>
      </c>
      <c r="B688" s="171" t="s">
        <v>629</v>
      </c>
      <c r="C688" s="172">
        <v>2730</v>
      </c>
      <c r="D688" s="172">
        <v>289</v>
      </c>
      <c r="E688" s="172">
        <v>546</v>
      </c>
      <c r="F688" s="172">
        <v>476</v>
      </c>
      <c r="G688" s="173">
        <f t="shared" si="70"/>
        <v>0.872</v>
      </c>
      <c r="H688" s="173">
        <f t="shared" si="71"/>
        <v>0.174</v>
      </c>
      <c r="I688" s="184" t="str">
        <f t="shared" si="72"/>
        <v>是</v>
      </c>
      <c r="J688" s="185" t="str">
        <f t="shared" si="73"/>
        <v>项</v>
      </c>
      <c r="K688" s="186" t="str">
        <f t="shared" si="74"/>
        <v>210</v>
      </c>
      <c r="L688" s="155" t="str">
        <f t="shared" si="75"/>
        <v>21004</v>
      </c>
      <c r="M688" s="155" t="str">
        <f t="shared" si="76"/>
        <v>2100410</v>
      </c>
    </row>
    <row r="689" ht="31" customHeight="1" spans="1:13">
      <c r="A689" s="170">
        <v>2100499</v>
      </c>
      <c r="B689" s="171" t="s">
        <v>630</v>
      </c>
      <c r="C689" s="172">
        <v>126</v>
      </c>
      <c r="D689" s="172">
        <v>167</v>
      </c>
      <c r="E689" s="172">
        <v>31</v>
      </c>
      <c r="F689" s="172">
        <v>54</v>
      </c>
      <c r="G689" s="173">
        <f t="shared" si="70"/>
        <v>1.742</v>
      </c>
      <c r="H689" s="173">
        <f t="shared" si="71"/>
        <v>0.429</v>
      </c>
      <c r="I689" s="184" t="str">
        <f t="shared" si="72"/>
        <v>是</v>
      </c>
      <c r="J689" s="185" t="str">
        <f t="shared" si="73"/>
        <v>项</v>
      </c>
      <c r="K689" s="186" t="str">
        <f t="shared" si="74"/>
        <v>210</v>
      </c>
      <c r="L689" s="155" t="str">
        <f t="shared" si="75"/>
        <v>21004</v>
      </c>
      <c r="M689" s="155" t="str">
        <f t="shared" si="76"/>
        <v>2100499</v>
      </c>
    </row>
    <row r="690" ht="31" customHeight="1" spans="1:13">
      <c r="A690" s="309">
        <v>21006</v>
      </c>
      <c r="B690" s="310" t="s">
        <v>631</v>
      </c>
      <c r="C690" s="165">
        <f>SUMIFS(C691:C$1297,$L691:$L$1297,$A690,$J691:$J$1297,"项")</f>
        <v>5</v>
      </c>
      <c r="D690" s="165">
        <f>SUMIFS(D691:D$1297,$L691:$L$1297,$A690,$J691:$J$1297,"项")</f>
        <v>0</v>
      </c>
      <c r="E690" s="165">
        <f>SUMIFS(E691:E$1297,$L691:$L$1297,$A690,$J691:$J$1297,"项")</f>
        <v>0</v>
      </c>
      <c r="F690" s="165">
        <f>SUMIFS(F691:F$1297,$L691:$L$1297,$A690,$J691:$J$1297,"项")</f>
        <v>0</v>
      </c>
      <c r="G690" s="173" t="str">
        <f t="shared" si="70"/>
        <v/>
      </c>
      <c r="H690" s="173">
        <f t="shared" si="71"/>
        <v>0</v>
      </c>
      <c r="I690" s="184" t="str">
        <f t="shared" si="72"/>
        <v>是</v>
      </c>
      <c r="J690" s="185" t="str">
        <f t="shared" si="73"/>
        <v>款</v>
      </c>
      <c r="K690" s="186" t="str">
        <f t="shared" si="74"/>
        <v>210</v>
      </c>
      <c r="L690" s="155" t="str">
        <f t="shared" si="75"/>
        <v>21006</v>
      </c>
      <c r="M690" s="155" t="str">
        <f t="shared" si="76"/>
        <v>21006</v>
      </c>
    </row>
    <row r="691" ht="31" hidden="1" customHeight="1" spans="1:13">
      <c r="A691" s="170">
        <v>2100601</v>
      </c>
      <c r="B691" s="171" t="s">
        <v>632</v>
      </c>
      <c r="C691" s="172">
        <v>0</v>
      </c>
      <c r="D691" s="172">
        <v>0</v>
      </c>
      <c r="E691" s="172">
        <v>0</v>
      </c>
      <c r="F691" s="172">
        <v>0</v>
      </c>
      <c r="G691" s="173" t="str">
        <f t="shared" si="70"/>
        <v/>
      </c>
      <c r="H691" s="173" t="str">
        <f t="shared" si="71"/>
        <v/>
      </c>
      <c r="I691" s="184" t="str">
        <f t="shared" si="72"/>
        <v>否</v>
      </c>
      <c r="J691" s="185" t="str">
        <f t="shared" si="73"/>
        <v>项</v>
      </c>
      <c r="K691" s="186" t="str">
        <f t="shared" si="74"/>
        <v>210</v>
      </c>
      <c r="L691" s="155" t="str">
        <f t="shared" si="75"/>
        <v>21006</v>
      </c>
      <c r="M691" s="155" t="str">
        <f t="shared" si="76"/>
        <v>2100601</v>
      </c>
    </row>
    <row r="692" ht="31" customHeight="1" spans="1:13">
      <c r="A692" s="170">
        <v>2100699</v>
      </c>
      <c r="B692" s="171" t="s">
        <v>633</v>
      </c>
      <c r="C692" s="172">
        <v>5</v>
      </c>
      <c r="D692" s="172">
        <v>0</v>
      </c>
      <c r="E692" s="172">
        <v>0</v>
      </c>
      <c r="F692" s="172">
        <v>0</v>
      </c>
      <c r="G692" s="173" t="str">
        <f t="shared" si="70"/>
        <v/>
      </c>
      <c r="H692" s="173">
        <f t="shared" si="71"/>
        <v>0</v>
      </c>
      <c r="I692" s="184" t="str">
        <f t="shared" si="72"/>
        <v>是</v>
      </c>
      <c r="J692" s="185" t="str">
        <f t="shared" si="73"/>
        <v>项</v>
      </c>
      <c r="K692" s="186" t="str">
        <f t="shared" si="74"/>
        <v>210</v>
      </c>
      <c r="L692" s="155" t="str">
        <f t="shared" si="75"/>
        <v>21006</v>
      </c>
      <c r="M692" s="155" t="str">
        <f t="shared" si="76"/>
        <v>2100699</v>
      </c>
    </row>
    <row r="693" ht="31" customHeight="1" spans="1:13">
      <c r="A693" s="309">
        <v>21007</v>
      </c>
      <c r="B693" s="310" t="s">
        <v>634</v>
      </c>
      <c r="C693" s="165">
        <f>SUMIFS(C694:C$1297,$L694:$L$1297,$A693,$J694:$J$1297,"项")</f>
        <v>1356</v>
      </c>
      <c r="D693" s="165">
        <f>SUMIFS(D694:D$1297,$L694:$L$1297,$A693,$J694:$J$1297,"项")</f>
        <v>1512</v>
      </c>
      <c r="E693" s="165">
        <f>SUMIFS(E694:E$1297,$L694:$L$1297,$A693,$J694:$J$1297,"项")</f>
        <v>1063</v>
      </c>
      <c r="F693" s="165">
        <f>SUMIFS(F694:F$1297,$L694:$L$1297,$A693,$J694:$J$1297,"项")</f>
        <v>1159</v>
      </c>
      <c r="G693" s="173">
        <f t="shared" si="70"/>
        <v>1.09</v>
      </c>
      <c r="H693" s="173">
        <f t="shared" si="71"/>
        <v>0.855</v>
      </c>
      <c r="I693" s="184" t="str">
        <f t="shared" si="72"/>
        <v>是</v>
      </c>
      <c r="J693" s="185" t="str">
        <f t="shared" si="73"/>
        <v>款</v>
      </c>
      <c r="K693" s="186" t="str">
        <f t="shared" si="74"/>
        <v>210</v>
      </c>
      <c r="L693" s="155" t="str">
        <f t="shared" si="75"/>
        <v>21007</v>
      </c>
      <c r="M693" s="155" t="str">
        <f t="shared" si="76"/>
        <v>21007</v>
      </c>
    </row>
    <row r="694" ht="31" customHeight="1" spans="1:13">
      <c r="A694" s="170">
        <v>2100716</v>
      </c>
      <c r="B694" s="171" t="s">
        <v>635</v>
      </c>
      <c r="C694" s="172">
        <v>82</v>
      </c>
      <c r="D694" s="172">
        <v>57</v>
      </c>
      <c r="E694" s="172">
        <v>51</v>
      </c>
      <c r="F694" s="172">
        <v>55</v>
      </c>
      <c r="G694" s="173">
        <f t="shared" si="70"/>
        <v>1.078</v>
      </c>
      <c r="H694" s="173">
        <f t="shared" si="71"/>
        <v>0.671</v>
      </c>
      <c r="I694" s="184" t="str">
        <f t="shared" si="72"/>
        <v>是</v>
      </c>
      <c r="J694" s="185" t="str">
        <f t="shared" si="73"/>
        <v>项</v>
      </c>
      <c r="K694" s="186" t="str">
        <f t="shared" si="74"/>
        <v>210</v>
      </c>
      <c r="L694" s="155" t="str">
        <f t="shared" si="75"/>
        <v>21007</v>
      </c>
      <c r="M694" s="155" t="str">
        <f t="shared" si="76"/>
        <v>2100716</v>
      </c>
    </row>
    <row r="695" ht="31" hidden="1" customHeight="1" spans="1:13">
      <c r="A695" s="170">
        <v>2100717</v>
      </c>
      <c r="B695" s="171" t="s">
        <v>636</v>
      </c>
      <c r="C695" s="172">
        <v>0</v>
      </c>
      <c r="D695" s="172">
        <v>0</v>
      </c>
      <c r="E695" s="172">
        <v>0</v>
      </c>
      <c r="F695" s="172">
        <v>0</v>
      </c>
      <c r="G695" s="173" t="str">
        <f t="shared" si="70"/>
        <v/>
      </c>
      <c r="H695" s="173" t="str">
        <f t="shared" si="71"/>
        <v/>
      </c>
      <c r="I695" s="184" t="str">
        <f t="shared" si="72"/>
        <v>否</v>
      </c>
      <c r="J695" s="185" t="str">
        <f t="shared" si="73"/>
        <v>项</v>
      </c>
      <c r="K695" s="186" t="str">
        <f t="shared" si="74"/>
        <v>210</v>
      </c>
      <c r="L695" s="155" t="str">
        <f t="shared" si="75"/>
        <v>21007</v>
      </c>
      <c r="M695" s="155" t="str">
        <f t="shared" si="76"/>
        <v>2100717</v>
      </c>
    </row>
    <row r="696" ht="31" customHeight="1" spans="1:13">
      <c r="A696" s="170">
        <v>2100799</v>
      </c>
      <c r="B696" s="171" t="s">
        <v>637</v>
      </c>
      <c r="C696" s="172">
        <v>1274</v>
      </c>
      <c r="D696" s="172">
        <v>1455</v>
      </c>
      <c r="E696" s="172">
        <v>1012</v>
      </c>
      <c r="F696" s="172">
        <v>1104</v>
      </c>
      <c r="G696" s="173">
        <f t="shared" si="70"/>
        <v>1.091</v>
      </c>
      <c r="H696" s="173">
        <f t="shared" si="71"/>
        <v>0.867</v>
      </c>
      <c r="I696" s="184" t="str">
        <f t="shared" si="72"/>
        <v>是</v>
      </c>
      <c r="J696" s="185" t="str">
        <f t="shared" si="73"/>
        <v>项</v>
      </c>
      <c r="K696" s="186" t="str">
        <f t="shared" si="74"/>
        <v>210</v>
      </c>
      <c r="L696" s="155" t="str">
        <f t="shared" si="75"/>
        <v>21007</v>
      </c>
      <c r="M696" s="155" t="str">
        <f t="shared" si="76"/>
        <v>2100799</v>
      </c>
    </row>
    <row r="697" ht="31" customHeight="1" spans="1:13">
      <c r="A697" s="309">
        <v>21011</v>
      </c>
      <c r="B697" s="310" t="s">
        <v>638</v>
      </c>
      <c r="C697" s="165">
        <f>SUMIFS(C698:C$1297,$L698:$L$1297,$A697,$J698:$J$1297,"项")</f>
        <v>13825</v>
      </c>
      <c r="D697" s="165">
        <f>SUMIFS(D698:D$1297,$L698:$L$1297,$A697,$J698:$J$1297,"项")</f>
        <v>12465</v>
      </c>
      <c r="E697" s="165">
        <f>SUMIFS(E698:E$1297,$L698:$L$1297,$A697,$J698:$J$1297,"项")</f>
        <v>12484</v>
      </c>
      <c r="F697" s="165">
        <f>SUMIFS(F698:F$1297,$L698:$L$1297,$A697,$J698:$J$1297,"项")</f>
        <v>12231</v>
      </c>
      <c r="G697" s="173">
        <f t="shared" si="70"/>
        <v>0.98</v>
      </c>
      <c r="H697" s="173">
        <f t="shared" si="71"/>
        <v>0.885</v>
      </c>
      <c r="I697" s="184" t="str">
        <f t="shared" si="72"/>
        <v>是</v>
      </c>
      <c r="J697" s="185" t="str">
        <f t="shared" si="73"/>
        <v>款</v>
      </c>
      <c r="K697" s="186" t="str">
        <f t="shared" si="74"/>
        <v>210</v>
      </c>
      <c r="L697" s="155" t="str">
        <f t="shared" si="75"/>
        <v>21011</v>
      </c>
      <c r="M697" s="155" t="str">
        <f t="shared" si="76"/>
        <v>21011</v>
      </c>
    </row>
    <row r="698" ht="31" customHeight="1" spans="1:13">
      <c r="A698" s="170">
        <v>2101101</v>
      </c>
      <c r="B698" s="171" t="s">
        <v>639</v>
      </c>
      <c r="C698" s="172">
        <v>2590</v>
      </c>
      <c r="D698" s="172">
        <v>2218</v>
      </c>
      <c r="E698" s="172">
        <v>2224</v>
      </c>
      <c r="F698" s="172">
        <v>2137</v>
      </c>
      <c r="G698" s="173">
        <f t="shared" si="70"/>
        <v>0.961</v>
      </c>
      <c r="H698" s="173">
        <f t="shared" si="71"/>
        <v>0.825</v>
      </c>
      <c r="I698" s="184" t="str">
        <f t="shared" si="72"/>
        <v>是</v>
      </c>
      <c r="J698" s="185" t="str">
        <f t="shared" si="73"/>
        <v>项</v>
      </c>
      <c r="K698" s="186" t="str">
        <f t="shared" si="74"/>
        <v>210</v>
      </c>
      <c r="L698" s="155" t="str">
        <f t="shared" si="75"/>
        <v>21011</v>
      </c>
      <c r="M698" s="155" t="str">
        <f t="shared" si="76"/>
        <v>2101101</v>
      </c>
    </row>
    <row r="699" ht="31" customHeight="1" spans="1:13">
      <c r="A699" s="170">
        <v>2101102</v>
      </c>
      <c r="B699" s="171" t="s">
        <v>640</v>
      </c>
      <c r="C699" s="172">
        <v>5537</v>
      </c>
      <c r="D699" s="172">
        <v>4703</v>
      </c>
      <c r="E699" s="172">
        <v>4706</v>
      </c>
      <c r="F699" s="172">
        <v>4550</v>
      </c>
      <c r="G699" s="173">
        <f t="shared" si="70"/>
        <v>0.967</v>
      </c>
      <c r="H699" s="173">
        <f t="shared" si="71"/>
        <v>0.822</v>
      </c>
      <c r="I699" s="184" t="str">
        <f t="shared" si="72"/>
        <v>是</v>
      </c>
      <c r="J699" s="185" t="str">
        <f t="shared" si="73"/>
        <v>项</v>
      </c>
      <c r="K699" s="186" t="str">
        <f t="shared" si="74"/>
        <v>210</v>
      </c>
      <c r="L699" s="155" t="str">
        <f t="shared" si="75"/>
        <v>21011</v>
      </c>
      <c r="M699" s="155" t="str">
        <f t="shared" si="76"/>
        <v>2101102</v>
      </c>
    </row>
    <row r="700" ht="31" customHeight="1" spans="1:13">
      <c r="A700" s="170">
        <v>2101103</v>
      </c>
      <c r="B700" s="171" t="s">
        <v>641</v>
      </c>
      <c r="C700" s="172">
        <v>5469</v>
      </c>
      <c r="D700" s="172">
        <v>5338</v>
      </c>
      <c r="E700" s="172">
        <v>5343</v>
      </c>
      <c r="F700" s="172">
        <v>5321</v>
      </c>
      <c r="G700" s="173">
        <f t="shared" si="70"/>
        <v>0.996</v>
      </c>
      <c r="H700" s="173">
        <f t="shared" si="71"/>
        <v>0.973</v>
      </c>
      <c r="I700" s="184" t="str">
        <f t="shared" si="72"/>
        <v>是</v>
      </c>
      <c r="J700" s="185" t="str">
        <f t="shared" si="73"/>
        <v>项</v>
      </c>
      <c r="K700" s="186" t="str">
        <f t="shared" si="74"/>
        <v>210</v>
      </c>
      <c r="L700" s="155" t="str">
        <f t="shared" si="75"/>
        <v>21011</v>
      </c>
      <c r="M700" s="155" t="str">
        <f t="shared" si="76"/>
        <v>2101103</v>
      </c>
    </row>
    <row r="701" ht="31" customHeight="1" spans="1:13">
      <c r="A701" s="170">
        <v>2101199</v>
      </c>
      <c r="B701" s="171" t="s">
        <v>642</v>
      </c>
      <c r="C701" s="172">
        <v>229</v>
      </c>
      <c r="D701" s="172">
        <v>206</v>
      </c>
      <c r="E701" s="172">
        <v>211</v>
      </c>
      <c r="F701" s="172">
        <v>223</v>
      </c>
      <c r="G701" s="173">
        <f t="shared" si="70"/>
        <v>1.057</v>
      </c>
      <c r="H701" s="173">
        <f t="shared" si="71"/>
        <v>0.974</v>
      </c>
      <c r="I701" s="184" t="str">
        <f t="shared" si="72"/>
        <v>是</v>
      </c>
      <c r="J701" s="185" t="str">
        <f t="shared" si="73"/>
        <v>项</v>
      </c>
      <c r="K701" s="186" t="str">
        <f t="shared" si="74"/>
        <v>210</v>
      </c>
      <c r="L701" s="155" t="str">
        <f t="shared" si="75"/>
        <v>21011</v>
      </c>
      <c r="M701" s="155" t="str">
        <f t="shared" si="76"/>
        <v>2101199</v>
      </c>
    </row>
    <row r="702" ht="31" customHeight="1" spans="1:13">
      <c r="A702" s="309">
        <v>21012</v>
      </c>
      <c r="B702" s="310" t="s">
        <v>643</v>
      </c>
      <c r="C702" s="165">
        <f>SUMIFS(C703:C$1297,$L703:$L$1297,$A702,$J703:$J$1297,"项")</f>
        <v>425</v>
      </c>
      <c r="D702" s="165">
        <f>SUMIFS(D703:D$1297,$L703:$L$1297,$A702,$J703:$J$1297,"项")</f>
        <v>435</v>
      </c>
      <c r="E702" s="165">
        <f>SUMIFS(E703:E$1297,$L703:$L$1297,$A702,$J703:$J$1297,"项")</f>
        <v>0</v>
      </c>
      <c r="F702" s="165">
        <f>SUMIFS(F703:F$1297,$L703:$L$1297,$A702,$J703:$J$1297,"项")</f>
        <v>267</v>
      </c>
      <c r="G702" s="173" t="str">
        <f t="shared" si="70"/>
        <v/>
      </c>
      <c r="H702" s="173">
        <f t="shared" si="71"/>
        <v>0.628</v>
      </c>
      <c r="I702" s="184" t="str">
        <f t="shared" si="72"/>
        <v>是</v>
      </c>
      <c r="J702" s="185" t="str">
        <f t="shared" si="73"/>
        <v>款</v>
      </c>
      <c r="K702" s="186" t="str">
        <f t="shared" si="74"/>
        <v>210</v>
      </c>
      <c r="L702" s="155" t="str">
        <f t="shared" si="75"/>
        <v>21012</v>
      </c>
      <c r="M702" s="155" t="str">
        <f t="shared" si="76"/>
        <v>21012</v>
      </c>
    </row>
    <row r="703" ht="31" customHeight="1" spans="1:13">
      <c r="A703" s="170">
        <v>2101201</v>
      </c>
      <c r="B703" s="171" t="s">
        <v>644</v>
      </c>
      <c r="C703" s="172">
        <v>0</v>
      </c>
      <c r="D703" s="172">
        <v>8</v>
      </c>
      <c r="E703" s="172">
        <v>0</v>
      </c>
      <c r="F703" s="172">
        <v>0</v>
      </c>
      <c r="G703" s="173" t="str">
        <f t="shared" si="70"/>
        <v/>
      </c>
      <c r="H703" s="173" t="str">
        <f t="shared" si="71"/>
        <v/>
      </c>
      <c r="I703" s="184" t="str">
        <f t="shared" si="72"/>
        <v>是</v>
      </c>
      <c r="J703" s="185" t="str">
        <f t="shared" si="73"/>
        <v>项</v>
      </c>
      <c r="K703" s="186" t="str">
        <f t="shared" si="74"/>
        <v>210</v>
      </c>
      <c r="L703" s="155" t="str">
        <f t="shared" si="75"/>
        <v>21012</v>
      </c>
      <c r="M703" s="155" t="str">
        <f t="shared" si="76"/>
        <v>2101201</v>
      </c>
    </row>
    <row r="704" ht="31" customHeight="1" spans="1:13">
      <c r="A704" s="170">
        <v>2101202</v>
      </c>
      <c r="B704" s="171" t="s">
        <v>645</v>
      </c>
      <c r="C704" s="172">
        <v>425</v>
      </c>
      <c r="D704" s="172">
        <v>427</v>
      </c>
      <c r="E704" s="172">
        <v>0</v>
      </c>
      <c r="F704" s="172">
        <v>267</v>
      </c>
      <c r="G704" s="173" t="str">
        <f t="shared" si="70"/>
        <v/>
      </c>
      <c r="H704" s="173">
        <f t="shared" si="71"/>
        <v>0.628</v>
      </c>
      <c r="I704" s="184" t="str">
        <f t="shared" si="72"/>
        <v>是</v>
      </c>
      <c r="J704" s="185" t="str">
        <f t="shared" si="73"/>
        <v>项</v>
      </c>
      <c r="K704" s="186" t="str">
        <f t="shared" si="74"/>
        <v>210</v>
      </c>
      <c r="L704" s="155" t="str">
        <f t="shared" si="75"/>
        <v>21012</v>
      </c>
      <c r="M704" s="155" t="str">
        <f t="shared" si="76"/>
        <v>2101202</v>
      </c>
    </row>
    <row r="705" ht="31" hidden="1" customHeight="1" spans="1:13">
      <c r="A705" s="170">
        <v>2101299</v>
      </c>
      <c r="B705" s="171" t="s">
        <v>646</v>
      </c>
      <c r="C705" s="172">
        <v>0</v>
      </c>
      <c r="D705" s="172">
        <v>0</v>
      </c>
      <c r="E705" s="172">
        <v>0</v>
      </c>
      <c r="F705" s="172">
        <v>0</v>
      </c>
      <c r="G705" s="173" t="str">
        <f t="shared" si="70"/>
        <v/>
      </c>
      <c r="H705" s="173" t="str">
        <f t="shared" si="71"/>
        <v/>
      </c>
      <c r="I705" s="184" t="str">
        <f t="shared" si="72"/>
        <v>否</v>
      </c>
      <c r="J705" s="185" t="str">
        <f t="shared" si="73"/>
        <v>项</v>
      </c>
      <c r="K705" s="186" t="str">
        <f t="shared" si="74"/>
        <v>210</v>
      </c>
      <c r="L705" s="155" t="str">
        <f t="shared" si="75"/>
        <v>21012</v>
      </c>
      <c r="M705" s="155" t="str">
        <f t="shared" si="76"/>
        <v>2101299</v>
      </c>
    </row>
    <row r="706" ht="31" customHeight="1" spans="1:13">
      <c r="A706" s="309">
        <v>21013</v>
      </c>
      <c r="B706" s="310" t="s">
        <v>647</v>
      </c>
      <c r="C706" s="165">
        <f>SUMIFS(C707:C$1297,$L707:$L$1297,$A706,$J707:$J$1297,"项")</f>
        <v>52</v>
      </c>
      <c r="D706" s="165">
        <f>SUMIFS(D707:D$1297,$L707:$L$1297,$A706,$J707:$J$1297,"项")</f>
        <v>408</v>
      </c>
      <c r="E706" s="165">
        <f>SUMIFS(E707:E$1297,$L707:$L$1297,$A706,$J707:$J$1297,"项")</f>
        <v>407</v>
      </c>
      <c r="F706" s="165">
        <f>SUMIFS(F707:F$1297,$L707:$L$1297,$A706,$J707:$J$1297,"项")</f>
        <v>201</v>
      </c>
      <c r="G706" s="173">
        <f t="shared" si="70"/>
        <v>0.494</v>
      </c>
      <c r="H706" s="173">
        <f t="shared" si="71"/>
        <v>3.865</v>
      </c>
      <c r="I706" s="184" t="str">
        <f t="shared" si="72"/>
        <v>是</v>
      </c>
      <c r="J706" s="185" t="str">
        <f t="shared" si="73"/>
        <v>款</v>
      </c>
      <c r="K706" s="186" t="str">
        <f t="shared" si="74"/>
        <v>210</v>
      </c>
      <c r="L706" s="155" t="str">
        <f t="shared" si="75"/>
        <v>21013</v>
      </c>
      <c r="M706" s="155" t="str">
        <f t="shared" si="76"/>
        <v>21013</v>
      </c>
    </row>
    <row r="707" ht="31" customHeight="1" spans="1:13">
      <c r="A707" s="170">
        <v>2101301</v>
      </c>
      <c r="B707" s="171" t="s">
        <v>648</v>
      </c>
      <c r="C707" s="172">
        <v>52</v>
      </c>
      <c r="D707" s="172">
        <v>408</v>
      </c>
      <c r="E707" s="172">
        <v>407</v>
      </c>
      <c r="F707" s="172">
        <v>201</v>
      </c>
      <c r="G707" s="173">
        <f t="shared" si="70"/>
        <v>0.494</v>
      </c>
      <c r="H707" s="173">
        <f t="shared" si="71"/>
        <v>3.865</v>
      </c>
      <c r="I707" s="184" t="str">
        <f t="shared" si="72"/>
        <v>是</v>
      </c>
      <c r="J707" s="185" t="str">
        <f t="shared" si="73"/>
        <v>项</v>
      </c>
      <c r="K707" s="186" t="str">
        <f t="shared" si="74"/>
        <v>210</v>
      </c>
      <c r="L707" s="155" t="str">
        <f t="shared" si="75"/>
        <v>21013</v>
      </c>
      <c r="M707" s="155" t="str">
        <f t="shared" si="76"/>
        <v>2101301</v>
      </c>
    </row>
    <row r="708" ht="31" hidden="1" customHeight="1" spans="1:13">
      <c r="A708" s="170">
        <v>2101302</v>
      </c>
      <c r="B708" s="171" t="s">
        <v>649</v>
      </c>
      <c r="C708" s="172">
        <v>0</v>
      </c>
      <c r="D708" s="172">
        <v>0</v>
      </c>
      <c r="E708" s="172">
        <v>0</v>
      </c>
      <c r="F708" s="172">
        <v>0</v>
      </c>
      <c r="G708" s="173" t="str">
        <f t="shared" si="70"/>
        <v/>
      </c>
      <c r="H708" s="173" t="str">
        <f t="shared" si="71"/>
        <v/>
      </c>
      <c r="I708" s="184" t="str">
        <f t="shared" si="72"/>
        <v>否</v>
      </c>
      <c r="J708" s="185" t="str">
        <f t="shared" si="73"/>
        <v>项</v>
      </c>
      <c r="K708" s="186" t="str">
        <f t="shared" si="74"/>
        <v>210</v>
      </c>
      <c r="L708" s="155" t="str">
        <f t="shared" si="75"/>
        <v>21013</v>
      </c>
      <c r="M708" s="155" t="str">
        <f t="shared" si="76"/>
        <v>2101302</v>
      </c>
    </row>
    <row r="709" ht="31" hidden="1" customHeight="1" spans="1:13">
      <c r="A709" s="170">
        <v>2101399</v>
      </c>
      <c r="B709" s="171" t="s">
        <v>650</v>
      </c>
      <c r="C709" s="172">
        <v>0</v>
      </c>
      <c r="D709" s="172">
        <v>0</v>
      </c>
      <c r="E709" s="172">
        <v>0</v>
      </c>
      <c r="F709" s="172">
        <v>0</v>
      </c>
      <c r="G709" s="173" t="str">
        <f t="shared" ref="G709:G772" si="77">IF(E709&lt;&gt;0,ROUND(F709/E709,3),"")</f>
        <v/>
      </c>
      <c r="H709" s="173" t="str">
        <f t="shared" ref="H709:H772" si="78">IF(C709&lt;&gt;0,ROUND(F709/C709,3),"")</f>
        <v/>
      </c>
      <c r="I709" s="184" t="str">
        <f t="shared" si="72"/>
        <v>否</v>
      </c>
      <c r="J709" s="185" t="str">
        <f t="shared" si="73"/>
        <v>项</v>
      </c>
      <c r="K709" s="186" t="str">
        <f t="shared" si="74"/>
        <v>210</v>
      </c>
      <c r="L709" s="155" t="str">
        <f t="shared" si="75"/>
        <v>21013</v>
      </c>
      <c r="M709" s="155" t="str">
        <f t="shared" si="76"/>
        <v>2101399</v>
      </c>
    </row>
    <row r="710" ht="31" customHeight="1" spans="1:13">
      <c r="A710" s="309">
        <v>21014</v>
      </c>
      <c r="B710" s="310" t="s">
        <v>651</v>
      </c>
      <c r="C710" s="165">
        <f>SUMIFS(C711:C$1297,$L711:$L$1297,$A710,$J711:$J$1297,"项")</f>
        <v>100</v>
      </c>
      <c r="D710" s="165">
        <f>SUMIFS(D711:D$1297,$L711:$L$1297,$A710,$J711:$J$1297,"项")</f>
        <v>142</v>
      </c>
      <c r="E710" s="165">
        <f>SUMIFS(E711:E$1297,$L711:$L$1297,$A710,$J711:$J$1297,"项")</f>
        <v>238</v>
      </c>
      <c r="F710" s="165">
        <f>SUMIFS(F711:F$1297,$L711:$L$1297,$A710,$J711:$J$1297,"项")</f>
        <v>100</v>
      </c>
      <c r="G710" s="173">
        <f t="shared" si="77"/>
        <v>0.42</v>
      </c>
      <c r="H710" s="173">
        <f t="shared" si="78"/>
        <v>1</v>
      </c>
      <c r="I710" s="184" t="str">
        <f t="shared" ref="I710:I773" si="79">IF(LEN(A710)=3,"是",IF(OR(C710&lt;&gt;0,D710&lt;&gt;0,E710&lt;&gt;0,F710&lt;&gt;0),"是","否"))</f>
        <v>是</v>
      </c>
      <c r="J710" s="185" t="str">
        <f t="shared" ref="J710:J773" si="80">_xlfn.IFS(LEN(A710)=3,"类",LEN(A710)=5,"款",LEN(A710)=7,"项")</f>
        <v>款</v>
      </c>
      <c r="K710" s="186" t="str">
        <f t="shared" ref="K710:K773" si="81">LEFT(A710,3)</f>
        <v>210</v>
      </c>
      <c r="L710" s="155" t="str">
        <f t="shared" ref="L710:L773" si="82">LEFT(A710,5)</f>
        <v>21014</v>
      </c>
      <c r="M710" s="155" t="str">
        <f t="shared" ref="M710:M773" si="83">LEFT(A710,7)</f>
        <v>21014</v>
      </c>
    </row>
    <row r="711" ht="31" customHeight="1" spans="1:13">
      <c r="A711" s="170">
        <v>2101401</v>
      </c>
      <c r="B711" s="171" t="s">
        <v>652</v>
      </c>
      <c r="C711" s="172">
        <v>100</v>
      </c>
      <c r="D711" s="172">
        <v>142</v>
      </c>
      <c r="E711" s="172">
        <v>238</v>
      </c>
      <c r="F711" s="172">
        <v>100</v>
      </c>
      <c r="G711" s="173">
        <f t="shared" si="77"/>
        <v>0.42</v>
      </c>
      <c r="H711" s="173">
        <f t="shared" si="78"/>
        <v>1</v>
      </c>
      <c r="I711" s="184" t="str">
        <f t="shared" si="79"/>
        <v>是</v>
      </c>
      <c r="J711" s="185" t="str">
        <f t="shared" si="80"/>
        <v>项</v>
      </c>
      <c r="K711" s="186" t="str">
        <f t="shared" si="81"/>
        <v>210</v>
      </c>
      <c r="L711" s="155" t="str">
        <f t="shared" si="82"/>
        <v>21014</v>
      </c>
      <c r="M711" s="155" t="str">
        <f t="shared" si="83"/>
        <v>2101401</v>
      </c>
    </row>
    <row r="712" ht="31" hidden="1" customHeight="1" spans="1:13">
      <c r="A712" s="170">
        <v>2101499</v>
      </c>
      <c r="B712" s="171" t="s">
        <v>653</v>
      </c>
      <c r="C712" s="172">
        <v>0</v>
      </c>
      <c r="D712" s="172">
        <v>0</v>
      </c>
      <c r="E712" s="172">
        <v>0</v>
      </c>
      <c r="F712" s="172">
        <v>0</v>
      </c>
      <c r="G712" s="173" t="str">
        <f t="shared" si="77"/>
        <v/>
      </c>
      <c r="H712" s="173" t="str">
        <f t="shared" si="78"/>
        <v/>
      </c>
      <c r="I712" s="184" t="str">
        <f t="shared" si="79"/>
        <v>否</v>
      </c>
      <c r="J712" s="185" t="str">
        <f t="shared" si="80"/>
        <v>项</v>
      </c>
      <c r="K712" s="186" t="str">
        <f t="shared" si="81"/>
        <v>210</v>
      </c>
      <c r="L712" s="155" t="str">
        <f t="shared" si="82"/>
        <v>21014</v>
      </c>
      <c r="M712" s="155" t="str">
        <f t="shared" si="83"/>
        <v>2101499</v>
      </c>
    </row>
    <row r="713" ht="31" customHeight="1" spans="1:13">
      <c r="A713" s="309">
        <v>21015</v>
      </c>
      <c r="B713" s="310" t="s">
        <v>654</v>
      </c>
      <c r="C713" s="165">
        <f>SUMIFS(C714:C$1297,$L714:$L$1297,$A713,$J714:$J$1297,"项")</f>
        <v>516</v>
      </c>
      <c r="D713" s="165">
        <f>SUMIFS(D714:D$1297,$L714:$L$1297,$A713,$J714:$J$1297,"项")</f>
        <v>459</v>
      </c>
      <c r="E713" s="165">
        <f>SUMIFS(E714:E$1297,$L714:$L$1297,$A713,$J714:$J$1297,"项")</f>
        <v>441</v>
      </c>
      <c r="F713" s="165">
        <f>SUMIFS(F714:F$1297,$L714:$L$1297,$A713,$J714:$J$1297,"项")</f>
        <v>505</v>
      </c>
      <c r="G713" s="173">
        <f t="shared" si="77"/>
        <v>1.145</v>
      </c>
      <c r="H713" s="173">
        <f t="shared" si="78"/>
        <v>0.979</v>
      </c>
      <c r="I713" s="184" t="str">
        <f t="shared" si="79"/>
        <v>是</v>
      </c>
      <c r="J713" s="185" t="str">
        <f t="shared" si="80"/>
        <v>款</v>
      </c>
      <c r="K713" s="186" t="str">
        <f t="shared" si="81"/>
        <v>210</v>
      </c>
      <c r="L713" s="155" t="str">
        <f t="shared" si="82"/>
        <v>21015</v>
      </c>
      <c r="M713" s="155" t="str">
        <f t="shared" si="83"/>
        <v>21015</v>
      </c>
    </row>
    <row r="714" ht="31" customHeight="1" spans="1:13">
      <c r="A714" s="170">
        <v>2101501</v>
      </c>
      <c r="B714" s="171" t="s">
        <v>144</v>
      </c>
      <c r="C714" s="172">
        <v>507</v>
      </c>
      <c r="D714" s="172">
        <v>426</v>
      </c>
      <c r="E714" s="172">
        <v>408</v>
      </c>
      <c r="F714" s="172">
        <v>464</v>
      </c>
      <c r="G714" s="173">
        <f t="shared" si="77"/>
        <v>1.137</v>
      </c>
      <c r="H714" s="173">
        <f t="shared" si="78"/>
        <v>0.915</v>
      </c>
      <c r="I714" s="184" t="str">
        <f t="shared" si="79"/>
        <v>是</v>
      </c>
      <c r="J714" s="185" t="str">
        <f t="shared" si="80"/>
        <v>项</v>
      </c>
      <c r="K714" s="186" t="str">
        <f t="shared" si="81"/>
        <v>210</v>
      </c>
      <c r="L714" s="155" t="str">
        <f t="shared" si="82"/>
        <v>21015</v>
      </c>
      <c r="M714" s="155" t="str">
        <f t="shared" si="83"/>
        <v>2101501</v>
      </c>
    </row>
    <row r="715" ht="31" hidden="1" customHeight="1" spans="1:13">
      <c r="A715" s="170">
        <v>2101502</v>
      </c>
      <c r="B715" s="171" t="s">
        <v>145</v>
      </c>
      <c r="C715" s="172">
        <v>0</v>
      </c>
      <c r="D715" s="172">
        <v>0</v>
      </c>
      <c r="E715" s="172">
        <v>0</v>
      </c>
      <c r="F715" s="172">
        <v>0</v>
      </c>
      <c r="G715" s="173" t="str">
        <f t="shared" si="77"/>
        <v/>
      </c>
      <c r="H715" s="173" t="str">
        <f t="shared" si="78"/>
        <v/>
      </c>
      <c r="I715" s="184" t="str">
        <f t="shared" si="79"/>
        <v>否</v>
      </c>
      <c r="J715" s="185" t="str">
        <f t="shared" si="80"/>
        <v>项</v>
      </c>
      <c r="K715" s="186" t="str">
        <f t="shared" si="81"/>
        <v>210</v>
      </c>
      <c r="L715" s="155" t="str">
        <f t="shared" si="82"/>
        <v>21015</v>
      </c>
      <c r="M715" s="155" t="str">
        <f t="shared" si="83"/>
        <v>2101502</v>
      </c>
    </row>
    <row r="716" ht="31" hidden="1" customHeight="1" spans="1:13">
      <c r="A716" s="170">
        <v>2101503</v>
      </c>
      <c r="B716" s="171" t="s">
        <v>146</v>
      </c>
      <c r="C716" s="172">
        <v>0</v>
      </c>
      <c r="D716" s="172">
        <v>0</v>
      </c>
      <c r="E716" s="172">
        <v>0</v>
      </c>
      <c r="F716" s="172">
        <v>0</v>
      </c>
      <c r="G716" s="173" t="str">
        <f t="shared" si="77"/>
        <v/>
      </c>
      <c r="H716" s="173" t="str">
        <f t="shared" si="78"/>
        <v/>
      </c>
      <c r="I716" s="184" t="str">
        <f t="shared" si="79"/>
        <v>否</v>
      </c>
      <c r="J716" s="185" t="str">
        <f t="shared" si="80"/>
        <v>项</v>
      </c>
      <c r="K716" s="186" t="str">
        <f t="shared" si="81"/>
        <v>210</v>
      </c>
      <c r="L716" s="155" t="str">
        <f t="shared" si="82"/>
        <v>21015</v>
      </c>
      <c r="M716" s="155" t="str">
        <f t="shared" si="83"/>
        <v>2101503</v>
      </c>
    </row>
    <row r="717" ht="31" hidden="1" customHeight="1" spans="1:13">
      <c r="A717" s="170">
        <v>2101504</v>
      </c>
      <c r="B717" s="171" t="s">
        <v>185</v>
      </c>
      <c r="C717" s="172">
        <v>0</v>
      </c>
      <c r="D717" s="172">
        <v>0</v>
      </c>
      <c r="E717" s="172">
        <v>0</v>
      </c>
      <c r="F717" s="172">
        <v>0</v>
      </c>
      <c r="G717" s="173" t="str">
        <f t="shared" si="77"/>
        <v/>
      </c>
      <c r="H717" s="173" t="str">
        <f t="shared" si="78"/>
        <v/>
      </c>
      <c r="I717" s="184" t="str">
        <f t="shared" si="79"/>
        <v>否</v>
      </c>
      <c r="J717" s="185" t="str">
        <f t="shared" si="80"/>
        <v>项</v>
      </c>
      <c r="K717" s="186" t="str">
        <f t="shared" si="81"/>
        <v>210</v>
      </c>
      <c r="L717" s="155" t="str">
        <f t="shared" si="82"/>
        <v>21015</v>
      </c>
      <c r="M717" s="155" t="str">
        <f t="shared" si="83"/>
        <v>2101504</v>
      </c>
    </row>
    <row r="718" ht="31" hidden="1" customHeight="1" spans="1:13">
      <c r="A718" s="170">
        <v>2101505</v>
      </c>
      <c r="B718" s="171" t="s">
        <v>655</v>
      </c>
      <c r="C718" s="172">
        <v>0</v>
      </c>
      <c r="D718" s="172">
        <v>0</v>
      </c>
      <c r="E718" s="172">
        <v>0</v>
      </c>
      <c r="F718" s="172">
        <v>0</v>
      </c>
      <c r="G718" s="173" t="str">
        <f t="shared" si="77"/>
        <v/>
      </c>
      <c r="H718" s="173" t="str">
        <f t="shared" si="78"/>
        <v/>
      </c>
      <c r="I718" s="184" t="str">
        <f t="shared" si="79"/>
        <v>否</v>
      </c>
      <c r="J718" s="185" t="str">
        <f t="shared" si="80"/>
        <v>项</v>
      </c>
      <c r="K718" s="186" t="str">
        <f t="shared" si="81"/>
        <v>210</v>
      </c>
      <c r="L718" s="155" t="str">
        <f t="shared" si="82"/>
        <v>21015</v>
      </c>
      <c r="M718" s="155" t="str">
        <f t="shared" si="83"/>
        <v>2101505</v>
      </c>
    </row>
    <row r="719" ht="31" hidden="1" customHeight="1" spans="1:13">
      <c r="A719" s="170">
        <v>2101506</v>
      </c>
      <c r="B719" s="171" t="s">
        <v>656</v>
      </c>
      <c r="C719" s="172">
        <v>0</v>
      </c>
      <c r="D719" s="172">
        <v>0</v>
      </c>
      <c r="E719" s="172">
        <v>0</v>
      </c>
      <c r="F719" s="172">
        <v>0</v>
      </c>
      <c r="G719" s="173" t="str">
        <f t="shared" si="77"/>
        <v/>
      </c>
      <c r="H719" s="173" t="str">
        <f t="shared" si="78"/>
        <v/>
      </c>
      <c r="I719" s="184" t="str">
        <f t="shared" si="79"/>
        <v>否</v>
      </c>
      <c r="J719" s="185" t="str">
        <f t="shared" si="80"/>
        <v>项</v>
      </c>
      <c r="K719" s="186" t="str">
        <f t="shared" si="81"/>
        <v>210</v>
      </c>
      <c r="L719" s="155" t="str">
        <f t="shared" si="82"/>
        <v>21015</v>
      </c>
      <c r="M719" s="155" t="str">
        <f t="shared" si="83"/>
        <v>2101506</v>
      </c>
    </row>
    <row r="720" ht="31" hidden="1" customHeight="1" spans="1:13">
      <c r="A720" s="170">
        <v>2101550</v>
      </c>
      <c r="B720" s="171" t="s">
        <v>153</v>
      </c>
      <c r="C720" s="172">
        <v>0</v>
      </c>
      <c r="D720" s="172">
        <v>0</v>
      </c>
      <c r="E720" s="172">
        <v>0</v>
      </c>
      <c r="F720" s="172">
        <v>0</v>
      </c>
      <c r="G720" s="173" t="str">
        <f t="shared" si="77"/>
        <v/>
      </c>
      <c r="H720" s="173" t="str">
        <f t="shared" si="78"/>
        <v/>
      </c>
      <c r="I720" s="184" t="str">
        <f t="shared" si="79"/>
        <v>否</v>
      </c>
      <c r="J720" s="185" t="str">
        <f t="shared" si="80"/>
        <v>项</v>
      </c>
      <c r="K720" s="186" t="str">
        <f t="shared" si="81"/>
        <v>210</v>
      </c>
      <c r="L720" s="155" t="str">
        <f t="shared" si="82"/>
        <v>21015</v>
      </c>
      <c r="M720" s="155" t="str">
        <f t="shared" si="83"/>
        <v>2101550</v>
      </c>
    </row>
    <row r="721" ht="31" customHeight="1" spans="1:13">
      <c r="A721" s="170">
        <v>2101599</v>
      </c>
      <c r="B721" s="171" t="s">
        <v>657</v>
      </c>
      <c r="C721" s="172">
        <v>9</v>
      </c>
      <c r="D721" s="172">
        <v>33</v>
      </c>
      <c r="E721" s="172">
        <v>33</v>
      </c>
      <c r="F721" s="172">
        <v>41</v>
      </c>
      <c r="G721" s="173">
        <f t="shared" si="77"/>
        <v>1.242</v>
      </c>
      <c r="H721" s="173">
        <f t="shared" si="78"/>
        <v>4.556</v>
      </c>
      <c r="I721" s="184" t="str">
        <f t="shared" si="79"/>
        <v>是</v>
      </c>
      <c r="J721" s="185" t="str">
        <f t="shared" si="80"/>
        <v>项</v>
      </c>
      <c r="K721" s="186" t="str">
        <f t="shared" si="81"/>
        <v>210</v>
      </c>
      <c r="L721" s="155" t="str">
        <f t="shared" si="82"/>
        <v>21015</v>
      </c>
      <c r="M721" s="155" t="str">
        <f t="shared" si="83"/>
        <v>2101599</v>
      </c>
    </row>
    <row r="722" ht="31" hidden="1" customHeight="1" spans="1:13">
      <c r="A722" s="309">
        <v>21016</v>
      </c>
      <c r="B722" s="310" t="s">
        <v>658</v>
      </c>
      <c r="C722" s="165">
        <f>SUMIFS(C723:C$1297,$L723:$L$1297,$A722,$J723:$J$1297,"项")</f>
        <v>0</v>
      </c>
      <c r="D722" s="165">
        <f>SUMIFS(D723:D$1297,$L723:$L$1297,$A722,$J723:$J$1297,"项")</f>
        <v>0</v>
      </c>
      <c r="E722" s="165">
        <f>SUMIFS(E723:E$1297,$L723:$L$1297,$A722,$J723:$J$1297,"项")</f>
        <v>0</v>
      </c>
      <c r="F722" s="165">
        <f>SUMIFS(F723:F$1297,$L723:$L$1297,$A722,$J723:$J$1297,"项")</f>
        <v>0</v>
      </c>
      <c r="G722" s="173" t="str">
        <f t="shared" si="77"/>
        <v/>
      </c>
      <c r="H722" s="173" t="str">
        <f t="shared" si="78"/>
        <v/>
      </c>
      <c r="I722" s="184" t="str">
        <f t="shared" si="79"/>
        <v>否</v>
      </c>
      <c r="J722" s="185" t="str">
        <f t="shared" si="80"/>
        <v>款</v>
      </c>
      <c r="K722" s="186" t="str">
        <f t="shared" si="81"/>
        <v>210</v>
      </c>
      <c r="L722" s="155" t="str">
        <f t="shared" si="82"/>
        <v>21016</v>
      </c>
      <c r="M722" s="155" t="str">
        <f t="shared" si="83"/>
        <v>21016</v>
      </c>
    </row>
    <row r="723" ht="31" hidden="1" customHeight="1" spans="1:13">
      <c r="A723" s="170">
        <v>2101601</v>
      </c>
      <c r="B723" s="171" t="s">
        <v>659</v>
      </c>
      <c r="C723" s="172">
        <v>0</v>
      </c>
      <c r="D723" s="172">
        <v>0</v>
      </c>
      <c r="E723" s="172">
        <v>0</v>
      </c>
      <c r="F723" s="172">
        <v>0</v>
      </c>
      <c r="G723" s="173" t="str">
        <f t="shared" si="77"/>
        <v/>
      </c>
      <c r="H723" s="173" t="str">
        <f t="shared" si="78"/>
        <v/>
      </c>
      <c r="I723" s="184" t="str">
        <f t="shared" si="79"/>
        <v>否</v>
      </c>
      <c r="J723" s="185" t="str">
        <f t="shared" si="80"/>
        <v>项</v>
      </c>
      <c r="K723" s="186" t="str">
        <f t="shared" si="81"/>
        <v>210</v>
      </c>
      <c r="L723" s="155" t="str">
        <f t="shared" si="82"/>
        <v>21016</v>
      </c>
      <c r="M723" s="155" t="str">
        <f t="shared" si="83"/>
        <v>2101601</v>
      </c>
    </row>
    <row r="724" ht="31" customHeight="1" spans="1:13">
      <c r="A724" s="309">
        <v>21017</v>
      </c>
      <c r="B724" s="310" t="s">
        <v>660</v>
      </c>
      <c r="C724" s="165">
        <f>SUMIFS(C725:C$1297,$L725:$L$1297,$A724,$J725:$J$1297,"项")</f>
        <v>0</v>
      </c>
      <c r="D724" s="165">
        <f>SUMIFS(D725:D$1297,$L725:$L$1297,$A724,$J725:$J$1297,"项")</f>
        <v>234</v>
      </c>
      <c r="E724" s="165">
        <f>SUMIFS(E725:E$1297,$L725:$L$1297,$A724,$J725:$J$1297,"项")</f>
        <v>5</v>
      </c>
      <c r="F724" s="165">
        <f>SUMIFS(F725:F$1297,$L725:$L$1297,$A724,$J725:$J$1297,"项")</f>
        <v>5</v>
      </c>
      <c r="G724" s="173">
        <f t="shared" si="77"/>
        <v>1</v>
      </c>
      <c r="H724" s="173" t="str">
        <f t="shared" si="78"/>
        <v/>
      </c>
      <c r="I724" s="184" t="str">
        <f t="shared" si="79"/>
        <v>是</v>
      </c>
      <c r="J724" s="185" t="str">
        <f t="shared" si="80"/>
        <v>款</v>
      </c>
      <c r="K724" s="186" t="str">
        <f t="shared" si="81"/>
        <v>210</v>
      </c>
      <c r="L724" s="155" t="str">
        <f t="shared" si="82"/>
        <v>21017</v>
      </c>
      <c r="M724" s="155" t="str">
        <f t="shared" si="83"/>
        <v>21017</v>
      </c>
    </row>
    <row r="725" ht="31" hidden="1" customHeight="1" spans="1:13">
      <c r="A725" s="170">
        <v>2101701</v>
      </c>
      <c r="B725" s="171" t="s">
        <v>144</v>
      </c>
      <c r="C725" s="172">
        <v>0</v>
      </c>
      <c r="D725" s="172">
        <v>0</v>
      </c>
      <c r="E725" s="172">
        <v>0</v>
      </c>
      <c r="F725" s="172">
        <v>0</v>
      </c>
      <c r="G725" s="173" t="str">
        <f t="shared" si="77"/>
        <v/>
      </c>
      <c r="H725" s="173" t="str">
        <f t="shared" si="78"/>
        <v/>
      </c>
      <c r="I725" s="184" t="str">
        <f t="shared" si="79"/>
        <v>否</v>
      </c>
      <c r="J725" s="185" t="str">
        <f t="shared" si="80"/>
        <v>项</v>
      </c>
      <c r="K725" s="186" t="str">
        <f t="shared" si="81"/>
        <v>210</v>
      </c>
      <c r="L725" s="155" t="str">
        <f t="shared" si="82"/>
        <v>21017</v>
      </c>
      <c r="M725" s="155" t="str">
        <f t="shared" si="83"/>
        <v>2101701</v>
      </c>
    </row>
    <row r="726" ht="31" hidden="1" customHeight="1" spans="1:13">
      <c r="A726" s="170">
        <v>2101702</v>
      </c>
      <c r="B726" s="171" t="s">
        <v>145</v>
      </c>
      <c r="C726" s="172">
        <v>0</v>
      </c>
      <c r="D726" s="172">
        <v>0</v>
      </c>
      <c r="E726" s="172">
        <v>0</v>
      </c>
      <c r="F726" s="172">
        <v>0</v>
      </c>
      <c r="G726" s="173" t="str">
        <f t="shared" si="77"/>
        <v/>
      </c>
      <c r="H726" s="173" t="str">
        <f t="shared" si="78"/>
        <v/>
      </c>
      <c r="I726" s="184" t="str">
        <f t="shared" si="79"/>
        <v>否</v>
      </c>
      <c r="J726" s="185" t="str">
        <f t="shared" si="80"/>
        <v>项</v>
      </c>
      <c r="K726" s="186" t="str">
        <f t="shared" si="81"/>
        <v>210</v>
      </c>
      <c r="L726" s="155" t="str">
        <f t="shared" si="82"/>
        <v>21017</v>
      </c>
      <c r="M726" s="155" t="str">
        <f t="shared" si="83"/>
        <v>2101702</v>
      </c>
    </row>
    <row r="727" ht="31" hidden="1" customHeight="1" spans="1:13">
      <c r="A727" s="170">
        <v>2101703</v>
      </c>
      <c r="B727" s="171" t="s">
        <v>146</v>
      </c>
      <c r="C727" s="172">
        <v>0</v>
      </c>
      <c r="D727" s="172">
        <v>0</v>
      </c>
      <c r="E727" s="172">
        <v>0</v>
      </c>
      <c r="F727" s="172">
        <v>0</v>
      </c>
      <c r="G727" s="173" t="str">
        <f t="shared" si="77"/>
        <v/>
      </c>
      <c r="H727" s="173" t="str">
        <f t="shared" si="78"/>
        <v/>
      </c>
      <c r="I727" s="184" t="str">
        <f t="shared" si="79"/>
        <v>否</v>
      </c>
      <c r="J727" s="185" t="str">
        <f t="shared" si="80"/>
        <v>项</v>
      </c>
      <c r="K727" s="186" t="str">
        <f t="shared" si="81"/>
        <v>210</v>
      </c>
      <c r="L727" s="155" t="str">
        <f t="shared" si="82"/>
        <v>21017</v>
      </c>
      <c r="M727" s="155" t="str">
        <f t="shared" si="83"/>
        <v>2101703</v>
      </c>
    </row>
    <row r="728" ht="31" customHeight="1" spans="1:13">
      <c r="A728" s="170">
        <v>2101704</v>
      </c>
      <c r="B728" s="171" t="s">
        <v>632</v>
      </c>
      <c r="C728" s="172">
        <v>0</v>
      </c>
      <c r="D728" s="172">
        <v>234</v>
      </c>
      <c r="E728" s="172">
        <v>5</v>
      </c>
      <c r="F728" s="172">
        <v>5</v>
      </c>
      <c r="G728" s="173">
        <f t="shared" si="77"/>
        <v>1</v>
      </c>
      <c r="H728" s="173" t="str">
        <f t="shared" si="78"/>
        <v/>
      </c>
      <c r="I728" s="184" t="str">
        <f t="shared" si="79"/>
        <v>是</v>
      </c>
      <c r="J728" s="185" t="str">
        <f t="shared" si="80"/>
        <v>项</v>
      </c>
      <c r="K728" s="186" t="str">
        <f t="shared" si="81"/>
        <v>210</v>
      </c>
      <c r="L728" s="155" t="str">
        <f t="shared" si="82"/>
        <v>21017</v>
      </c>
      <c r="M728" s="155" t="str">
        <f t="shared" si="83"/>
        <v>2101704</v>
      </c>
    </row>
    <row r="729" ht="31" hidden="1" customHeight="1" spans="1:13">
      <c r="A729" s="170">
        <v>2101799</v>
      </c>
      <c r="B729" s="171" t="s">
        <v>661</v>
      </c>
      <c r="C729" s="172">
        <v>0</v>
      </c>
      <c r="D729" s="172">
        <v>0</v>
      </c>
      <c r="E729" s="172">
        <v>0</v>
      </c>
      <c r="F729" s="172">
        <v>0</v>
      </c>
      <c r="G729" s="173" t="str">
        <f t="shared" si="77"/>
        <v/>
      </c>
      <c r="H729" s="173" t="str">
        <f t="shared" si="78"/>
        <v/>
      </c>
      <c r="I729" s="184" t="str">
        <f t="shared" si="79"/>
        <v>否</v>
      </c>
      <c r="J729" s="185" t="str">
        <f t="shared" si="80"/>
        <v>项</v>
      </c>
      <c r="K729" s="186" t="str">
        <f t="shared" si="81"/>
        <v>210</v>
      </c>
      <c r="L729" s="155" t="str">
        <f t="shared" si="82"/>
        <v>21017</v>
      </c>
      <c r="M729" s="155" t="str">
        <f t="shared" si="83"/>
        <v>2101799</v>
      </c>
    </row>
    <row r="730" ht="31" customHeight="1" spans="1:13">
      <c r="A730" s="309">
        <v>21018</v>
      </c>
      <c r="B730" s="310" t="s">
        <v>662</v>
      </c>
      <c r="C730" s="165">
        <f>SUMIFS(C731:C$1297,$L731:$L$1297,$A730,$J731:$J$1297,"项")</f>
        <v>0</v>
      </c>
      <c r="D730" s="165">
        <f>SUMIFS(D731:D$1297,$L731:$L$1297,$A730,$J731:$J$1297,"项")</f>
        <v>107</v>
      </c>
      <c r="E730" s="165">
        <f>SUMIFS(E731:E$1297,$L731:$L$1297,$A730,$J731:$J$1297,"项")</f>
        <v>80</v>
      </c>
      <c r="F730" s="165">
        <f>SUMIFS(F731:F$1297,$L731:$L$1297,$A730,$J731:$J$1297,"项")</f>
        <v>106</v>
      </c>
      <c r="G730" s="173">
        <f t="shared" si="77"/>
        <v>1.325</v>
      </c>
      <c r="H730" s="173" t="str">
        <f t="shared" si="78"/>
        <v/>
      </c>
      <c r="I730" s="184" t="str">
        <f t="shared" si="79"/>
        <v>是</v>
      </c>
      <c r="J730" s="185" t="str">
        <f t="shared" si="80"/>
        <v>款</v>
      </c>
      <c r="K730" s="186" t="str">
        <f t="shared" si="81"/>
        <v>210</v>
      </c>
      <c r="L730" s="155" t="str">
        <f t="shared" si="82"/>
        <v>21018</v>
      </c>
      <c r="M730" s="155" t="str">
        <f t="shared" si="83"/>
        <v>21018</v>
      </c>
    </row>
    <row r="731" ht="31" hidden="1" customHeight="1" spans="1:13">
      <c r="A731" s="170">
        <v>2101801</v>
      </c>
      <c r="B731" s="171" t="s">
        <v>144</v>
      </c>
      <c r="C731" s="172">
        <v>0</v>
      </c>
      <c r="D731" s="172">
        <v>0</v>
      </c>
      <c r="E731" s="172">
        <v>0</v>
      </c>
      <c r="F731" s="172">
        <v>0</v>
      </c>
      <c r="G731" s="173" t="str">
        <f t="shared" si="77"/>
        <v/>
      </c>
      <c r="H731" s="173" t="str">
        <f t="shared" si="78"/>
        <v/>
      </c>
      <c r="I731" s="184" t="str">
        <f t="shared" si="79"/>
        <v>否</v>
      </c>
      <c r="J731" s="185" t="str">
        <f t="shared" si="80"/>
        <v>项</v>
      </c>
      <c r="K731" s="186" t="str">
        <f t="shared" si="81"/>
        <v>210</v>
      </c>
      <c r="L731" s="155" t="str">
        <f t="shared" si="82"/>
        <v>21018</v>
      </c>
      <c r="M731" s="155" t="str">
        <f t="shared" si="83"/>
        <v>2101801</v>
      </c>
    </row>
    <row r="732" ht="31" hidden="1" customHeight="1" spans="1:13">
      <c r="A732" s="170">
        <v>2101802</v>
      </c>
      <c r="B732" s="171" t="s">
        <v>145</v>
      </c>
      <c r="C732" s="172">
        <v>0</v>
      </c>
      <c r="D732" s="172">
        <v>0</v>
      </c>
      <c r="E732" s="172">
        <v>0</v>
      </c>
      <c r="F732" s="172">
        <v>0</v>
      </c>
      <c r="G732" s="173" t="str">
        <f t="shared" si="77"/>
        <v/>
      </c>
      <c r="H732" s="173" t="str">
        <f t="shared" si="78"/>
        <v/>
      </c>
      <c r="I732" s="184" t="str">
        <f t="shared" si="79"/>
        <v>否</v>
      </c>
      <c r="J732" s="185" t="str">
        <f t="shared" si="80"/>
        <v>项</v>
      </c>
      <c r="K732" s="186" t="str">
        <f t="shared" si="81"/>
        <v>210</v>
      </c>
      <c r="L732" s="155" t="str">
        <f t="shared" si="82"/>
        <v>21018</v>
      </c>
      <c r="M732" s="155" t="str">
        <f t="shared" si="83"/>
        <v>2101802</v>
      </c>
    </row>
    <row r="733" ht="31" hidden="1" customHeight="1" spans="1:13">
      <c r="A733" s="170">
        <v>2101803</v>
      </c>
      <c r="B733" s="171" t="s">
        <v>146</v>
      </c>
      <c r="C733" s="172">
        <v>0</v>
      </c>
      <c r="D733" s="172">
        <v>0</v>
      </c>
      <c r="E733" s="172">
        <v>0</v>
      </c>
      <c r="F733" s="172">
        <v>0</v>
      </c>
      <c r="G733" s="173" t="str">
        <f t="shared" si="77"/>
        <v/>
      </c>
      <c r="H733" s="173" t="str">
        <f t="shared" si="78"/>
        <v/>
      </c>
      <c r="I733" s="184" t="str">
        <f t="shared" si="79"/>
        <v>否</v>
      </c>
      <c r="J733" s="185" t="str">
        <f t="shared" si="80"/>
        <v>项</v>
      </c>
      <c r="K733" s="186" t="str">
        <f t="shared" si="81"/>
        <v>210</v>
      </c>
      <c r="L733" s="155" t="str">
        <f t="shared" si="82"/>
        <v>21018</v>
      </c>
      <c r="M733" s="155" t="str">
        <f t="shared" si="83"/>
        <v>2101803</v>
      </c>
    </row>
    <row r="734" ht="31" customHeight="1" spans="1:13">
      <c r="A734" s="170">
        <v>2101899</v>
      </c>
      <c r="B734" s="171" t="s">
        <v>663</v>
      </c>
      <c r="C734" s="172">
        <v>0</v>
      </c>
      <c r="D734" s="172">
        <v>107</v>
      </c>
      <c r="E734" s="172">
        <v>80</v>
      </c>
      <c r="F734" s="172">
        <v>106</v>
      </c>
      <c r="G734" s="173">
        <f t="shared" si="77"/>
        <v>1.325</v>
      </c>
      <c r="H734" s="173" t="str">
        <f t="shared" si="78"/>
        <v/>
      </c>
      <c r="I734" s="184" t="str">
        <f t="shared" si="79"/>
        <v>是</v>
      </c>
      <c r="J734" s="185" t="str">
        <f t="shared" si="80"/>
        <v>项</v>
      </c>
      <c r="K734" s="186" t="str">
        <f t="shared" si="81"/>
        <v>210</v>
      </c>
      <c r="L734" s="155" t="str">
        <f t="shared" si="82"/>
        <v>21018</v>
      </c>
      <c r="M734" s="155" t="str">
        <f t="shared" si="83"/>
        <v>2101899</v>
      </c>
    </row>
    <row r="735" ht="31" customHeight="1" spans="1:13">
      <c r="A735" s="309">
        <v>21099</v>
      </c>
      <c r="B735" s="310" t="s">
        <v>664</v>
      </c>
      <c r="C735" s="165">
        <f>SUMIFS(C736:C$1297,$L736:$L$1297,$A735,$J736:$J$1297,"项")</f>
        <v>90</v>
      </c>
      <c r="D735" s="165">
        <f>SUMIFS(D736:D$1297,$L736:$L$1297,$A735,$J736:$J$1297,"项")</f>
        <v>610</v>
      </c>
      <c r="E735" s="165">
        <f>SUMIFS(E736:E$1297,$L736:$L$1297,$A735,$J736:$J$1297,"项")</f>
        <v>176</v>
      </c>
      <c r="F735" s="165">
        <f>SUMIFS(F736:F$1297,$L736:$L$1297,$A735,$J736:$J$1297,"项")</f>
        <v>173</v>
      </c>
      <c r="G735" s="173">
        <f t="shared" si="77"/>
        <v>0.983</v>
      </c>
      <c r="H735" s="173">
        <f t="shared" si="78"/>
        <v>1.922</v>
      </c>
      <c r="I735" s="184" t="str">
        <f t="shared" si="79"/>
        <v>是</v>
      </c>
      <c r="J735" s="185" t="str">
        <f t="shared" si="80"/>
        <v>款</v>
      </c>
      <c r="K735" s="186" t="str">
        <f t="shared" si="81"/>
        <v>210</v>
      </c>
      <c r="L735" s="155" t="str">
        <f t="shared" si="82"/>
        <v>21099</v>
      </c>
      <c r="M735" s="155" t="str">
        <f t="shared" si="83"/>
        <v>21099</v>
      </c>
    </row>
    <row r="736" ht="31" customHeight="1" spans="1:13">
      <c r="A736" s="170">
        <v>2109999</v>
      </c>
      <c r="B736" s="171" t="s">
        <v>665</v>
      </c>
      <c r="C736" s="172">
        <v>90</v>
      </c>
      <c r="D736" s="172">
        <v>610</v>
      </c>
      <c r="E736" s="172">
        <v>176</v>
      </c>
      <c r="F736" s="172">
        <v>173</v>
      </c>
      <c r="G736" s="173">
        <f t="shared" si="77"/>
        <v>0.983</v>
      </c>
      <c r="H736" s="173">
        <f t="shared" si="78"/>
        <v>1.922</v>
      </c>
      <c r="I736" s="184" t="str">
        <f t="shared" si="79"/>
        <v>是</v>
      </c>
      <c r="J736" s="185" t="str">
        <f t="shared" si="80"/>
        <v>项</v>
      </c>
      <c r="K736" s="186" t="str">
        <f t="shared" si="81"/>
        <v>210</v>
      </c>
      <c r="L736" s="155" t="str">
        <f t="shared" si="82"/>
        <v>21099</v>
      </c>
      <c r="M736" s="155" t="str">
        <f t="shared" si="83"/>
        <v>2109999</v>
      </c>
    </row>
    <row r="737" ht="31" customHeight="1" spans="1:13">
      <c r="A737" s="307">
        <v>211</v>
      </c>
      <c r="B737" s="237" t="s">
        <v>94</v>
      </c>
      <c r="C737" s="165">
        <f>SUMIFS(C738:C$1297,$K738:$K$1297,$A737,$J738:$J$1297,"款")</f>
        <v>4380</v>
      </c>
      <c r="D737" s="165">
        <f>SUMIFS(D738:D$1297,$K738:$K$1297,$A737,$J738:$J$1297,"款")</f>
        <v>8596</v>
      </c>
      <c r="E737" s="165">
        <f>SUMIFS(E738:E$1297,$K738:$K$1297,$A737,$J738:$J$1297,"款")</f>
        <v>3862</v>
      </c>
      <c r="F737" s="165">
        <f>SUMIFS(F738:F$1297,$K738:$K$1297,$A737,$J738:$J$1297,"款")</f>
        <v>6467</v>
      </c>
      <c r="G737" s="308">
        <f t="shared" si="77"/>
        <v>1.675</v>
      </c>
      <c r="H737" s="308">
        <f t="shared" si="78"/>
        <v>1.476</v>
      </c>
      <c r="I737" s="184" t="str">
        <f t="shared" si="79"/>
        <v>是</v>
      </c>
      <c r="J737" s="185" t="str">
        <f t="shared" si="80"/>
        <v>类</v>
      </c>
      <c r="K737" s="186" t="str">
        <f t="shared" si="81"/>
        <v>211</v>
      </c>
      <c r="L737" s="155" t="str">
        <f t="shared" si="82"/>
        <v>211</v>
      </c>
      <c r="M737" s="155" t="str">
        <f t="shared" si="83"/>
        <v>211</v>
      </c>
    </row>
    <row r="738" ht="31" customHeight="1" spans="1:13">
      <c r="A738" s="309">
        <v>21101</v>
      </c>
      <c r="B738" s="310" t="s">
        <v>666</v>
      </c>
      <c r="C738" s="165">
        <f>SUMIFS(C739:C$1297,$L739:$L$1297,$A738,$J739:$J$1297,"项")</f>
        <v>450</v>
      </c>
      <c r="D738" s="165">
        <f>SUMIFS(D739:D$1297,$L739:$L$1297,$A738,$J739:$J$1297,"项")</f>
        <v>822</v>
      </c>
      <c r="E738" s="165">
        <f>SUMIFS(E739:E$1297,$L739:$L$1297,$A738,$J739:$J$1297,"项")</f>
        <v>364</v>
      </c>
      <c r="F738" s="165">
        <f>SUMIFS(F739:F$1297,$L739:$L$1297,$A738,$J739:$J$1297,"项")</f>
        <v>363</v>
      </c>
      <c r="G738" s="173">
        <f t="shared" si="77"/>
        <v>0.997</v>
      </c>
      <c r="H738" s="173">
        <f t="shared" si="78"/>
        <v>0.807</v>
      </c>
      <c r="I738" s="184" t="str">
        <f t="shared" si="79"/>
        <v>是</v>
      </c>
      <c r="J738" s="185" t="str">
        <f t="shared" si="80"/>
        <v>款</v>
      </c>
      <c r="K738" s="186" t="str">
        <f t="shared" si="81"/>
        <v>211</v>
      </c>
      <c r="L738" s="155" t="str">
        <f t="shared" si="82"/>
        <v>21101</v>
      </c>
      <c r="M738" s="155" t="str">
        <f t="shared" si="83"/>
        <v>21101</v>
      </c>
    </row>
    <row r="739" ht="31" hidden="1" customHeight="1" spans="1:13">
      <c r="A739" s="170">
        <v>2110101</v>
      </c>
      <c r="B739" s="171" t="s">
        <v>144</v>
      </c>
      <c r="C739" s="172">
        <v>0</v>
      </c>
      <c r="D739" s="172">
        <v>0</v>
      </c>
      <c r="E739" s="172">
        <v>0</v>
      </c>
      <c r="F739" s="172">
        <v>0</v>
      </c>
      <c r="G739" s="173" t="str">
        <f t="shared" si="77"/>
        <v/>
      </c>
      <c r="H739" s="173" t="str">
        <f t="shared" si="78"/>
        <v/>
      </c>
      <c r="I739" s="184" t="str">
        <f t="shared" si="79"/>
        <v>否</v>
      </c>
      <c r="J739" s="185" t="str">
        <f t="shared" si="80"/>
        <v>项</v>
      </c>
      <c r="K739" s="186" t="str">
        <f t="shared" si="81"/>
        <v>211</v>
      </c>
      <c r="L739" s="155" t="str">
        <f t="shared" si="82"/>
        <v>21101</v>
      </c>
      <c r="M739" s="155" t="str">
        <f t="shared" si="83"/>
        <v>2110101</v>
      </c>
    </row>
    <row r="740" ht="31" hidden="1" customHeight="1" spans="1:13">
      <c r="A740" s="170">
        <v>2110102</v>
      </c>
      <c r="B740" s="171" t="s">
        <v>145</v>
      </c>
      <c r="C740" s="172">
        <v>0</v>
      </c>
      <c r="D740" s="172">
        <v>0</v>
      </c>
      <c r="E740" s="172">
        <v>0</v>
      </c>
      <c r="F740" s="172">
        <v>0</v>
      </c>
      <c r="G740" s="173" t="str">
        <f t="shared" si="77"/>
        <v/>
      </c>
      <c r="H740" s="173" t="str">
        <f t="shared" si="78"/>
        <v/>
      </c>
      <c r="I740" s="184" t="str">
        <f t="shared" si="79"/>
        <v>否</v>
      </c>
      <c r="J740" s="185" t="str">
        <f t="shared" si="80"/>
        <v>项</v>
      </c>
      <c r="K740" s="186" t="str">
        <f t="shared" si="81"/>
        <v>211</v>
      </c>
      <c r="L740" s="155" t="str">
        <f t="shared" si="82"/>
        <v>21101</v>
      </c>
      <c r="M740" s="155" t="str">
        <f t="shared" si="83"/>
        <v>2110102</v>
      </c>
    </row>
    <row r="741" ht="31" hidden="1" customHeight="1" spans="1:13">
      <c r="A741" s="170">
        <v>2110103</v>
      </c>
      <c r="B741" s="171" t="s">
        <v>146</v>
      </c>
      <c r="C741" s="172">
        <v>0</v>
      </c>
      <c r="D741" s="172">
        <v>0</v>
      </c>
      <c r="E741" s="172">
        <v>0</v>
      </c>
      <c r="F741" s="172">
        <v>0</v>
      </c>
      <c r="G741" s="173" t="str">
        <f t="shared" si="77"/>
        <v/>
      </c>
      <c r="H741" s="173" t="str">
        <f t="shared" si="78"/>
        <v/>
      </c>
      <c r="I741" s="184" t="str">
        <f t="shared" si="79"/>
        <v>否</v>
      </c>
      <c r="J741" s="185" t="str">
        <f t="shared" si="80"/>
        <v>项</v>
      </c>
      <c r="K741" s="186" t="str">
        <f t="shared" si="81"/>
        <v>211</v>
      </c>
      <c r="L741" s="155" t="str">
        <f t="shared" si="82"/>
        <v>21101</v>
      </c>
      <c r="M741" s="155" t="str">
        <f t="shared" si="83"/>
        <v>2110103</v>
      </c>
    </row>
    <row r="742" ht="31" hidden="1" customHeight="1" spans="1:13">
      <c r="A742" s="170">
        <v>2110104</v>
      </c>
      <c r="B742" s="171" t="s">
        <v>667</v>
      </c>
      <c r="C742" s="172">
        <v>0</v>
      </c>
      <c r="D742" s="172">
        <v>0</v>
      </c>
      <c r="E742" s="172">
        <v>0</v>
      </c>
      <c r="F742" s="172">
        <v>0</v>
      </c>
      <c r="G742" s="173" t="str">
        <f t="shared" si="77"/>
        <v/>
      </c>
      <c r="H742" s="173" t="str">
        <f t="shared" si="78"/>
        <v/>
      </c>
      <c r="I742" s="184" t="str">
        <f t="shared" si="79"/>
        <v>否</v>
      </c>
      <c r="J742" s="185" t="str">
        <f t="shared" si="80"/>
        <v>项</v>
      </c>
      <c r="K742" s="186" t="str">
        <f t="shared" si="81"/>
        <v>211</v>
      </c>
      <c r="L742" s="155" t="str">
        <f t="shared" si="82"/>
        <v>21101</v>
      </c>
      <c r="M742" s="155" t="str">
        <f t="shared" si="83"/>
        <v>2110104</v>
      </c>
    </row>
    <row r="743" ht="31" hidden="1" customHeight="1" spans="1:13">
      <c r="A743" s="170">
        <v>2110105</v>
      </c>
      <c r="B743" s="171" t="s">
        <v>668</v>
      </c>
      <c r="C743" s="172">
        <v>0</v>
      </c>
      <c r="D743" s="172">
        <v>0</v>
      </c>
      <c r="E743" s="172">
        <v>0</v>
      </c>
      <c r="F743" s="172">
        <v>0</v>
      </c>
      <c r="G743" s="173" t="str">
        <f t="shared" si="77"/>
        <v/>
      </c>
      <c r="H743" s="173" t="str">
        <f t="shared" si="78"/>
        <v/>
      </c>
      <c r="I743" s="184" t="str">
        <f t="shared" si="79"/>
        <v>否</v>
      </c>
      <c r="J743" s="185" t="str">
        <f t="shared" si="80"/>
        <v>项</v>
      </c>
      <c r="K743" s="186" t="str">
        <f t="shared" si="81"/>
        <v>211</v>
      </c>
      <c r="L743" s="155" t="str">
        <f t="shared" si="82"/>
        <v>21101</v>
      </c>
      <c r="M743" s="155" t="str">
        <f t="shared" si="83"/>
        <v>2110105</v>
      </c>
    </row>
    <row r="744" ht="31" hidden="1" customHeight="1" spans="1:13">
      <c r="A744" s="170">
        <v>2110106</v>
      </c>
      <c r="B744" s="171" t="s">
        <v>669</v>
      </c>
      <c r="C744" s="172">
        <v>0</v>
      </c>
      <c r="D744" s="172">
        <v>0</v>
      </c>
      <c r="E744" s="172">
        <v>0</v>
      </c>
      <c r="F744" s="172">
        <v>0</v>
      </c>
      <c r="G744" s="173" t="str">
        <f t="shared" si="77"/>
        <v/>
      </c>
      <c r="H744" s="173" t="str">
        <f t="shared" si="78"/>
        <v/>
      </c>
      <c r="I744" s="184" t="str">
        <f t="shared" si="79"/>
        <v>否</v>
      </c>
      <c r="J744" s="185" t="str">
        <f t="shared" si="80"/>
        <v>项</v>
      </c>
      <c r="K744" s="186" t="str">
        <f t="shared" si="81"/>
        <v>211</v>
      </c>
      <c r="L744" s="155" t="str">
        <f t="shared" si="82"/>
        <v>21101</v>
      </c>
      <c r="M744" s="155" t="str">
        <f t="shared" si="83"/>
        <v>2110106</v>
      </c>
    </row>
    <row r="745" ht="31" hidden="1" customHeight="1" spans="1:13">
      <c r="A745" s="170">
        <v>2110107</v>
      </c>
      <c r="B745" s="171" t="s">
        <v>670</v>
      </c>
      <c r="C745" s="172">
        <v>0</v>
      </c>
      <c r="D745" s="172">
        <v>0</v>
      </c>
      <c r="E745" s="172">
        <v>0</v>
      </c>
      <c r="F745" s="172">
        <v>0</v>
      </c>
      <c r="G745" s="173" t="str">
        <f t="shared" si="77"/>
        <v/>
      </c>
      <c r="H745" s="173" t="str">
        <f t="shared" si="78"/>
        <v/>
      </c>
      <c r="I745" s="184" t="str">
        <f t="shared" si="79"/>
        <v>否</v>
      </c>
      <c r="J745" s="185" t="str">
        <f t="shared" si="80"/>
        <v>项</v>
      </c>
      <c r="K745" s="186" t="str">
        <f t="shared" si="81"/>
        <v>211</v>
      </c>
      <c r="L745" s="155" t="str">
        <f t="shared" si="82"/>
        <v>21101</v>
      </c>
      <c r="M745" s="155" t="str">
        <f t="shared" si="83"/>
        <v>2110107</v>
      </c>
    </row>
    <row r="746" ht="31" hidden="1" customHeight="1" spans="1:13">
      <c r="A746" s="170">
        <v>2110108</v>
      </c>
      <c r="B746" s="171" t="s">
        <v>671</v>
      </c>
      <c r="C746" s="172">
        <v>0</v>
      </c>
      <c r="D746" s="172">
        <v>0</v>
      </c>
      <c r="E746" s="172">
        <v>0</v>
      </c>
      <c r="F746" s="172">
        <v>0</v>
      </c>
      <c r="G746" s="173" t="str">
        <f t="shared" si="77"/>
        <v/>
      </c>
      <c r="H746" s="173" t="str">
        <f t="shared" si="78"/>
        <v/>
      </c>
      <c r="I746" s="184" t="str">
        <f t="shared" si="79"/>
        <v>否</v>
      </c>
      <c r="J746" s="185" t="str">
        <f t="shared" si="80"/>
        <v>项</v>
      </c>
      <c r="K746" s="186" t="str">
        <f t="shared" si="81"/>
        <v>211</v>
      </c>
      <c r="L746" s="155" t="str">
        <f t="shared" si="82"/>
        <v>21101</v>
      </c>
      <c r="M746" s="155" t="str">
        <f t="shared" si="83"/>
        <v>2110108</v>
      </c>
    </row>
    <row r="747" ht="31" customHeight="1" spans="1:13">
      <c r="A747" s="170">
        <v>2110199</v>
      </c>
      <c r="B747" s="171" t="s">
        <v>672</v>
      </c>
      <c r="C747" s="172">
        <v>450</v>
      </c>
      <c r="D747" s="172">
        <v>822</v>
      </c>
      <c r="E747" s="172">
        <v>364</v>
      </c>
      <c r="F747" s="172">
        <v>363</v>
      </c>
      <c r="G747" s="173">
        <f t="shared" si="77"/>
        <v>0.997</v>
      </c>
      <c r="H747" s="173">
        <f t="shared" si="78"/>
        <v>0.807</v>
      </c>
      <c r="I747" s="184" t="str">
        <f t="shared" si="79"/>
        <v>是</v>
      </c>
      <c r="J747" s="185" t="str">
        <f t="shared" si="80"/>
        <v>项</v>
      </c>
      <c r="K747" s="186" t="str">
        <f t="shared" si="81"/>
        <v>211</v>
      </c>
      <c r="L747" s="155" t="str">
        <f t="shared" si="82"/>
        <v>21101</v>
      </c>
      <c r="M747" s="155" t="str">
        <f t="shared" si="83"/>
        <v>2110199</v>
      </c>
    </row>
    <row r="748" ht="31" customHeight="1" spans="1:13">
      <c r="A748" s="309">
        <v>21102</v>
      </c>
      <c r="B748" s="310" t="s">
        <v>673</v>
      </c>
      <c r="C748" s="165">
        <f>SUMIFS(C749:C$1297,$L749:$L$1297,$A748,$J749:$J$1297,"项")</f>
        <v>12</v>
      </c>
      <c r="D748" s="165">
        <f>SUMIFS(D749:D$1297,$L749:$L$1297,$A748,$J749:$J$1297,"项")</f>
        <v>0</v>
      </c>
      <c r="E748" s="165">
        <f>SUMIFS(E749:E$1297,$L749:$L$1297,$A748,$J749:$J$1297,"项")</f>
        <v>10</v>
      </c>
      <c r="F748" s="165">
        <f>SUMIFS(F749:F$1297,$L749:$L$1297,$A748,$J749:$J$1297,"项")</f>
        <v>10</v>
      </c>
      <c r="G748" s="173">
        <f t="shared" si="77"/>
        <v>1</v>
      </c>
      <c r="H748" s="173">
        <f t="shared" si="78"/>
        <v>0.833</v>
      </c>
      <c r="I748" s="184" t="str">
        <f t="shared" si="79"/>
        <v>是</v>
      </c>
      <c r="J748" s="185" t="str">
        <f t="shared" si="80"/>
        <v>款</v>
      </c>
      <c r="K748" s="186" t="str">
        <f t="shared" si="81"/>
        <v>211</v>
      </c>
      <c r="L748" s="155" t="str">
        <f t="shared" si="82"/>
        <v>21102</v>
      </c>
      <c r="M748" s="155" t="str">
        <f t="shared" si="83"/>
        <v>21102</v>
      </c>
    </row>
    <row r="749" ht="31" hidden="1" customHeight="1" spans="1:13">
      <c r="A749" s="170">
        <v>2110203</v>
      </c>
      <c r="B749" s="171" t="s">
        <v>674</v>
      </c>
      <c r="C749" s="172">
        <v>0</v>
      </c>
      <c r="D749" s="172">
        <v>0</v>
      </c>
      <c r="E749" s="172">
        <v>0</v>
      </c>
      <c r="F749" s="172">
        <v>0</v>
      </c>
      <c r="G749" s="173" t="str">
        <f t="shared" si="77"/>
        <v/>
      </c>
      <c r="H749" s="173" t="str">
        <f t="shared" si="78"/>
        <v/>
      </c>
      <c r="I749" s="184" t="str">
        <f t="shared" si="79"/>
        <v>否</v>
      </c>
      <c r="J749" s="185" t="str">
        <f t="shared" si="80"/>
        <v>项</v>
      </c>
      <c r="K749" s="186" t="str">
        <f t="shared" si="81"/>
        <v>211</v>
      </c>
      <c r="L749" s="155" t="str">
        <f t="shared" si="82"/>
        <v>21102</v>
      </c>
      <c r="M749" s="155" t="str">
        <f t="shared" si="83"/>
        <v>2110203</v>
      </c>
    </row>
    <row r="750" ht="31" hidden="1" customHeight="1" spans="1:13">
      <c r="A750" s="170">
        <v>2110204</v>
      </c>
      <c r="B750" s="171" t="s">
        <v>675</v>
      </c>
      <c r="C750" s="172">
        <v>0</v>
      </c>
      <c r="D750" s="172">
        <v>0</v>
      </c>
      <c r="E750" s="172">
        <v>0</v>
      </c>
      <c r="F750" s="172">
        <v>0</v>
      </c>
      <c r="G750" s="173" t="str">
        <f t="shared" si="77"/>
        <v/>
      </c>
      <c r="H750" s="173" t="str">
        <f t="shared" si="78"/>
        <v/>
      </c>
      <c r="I750" s="184" t="str">
        <f t="shared" si="79"/>
        <v>否</v>
      </c>
      <c r="J750" s="185" t="str">
        <f t="shared" si="80"/>
        <v>项</v>
      </c>
      <c r="K750" s="186" t="str">
        <f t="shared" si="81"/>
        <v>211</v>
      </c>
      <c r="L750" s="155" t="str">
        <f t="shared" si="82"/>
        <v>21102</v>
      </c>
      <c r="M750" s="155" t="str">
        <f t="shared" si="83"/>
        <v>2110204</v>
      </c>
    </row>
    <row r="751" ht="31" customHeight="1" spans="1:13">
      <c r="A751" s="170">
        <v>2110299</v>
      </c>
      <c r="B751" s="171" t="s">
        <v>676</v>
      </c>
      <c r="C751" s="172">
        <v>12</v>
      </c>
      <c r="D751" s="172">
        <v>0</v>
      </c>
      <c r="E751" s="172">
        <v>10</v>
      </c>
      <c r="F751" s="172">
        <v>10</v>
      </c>
      <c r="G751" s="173">
        <f t="shared" si="77"/>
        <v>1</v>
      </c>
      <c r="H751" s="173">
        <f t="shared" si="78"/>
        <v>0.833</v>
      </c>
      <c r="I751" s="184" t="str">
        <f t="shared" si="79"/>
        <v>是</v>
      </c>
      <c r="J751" s="185" t="str">
        <f t="shared" si="80"/>
        <v>项</v>
      </c>
      <c r="K751" s="186" t="str">
        <f t="shared" si="81"/>
        <v>211</v>
      </c>
      <c r="L751" s="155" t="str">
        <f t="shared" si="82"/>
        <v>21102</v>
      </c>
      <c r="M751" s="155" t="str">
        <f t="shared" si="83"/>
        <v>2110299</v>
      </c>
    </row>
    <row r="752" ht="31" customHeight="1" spans="1:13">
      <c r="A752" s="309">
        <v>21103</v>
      </c>
      <c r="B752" s="310" t="s">
        <v>677</v>
      </c>
      <c r="C752" s="165">
        <f>SUMIFS(C753:C$1297,$L753:$L$1297,$A752,$J753:$J$1297,"项")</f>
        <v>0</v>
      </c>
      <c r="D752" s="165">
        <f>SUMIFS(D753:D$1297,$L753:$L$1297,$A752,$J753:$J$1297,"项")</f>
        <v>2200</v>
      </c>
      <c r="E752" s="165">
        <f>SUMIFS(E753:E$1297,$L753:$L$1297,$A752,$J753:$J$1297,"项")</f>
        <v>200</v>
      </c>
      <c r="F752" s="165">
        <f>SUMIFS(F753:F$1297,$L753:$L$1297,$A752,$J753:$J$1297,"项")</f>
        <v>2200</v>
      </c>
      <c r="G752" s="173">
        <f t="shared" si="77"/>
        <v>11</v>
      </c>
      <c r="H752" s="173" t="str">
        <f t="shared" si="78"/>
        <v/>
      </c>
      <c r="I752" s="184" t="str">
        <f t="shared" si="79"/>
        <v>是</v>
      </c>
      <c r="J752" s="185" t="str">
        <f t="shared" si="80"/>
        <v>款</v>
      </c>
      <c r="K752" s="186" t="str">
        <f t="shared" si="81"/>
        <v>211</v>
      </c>
      <c r="L752" s="155" t="str">
        <f t="shared" si="82"/>
        <v>21103</v>
      </c>
      <c r="M752" s="155" t="str">
        <f t="shared" si="83"/>
        <v>21103</v>
      </c>
    </row>
    <row r="753" ht="31" hidden="1" customHeight="1" spans="1:13">
      <c r="A753" s="170">
        <v>2110301</v>
      </c>
      <c r="B753" s="171" t="s">
        <v>678</v>
      </c>
      <c r="C753" s="172">
        <v>0</v>
      </c>
      <c r="D753" s="172">
        <v>0</v>
      </c>
      <c r="E753" s="172">
        <v>0</v>
      </c>
      <c r="F753" s="172">
        <v>0</v>
      </c>
      <c r="G753" s="173" t="str">
        <f t="shared" si="77"/>
        <v/>
      </c>
      <c r="H753" s="173" t="str">
        <f t="shared" si="78"/>
        <v/>
      </c>
      <c r="I753" s="184" t="str">
        <f t="shared" si="79"/>
        <v>否</v>
      </c>
      <c r="J753" s="185" t="str">
        <f t="shared" si="80"/>
        <v>项</v>
      </c>
      <c r="K753" s="186" t="str">
        <f t="shared" si="81"/>
        <v>211</v>
      </c>
      <c r="L753" s="155" t="str">
        <f t="shared" si="82"/>
        <v>21103</v>
      </c>
      <c r="M753" s="155" t="str">
        <f t="shared" si="83"/>
        <v>2110301</v>
      </c>
    </row>
    <row r="754" ht="31" customHeight="1" spans="1:13">
      <c r="A754" s="170">
        <v>2110302</v>
      </c>
      <c r="B754" s="171" t="s">
        <v>679</v>
      </c>
      <c r="C754" s="172">
        <v>0</v>
      </c>
      <c r="D754" s="172">
        <v>2200</v>
      </c>
      <c r="E754" s="172">
        <v>200</v>
      </c>
      <c r="F754" s="172">
        <v>200</v>
      </c>
      <c r="G754" s="173">
        <f t="shared" si="77"/>
        <v>1</v>
      </c>
      <c r="H754" s="173" t="str">
        <f t="shared" si="78"/>
        <v/>
      </c>
      <c r="I754" s="184" t="str">
        <f t="shared" si="79"/>
        <v>是</v>
      </c>
      <c r="J754" s="185" t="str">
        <f t="shared" si="80"/>
        <v>项</v>
      </c>
      <c r="K754" s="186" t="str">
        <f t="shared" si="81"/>
        <v>211</v>
      </c>
      <c r="L754" s="155" t="str">
        <f t="shared" si="82"/>
        <v>21103</v>
      </c>
      <c r="M754" s="155" t="str">
        <f t="shared" si="83"/>
        <v>2110302</v>
      </c>
    </row>
    <row r="755" ht="31" hidden="1" customHeight="1" spans="1:13">
      <c r="A755" s="170">
        <v>2110303</v>
      </c>
      <c r="B755" s="171" t="s">
        <v>680</v>
      </c>
      <c r="C755" s="172">
        <v>0</v>
      </c>
      <c r="D755" s="172">
        <v>0</v>
      </c>
      <c r="E755" s="172">
        <v>0</v>
      </c>
      <c r="F755" s="172">
        <v>0</v>
      </c>
      <c r="G755" s="173" t="str">
        <f t="shared" si="77"/>
        <v/>
      </c>
      <c r="H755" s="173" t="str">
        <f t="shared" si="78"/>
        <v/>
      </c>
      <c r="I755" s="184" t="str">
        <f t="shared" si="79"/>
        <v>否</v>
      </c>
      <c r="J755" s="185" t="str">
        <f t="shared" si="80"/>
        <v>项</v>
      </c>
      <c r="K755" s="186" t="str">
        <f t="shared" si="81"/>
        <v>211</v>
      </c>
      <c r="L755" s="155" t="str">
        <f t="shared" si="82"/>
        <v>21103</v>
      </c>
      <c r="M755" s="155" t="str">
        <f t="shared" si="83"/>
        <v>2110303</v>
      </c>
    </row>
    <row r="756" ht="31" customHeight="1" spans="1:13">
      <c r="A756" s="170">
        <v>2110304</v>
      </c>
      <c r="B756" s="171" t="s">
        <v>681</v>
      </c>
      <c r="C756" s="172">
        <v>0</v>
      </c>
      <c r="D756" s="172">
        <v>0</v>
      </c>
      <c r="E756" s="172">
        <v>0</v>
      </c>
      <c r="F756" s="172">
        <v>2000</v>
      </c>
      <c r="G756" s="173" t="str">
        <f t="shared" si="77"/>
        <v/>
      </c>
      <c r="H756" s="173" t="str">
        <f t="shared" si="78"/>
        <v/>
      </c>
      <c r="I756" s="184" t="str">
        <f t="shared" si="79"/>
        <v>是</v>
      </c>
      <c r="J756" s="185" t="str">
        <f t="shared" si="80"/>
        <v>项</v>
      </c>
      <c r="K756" s="186" t="str">
        <f t="shared" si="81"/>
        <v>211</v>
      </c>
      <c r="L756" s="155" t="str">
        <f t="shared" si="82"/>
        <v>21103</v>
      </c>
      <c r="M756" s="155" t="str">
        <f t="shared" si="83"/>
        <v>2110304</v>
      </c>
    </row>
    <row r="757" ht="31" hidden="1" customHeight="1" spans="1:13">
      <c r="A757" s="170">
        <v>2110305</v>
      </c>
      <c r="B757" s="171" t="s">
        <v>682</v>
      </c>
      <c r="C757" s="172">
        <v>0</v>
      </c>
      <c r="D757" s="172">
        <v>0</v>
      </c>
      <c r="E757" s="172">
        <v>0</v>
      </c>
      <c r="F757" s="172">
        <v>0</v>
      </c>
      <c r="G757" s="173" t="str">
        <f t="shared" si="77"/>
        <v/>
      </c>
      <c r="H757" s="173" t="str">
        <f t="shared" si="78"/>
        <v/>
      </c>
      <c r="I757" s="184" t="str">
        <f t="shared" si="79"/>
        <v>否</v>
      </c>
      <c r="J757" s="185" t="str">
        <f t="shared" si="80"/>
        <v>项</v>
      </c>
      <c r="K757" s="186" t="str">
        <f t="shared" si="81"/>
        <v>211</v>
      </c>
      <c r="L757" s="155" t="str">
        <f t="shared" si="82"/>
        <v>21103</v>
      </c>
      <c r="M757" s="155" t="str">
        <f t="shared" si="83"/>
        <v>2110305</v>
      </c>
    </row>
    <row r="758" ht="31" hidden="1" customHeight="1" spans="1:13">
      <c r="A758" s="170">
        <v>2110306</v>
      </c>
      <c r="B758" s="171" t="s">
        <v>683</v>
      </c>
      <c r="C758" s="172">
        <v>0</v>
      </c>
      <c r="D758" s="172">
        <v>0</v>
      </c>
      <c r="E758" s="172">
        <v>0</v>
      </c>
      <c r="F758" s="172">
        <v>0</v>
      </c>
      <c r="G758" s="173" t="str">
        <f t="shared" si="77"/>
        <v/>
      </c>
      <c r="H758" s="173" t="str">
        <f t="shared" si="78"/>
        <v/>
      </c>
      <c r="I758" s="184" t="str">
        <f t="shared" si="79"/>
        <v>否</v>
      </c>
      <c r="J758" s="185" t="str">
        <f t="shared" si="80"/>
        <v>项</v>
      </c>
      <c r="K758" s="186" t="str">
        <f t="shared" si="81"/>
        <v>211</v>
      </c>
      <c r="L758" s="155" t="str">
        <f t="shared" si="82"/>
        <v>21103</v>
      </c>
      <c r="M758" s="155" t="str">
        <f t="shared" si="83"/>
        <v>2110306</v>
      </c>
    </row>
    <row r="759" ht="31" hidden="1" customHeight="1" spans="1:13">
      <c r="A759" s="170">
        <v>2110307</v>
      </c>
      <c r="B759" s="171" t="s">
        <v>684</v>
      </c>
      <c r="C759" s="172">
        <v>0</v>
      </c>
      <c r="D759" s="172">
        <v>0</v>
      </c>
      <c r="E759" s="172">
        <v>0</v>
      </c>
      <c r="F759" s="172">
        <v>0</v>
      </c>
      <c r="G759" s="173" t="str">
        <f t="shared" si="77"/>
        <v/>
      </c>
      <c r="H759" s="173" t="str">
        <f t="shared" si="78"/>
        <v/>
      </c>
      <c r="I759" s="184" t="str">
        <f t="shared" si="79"/>
        <v>否</v>
      </c>
      <c r="J759" s="185" t="str">
        <f t="shared" si="80"/>
        <v>项</v>
      </c>
      <c r="K759" s="186" t="str">
        <f t="shared" si="81"/>
        <v>211</v>
      </c>
      <c r="L759" s="155" t="str">
        <f t="shared" si="82"/>
        <v>21103</v>
      </c>
      <c r="M759" s="155" t="str">
        <f t="shared" si="83"/>
        <v>2110307</v>
      </c>
    </row>
    <row r="760" ht="31" hidden="1" customHeight="1" spans="1:13">
      <c r="A760" s="170">
        <v>2110399</v>
      </c>
      <c r="B760" s="171" t="s">
        <v>685</v>
      </c>
      <c r="C760" s="172">
        <v>0</v>
      </c>
      <c r="D760" s="172">
        <v>0</v>
      </c>
      <c r="E760" s="172">
        <v>0</v>
      </c>
      <c r="F760" s="172">
        <v>0</v>
      </c>
      <c r="G760" s="173" t="str">
        <f t="shared" si="77"/>
        <v/>
      </c>
      <c r="H760" s="173" t="str">
        <f t="shared" si="78"/>
        <v/>
      </c>
      <c r="I760" s="184" t="str">
        <f t="shared" si="79"/>
        <v>否</v>
      </c>
      <c r="J760" s="185" t="str">
        <f t="shared" si="80"/>
        <v>项</v>
      </c>
      <c r="K760" s="186" t="str">
        <f t="shared" si="81"/>
        <v>211</v>
      </c>
      <c r="L760" s="155" t="str">
        <f t="shared" si="82"/>
        <v>21103</v>
      </c>
      <c r="M760" s="155" t="str">
        <f t="shared" si="83"/>
        <v>2110399</v>
      </c>
    </row>
    <row r="761" ht="31" customHeight="1" spans="1:13">
      <c r="A761" s="309">
        <v>21104</v>
      </c>
      <c r="B761" s="310" t="s">
        <v>686</v>
      </c>
      <c r="C761" s="165">
        <f>SUMIFS(C762:C$1297,$L762:$L$1297,$A761,$J762:$J$1297,"项")</f>
        <v>1292</v>
      </c>
      <c r="D761" s="165">
        <f>SUMIFS(D762:D$1297,$L762:$L$1297,$A761,$J762:$J$1297,"项")</f>
        <v>2250</v>
      </c>
      <c r="E761" s="165">
        <f>SUMIFS(E762:E$1297,$L762:$L$1297,$A761,$J762:$J$1297,"项")</f>
        <v>1686</v>
      </c>
      <c r="F761" s="165">
        <f>SUMIFS(F762:F$1297,$L762:$L$1297,$A761,$J762:$J$1297,"项")</f>
        <v>1821</v>
      </c>
      <c r="G761" s="173">
        <f t="shared" si="77"/>
        <v>1.08</v>
      </c>
      <c r="H761" s="173">
        <f t="shared" si="78"/>
        <v>1.409</v>
      </c>
      <c r="I761" s="184" t="str">
        <f t="shared" si="79"/>
        <v>是</v>
      </c>
      <c r="J761" s="185" t="str">
        <f t="shared" si="80"/>
        <v>款</v>
      </c>
      <c r="K761" s="186" t="str">
        <f t="shared" si="81"/>
        <v>211</v>
      </c>
      <c r="L761" s="155" t="str">
        <f t="shared" si="82"/>
        <v>21104</v>
      </c>
      <c r="M761" s="155" t="str">
        <f t="shared" si="83"/>
        <v>21104</v>
      </c>
    </row>
    <row r="762" ht="31" customHeight="1" spans="1:13">
      <c r="A762" s="170">
        <v>2110401</v>
      </c>
      <c r="B762" s="171" t="s">
        <v>687</v>
      </c>
      <c r="C762" s="172">
        <v>793</v>
      </c>
      <c r="D762" s="172">
        <v>954</v>
      </c>
      <c r="E762" s="172">
        <v>717</v>
      </c>
      <c r="F762" s="172">
        <v>852</v>
      </c>
      <c r="G762" s="173">
        <f t="shared" si="77"/>
        <v>1.188</v>
      </c>
      <c r="H762" s="173">
        <f t="shared" si="78"/>
        <v>1.074</v>
      </c>
      <c r="I762" s="184" t="str">
        <f t="shared" si="79"/>
        <v>是</v>
      </c>
      <c r="J762" s="185" t="str">
        <f t="shared" si="80"/>
        <v>项</v>
      </c>
      <c r="K762" s="186" t="str">
        <f t="shared" si="81"/>
        <v>211</v>
      </c>
      <c r="L762" s="155" t="str">
        <f t="shared" si="82"/>
        <v>21104</v>
      </c>
      <c r="M762" s="155" t="str">
        <f t="shared" si="83"/>
        <v>2110401</v>
      </c>
    </row>
    <row r="763" ht="31" customHeight="1" spans="1:13">
      <c r="A763" s="170">
        <v>2110402</v>
      </c>
      <c r="B763" s="171" t="s">
        <v>688</v>
      </c>
      <c r="C763" s="172">
        <v>0</v>
      </c>
      <c r="D763" s="172">
        <v>1000</v>
      </c>
      <c r="E763" s="172">
        <v>690</v>
      </c>
      <c r="F763" s="172">
        <v>690</v>
      </c>
      <c r="G763" s="173">
        <f t="shared" si="77"/>
        <v>1</v>
      </c>
      <c r="H763" s="173" t="str">
        <f t="shared" si="78"/>
        <v/>
      </c>
      <c r="I763" s="184" t="str">
        <f t="shared" si="79"/>
        <v>是</v>
      </c>
      <c r="J763" s="185" t="str">
        <f t="shared" si="80"/>
        <v>项</v>
      </c>
      <c r="K763" s="186" t="str">
        <f t="shared" si="81"/>
        <v>211</v>
      </c>
      <c r="L763" s="155" t="str">
        <f t="shared" si="82"/>
        <v>21104</v>
      </c>
      <c r="M763" s="155" t="str">
        <f t="shared" si="83"/>
        <v>2110402</v>
      </c>
    </row>
    <row r="764" ht="31" hidden="1" customHeight="1" spans="1:13">
      <c r="A764" s="170">
        <v>2110404</v>
      </c>
      <c r="B764" s="171" t="s">
        <v>689</v>
      </c>
      <c r="C764" s="172">
        <v>0</v>
      </c>
      <c r="D764" s="172">
        <v>0</v>
      </c>
      <c r="E764" s="172">
        <v>0</v>
      </c>
      <c r="F764" s="172">
        <v>0</v>
      </c>
      <c r="G764" s="173" t="str">
        <f t="shared" si="77"/>
        <v/>
      </c>
      <c r="H764" s="173" t="str">
        <f t="shared" si="78"/>
        <v/>
      </c>
      <c r="I764" s="184" t="str">
        <f t="shared" si="79"/>
        <v>否</v>
      </c>
      <c r="J764" s="185" t="str">
        <f t="shared" si="80"/>
        <v>项</v>
      </c>
      <c r="K764" s="186" t="str">
        <f t="shared" si="81"/>
        <v>211</v>
      </c>
      <c r="L764" s="155" t="str">
        <f t="shared" si="82"/>
        <v>21104</v>
      </c>
      <c r="M764" s="155" t="str">
        <f t="shared" si="83"/>
        <v>2110404</v>
      </c>
    </row>
    <row r="765" ht="31" customHeight="1" spans="1:13">
      <c r="A765" s="170">
        <v>2110405</v>
      </c>
      <c r="B765" s="171" t="s">
        <v>690</v>
      </c>
      <c r="C765" s="172">
        <v>470</v>
      </c>
      <c r="D765" s="172">
        <v>293</v>
      </c>
      <c r="E765" s="172">
        <v>278</v>
      </c>
      <c r="F765" s="172">
        <v>278</v>
      </c>
      <c r="G765" s="173">
        <f t="shared" si="77"/>
        <v>1</v>
      </c>
      <c r="H765" s="173">
        <f t="shared" si="78"/>
        <v>0.591</v>
      </c>
      <c r="I765" s="184" t="str">
        <f t="shared" si="79"/>
        <v>是</v>
      </c>
      <c r="J765" s="185" t="str">
        <f t="shared" si="80"/>
        <v>项</v>
      </c>
      <c r="K765" s="186" t="str">
        <f t="shared" si="81"/>
        <v>211</v>
      </c>
      <c r="L765" s="155" t="str">
        <f t="shared" si="82"/>
        <v>21104</v>
      </c>
      <c r="M765" s="155" t="str">
        <f t="shared" si="83"/>
        <v>2110405</v>
      </c>
    </row>
    <row r="766" ht="31" hidden="1" customHeight="1" spans="1:13">
      <c r="A766" s="170">
        <v>2110406</v>
      </c>
      <c r="B766" s="171" t="s">
        <v>691</v>
      </c>
      <c r="C766" s="172">
        <v>0</v>
      </c>
      <c r="D766" s="172">
        <v>0</v>
      </c>
      <c r="E766" s="172">
        <v>0</v>
      </c>
      <c r="F766" s="172">
        <v>0</v>
      </c>
      <c r="G766" s="173" t="str">
        <f t="shared" si="77"/>
        <v/>
      </c>
      <c r="H766" s="173" t="str">
        <f t="shared" si="78"/>
        <v/>
      </c>
      <c r="I766" s="184" t="str">
        <f t="shared" si="79"/>
        <v>否</v>
      </c>
      <c r="J766" s="185" t="str">
        <f t="shared" si="80"/>
        <v>项</v>
      </c>
      <c r="K766" s="186" t="str">
        <f t="shared" si="81"/>
        <v>211</v>
      </c>
      <c r="L766" s="155" t="str">
        <f t="shared" si="82"/>
        <v>21104</v>
      </c>
      <c r="M766" s="155" t="str">
        <f t="shared" si="83"/>
        <v>2110406</v>
      </c>
    </row>
    <row r="767" ht="31" customHeight="1" spans="1:13">
      <c r="A767" s="170">
        <v>2110499</v>
      </c>
      <c r="B767" s="171" t="s">
        <v>692</v>
      </c>
      <c r="C767" s="172">
        <v>29</v>
      </c>
      <c r="D767" s="172">
        <v>3</v>
      </c>
      <c r="E767" s="172">
        <v>1</v>
      </c>
      <c r="F767" s="172">
        <v>1</v>
      </c>
      <c r="G767" s="173">
        <f t="shared" si="77"/>
        <v>1</v>
      </c>
      <c r="H767" s="173">
        <f t="shared" si="78"/>
        <v>0.034</v>
      </c>
      <c r="I767" s="184" t="str">
        <f t="shared" si="79"/>
        <v>是</v>
      </c>
      <c r="J767" s="185" t="str">
        <f t="shared" si="80"/>
        <v>项</v>
      </c>
      <c r="K767" s="186" t="str">
        <f t="shared" si="81"/>
        <v>211</v>
      </c>
      <c r="L767" s="155" t="str">
        <f t="shared" si="82"/>
        <v>21104</v>
      </c>
      <c r="M767" s="155" t="str">
        <f t="shared" si="83"/>
        <v>2110499</v>
      </c>
    </row>
    <row r="768" ht="31" customHeight="1" spans="1:13">
      <c r="A768" s="309">
        <v>21105</v>
      </c>
      <c r="B768" s="310" t="s">
        <v>693</v>
      </c>
      <c r="C768" s="165">
        <f>SUMIFS(C769:C$1297,$L769:$L$1297,$A768,$J769:$J$1297,"项")</f>
        <v>811</v>
      </c>
      <c r="D768" s="165">
        <f>SUMIFS(D769:D$1297,$L769:$L$1297,$A768,$J769:$J$1297,"项")</f>
        <v>1308</v>
      </c>
      <c r="E768" s="165">
        <f>SUMIFS(E769:E$1297,$L769:$L$1297,$A768,$J769:$J$1297,"项")</f>
        <v>296</v>
      </c>
      <c r="F768" s="165">
        <f>SUMIFS(F769:F$1297,$L769:$L$1297,$A768,$J769:$J$1297,"项")</f>
        <v>367</v>
      </c>
      <c r="G768" s="173">
        <f t="shared" si="77"/>
        <v>1.24</v>
      </c>
      <c r="H768" s="173">
        <f t="shared" si="78"/>
        <v>0.453</v>
      </c>
      <c r="I768" s="184" t="str">
        <f t="shared" si="79"/>
        <v>是</v>
      </c>
      <c r="J768" s="185" t="str">
        <f t="shared" si="80"/>
        <v>款</v>
      </c>
      <c r="K768" s="186" t="str">
        <f t="shared" si="81"/>
        <v>211</v>
      </c>
      <c r="L768" s="155" t="str">
        <f t="shared" si="82"/>
        <v>21105</v>
      </c>
      <c r="M768" s="155" t="str">
        <f t="shared" si="83"/>
        <v>21105</v>
      </c>
    </row>
    <row r="769" ht="31" customHeight="1" spans="1:13">
      <c r="A769" s="170">
        <v>2110501</v>
      </c>
      <c r="B769" s="171" t="s">
        <v>694</v>
      </c>
      <c r="C769" s="172">
        <v>811</v>
      </c>
      <c r="D769" s="172">
        <v>1308</v>
      </c>
      <c r="E769" s="172">
        <v>296</v>
      </c>
      <c r="F769" s="172">
        <v>367</v>
      </c>
      <c r="G769" s="173">
        <f t="shared" si="77"/>
        <v>1.24</v>
      </c>
      <c r="H769" s="173">
        <f t="shared" si="78"/>
        <v>0.453</v>
      </c>
      <c r="I769" s="184" t="str">
        <f t="shared" si="79"/>
        <v>是</v>
      </c>
      <c r="J769" s="185" t="str">
        <f t="shared" si="80"/>
        <v>项</v>
      </c>
      <c r="K769" s="186" t="str">
        <f t="shared" si="81"/>
        <v>211</v>
      </c>
      <c r="L769" s="155" t="str">
        <f t="shared" si="82"/>
        <v>21105</v>
      </c>
      <c r="M769" s="155" t="str">
        <f t="shared" si="83"/>
        <v>2110501</v>
      </c>
    </row>
    <row r="770" ht="31" hidden="1" customHeight="1" spans="1:13">
      <c r="A770" s="170">
        <v>2110502</v>
      </c>
      <c r="B770" s="171" t="s">
        <v>695</v>
      </c>
      <c r="C770" s="172">
        <v>0</v>
      </c>
      <c r="D770" s="172">
        <v>0</v>
      </c>
      <c r="E770" s="172">
        <v>0</v>
      </c>
      <c r="F770" s="172">
        <v>0</v>
      </c>
      <c r="G770" s="173" t="str">
        <f t="shared" si="77"/>
        <v/>
      </c>
      <c r="H770" s="173" t="str">
        <f t="shared" si="78"/>
        <v/>
      </c>
      <c r="I770" s="184" t="str">
        <f t="shared" si="79"/>
        <v>否</v>
      </c>
      <c r="J770" s="185" t="str">
        <f t="shared" si="80"/>
        <v>项</v>
      </c>
      <c r="K770" s="186" t="str">
        <f t="shared" si="81"/>
        <v>211</v>
      </c>
      <c r="L770" s="155" t="str">
        <f t="shared" si="82"/>
        <v>21105</v>
      </c>
      <c r="M770" s="155" t="str">
        <f t="shared" si="83"/>
        <v>2110502</v>
      </c>
    </row>
    <row r="771" ht="31" hidden="1" customHeight="1" spans="1:13">
      <c r="A771" s="170">
        <v>2110503</v>
      </c>
      <c r="B771" s="171" t="s">
        <v>696</v>
      </c>
      <c r="C771" s="172">
        <v>0</v>
      </c>
      <c r="D771" s="172">
        <v>0</v>
      </c>
      <c r="E771" s="172">
        <v>0</v>
      </c>
      <c r="F771" s="172">
        <v>0</v>
      </c>
      <c r="G771" s="173" t="str">
        <f t="shared" si="77"/>
        <v/>
      </c>
      <c r="H771" s="173" t="str">
        <f t="shared" si="78"/>
        <v/>
      </c>
      <c r="I771" s="184" t="str">
        <f t="shared" si="79"/>
        <v>否</v>
      </c>
      <c r="J771" s="185" t="str">
        <f t="shared" si="80"/>
        <v>项</v>
      </c>
      <c r="K771" s="186" t="str">
        <f t="shared" si="81"/>
        <v>211</v>
      </c>
      <c r="L771" s="155" t="str">
        <f t="shared" si="82"/>
        <v>21105</v>
      </c>
      <c r="M771" s="155" t="str">
        <f t="shared" si="83"/>
        <v>2110503</v>
      </c>
    </row>
    <row r="772" ht="31" hidden="1" customHeight="1" spans="1:13">
      <c r="A772" s="170">
        <v>2110506</v>
      </c>
      <c r="B772" s="171" t="s">
        <v>697</v>
      </c>
      <c r="C772" s="172">
        <v>0</v>
      </c>
      <c r="D772" s="172">
        <v>0</v>
      </c>
      <c r="E772" s="172">
        <v>0</v>
      </c>
      <c r="F772" s="172">
        <v>0</v>
      </c>
      <c r="G772" s="173" t="str">
        <f t="shared" si="77"/>
        <v/>
      </c>
      <c r="H772" s="173" t="str">
        <f t="shared" si="78"/>
        <v/>
      </c>
      <c r="I772" s="184" t="str">
        <f t="shared" si="79"/>
        <v>否</v>
      </c>
      <c r="J772" s="185" t="str">
        <f t="shared" si="80"/>
        <v>项</v>
      </c>
      <c r="K772" s="186" t="str">
        <f t="shared" si="81"/>
        <v>211</v>
      </c>
      <c r="L772" s="155" t="str">
        <f t="shared" si="82"/>
        <v>21105</v>
      </c>
      <c r="M772" s="155" t="str">
        <f t="shared" si="83"/>
        <v>2110506</v>
      </c>
    </row>
    <row r="773" ht="31" hidden="1" customHeight="1" spans="1:13">
      <c r="A773" s="170">
        <v>2110507</v>
      </c>
      <c r="B773" s="171" t="s">
        <v>698</v>
      </c>
      <c r="C773" s="172">
        <v>0</v>
      </c>
      <c r="D773" s="172">
        <v>0</v>
      </c>
      <c r="E773" s="172">
        <v>0</v>
      </c>
      <c r="F773" s="172">
        <v>0</v>
      </c>
      <c r="G773" s="173" t="str">
        <f t="shared" ref="G773:G836" si="84">IF(E773&lt;&gt;0,ROUND(F773/E773,3),"")</f>
        <v/>
      </c>
      <c r="H773" s="173" t="str">
        <f t="shared" ref="H773:H836" si="85">IF(C773&lt;&gt;0,ROUND(F773/C773,3),"")</f>
        <v/>
      </c>
      <c r="I773" s="184" t="str">
        <f t="shared" si="79"/>
        <v>否</v>
      </c>
      <c r="J773" s="185" t="str">
        <f t="shared" si="80"/>
        <v>项</v>
      </c>
      <c r="K773" s="186" t="str">
        <f t="shared" si="81"/>
        <v>211</v>
      </c>
      <c r="L773" s="155" t="str">
        <f t="shared" si="82"/>
        <v>21105</v>
      </c>
      <c r="M773" s="155" t="str">
        <f t="shared" si="83"/>
        <v>2110507</v>
      </c>
    </row>
    <row r="774" ht="31" hidden="1" customHeight="1" spans="1:13">
      <c r="A774" s="170">
        <v>2110599</v>
      </c>
      <c r="B774" s="171" t="s">
        <v>699</v>
      </c>
      <c r="C774" s="172">
        <v>0</v>
      </c>
      <c r="D774" s="172">
        <v>0</v>
      </c>
      <c r="E774" s="172">
        <v>0</v>
      </c>
      <c r="F774" s="172">
        <v>0</v>
      </c>
      <c r="G774" s="173" t="str">
        <f t="shared" si="84"/>
        <v/>
      </c>
      <c r="H774" s="173" t="str">
        <f t="shared" si="85"/>
        <v/>
      </c>
      <c r="I774" s="184" t="str">
        <f t="shared" ref="I774:I837" si="86">IF(LEN(A774)=3,"是",IF(OR(C774&lt;&gt;0,D774&lt;&gt;0,E774&lt;&gt;0,F774&lt;&gt;0),"是","否"))</f>
        <v>否</v>
      </c>
      <c r="J774" s="185" t="str">
        <f t="shared" ref="J774:J837" si="87">_xlfn.IFS(LEN(A774)=3,"类",LEN(A774)=5,"款",LEN(A774)=7,"项")</f>
        <v>项</v>
      </c>
      <c r="K774" s="186" t="str">
        <f t="shared" ref="K774:K837" si="88">LEFT(A774,3)</f>
        <v>211</v>
      </c>
      <c r="L774" s="155" t="str">
        <f t="shared" ref="L774:L837" si="89">LEFT(A774,5)</f>
        <v>21105</v>
      </c>
      <c r="M774" s="155" t="str">
        <f t="shared" ref="M774:M837" si="90">LEFT(A774,7)</f>
        <v>2110599</v>
      </c>
    </row>
    <row r="775" ht="31" customHeight="1" spans="1:13">
      <c r="A775" s="309">
        <v>21106</v>
      </c>
      <c r="B775" s="310" t="s">
        <v>700</v>
      </c>
      <c r="C775" s="165">
        <f>SUMIFS(C776:C$1297,$L776:$L$1297,$A775,$J776:$J$1297,"项")</f>
        <v>604</v>
      </c>
      <c r="D775" s="165">
        <f>SUMIFS(D776:D$1297,$L776:$L$1297,$A775,$J776:$J$1297,"项")</f>
        <v>0</v>
      </c>
      <c r="E775" s="165">
        <f>SUMIFS(E776:E$1297,$L776:$L$1297,$A775,$J776:$J$1297,"项")</f>
        <v>0</v>
      </c>
      <c r="F775" s="165">
        <f>SUMIFS(F776:F$1297,$L776:$L$1297,$A775,$J776:$J$1297,"项")</f>
        <v>0</v>
      </c>
      <c r="G775" s="173" t="str">
        <f t="shared" si="84"/>
        <v/>
      </c>
      <c r="H775" s="173">
        <f t="shared" si="85"/>
        <v>0</v>
      </c>
      <c r="I775" s="184" t="str">
        <f t="shared" si="86"/>
        <v>是</v>
      </c>
      <c r="J775" s="185" t="str">
        <f t="shared" si="87"/>
        <v>款</v>
      </c>
      <c r="K775" s="186" t="str">
        <f t="shared" si="88"/>
        <v>211</v>
      </c>
      <c r="L775" s="155" t="str">
        <f t="shared" si="89"/>
        <v>21106</v>
      </c>
      <c r="M775" s="155" t="str">
        <f t="shared" si="90"/>
        <v>21106</v>
      </c>
    </row>
    <row r="776" ht="31" customHeight="1" spans="1:13">
      <c r="A776" s="170">
        <v>2110602</v>
      </c>
      <c r="B776" s="171" t="s">
        <v>701</v>
      </c>
      <c r="C776" s="172">
        <v>545</v>
      </c>
      <c r="D776" s="172">
        <v>0</v>
      </c>
      <c r="E776" s="172">
        <v>0</v>
      </c>
      <c r="F776" s="172">
        <v>0</v>
      </c>
      <c r="G776" s="173" t="str">
        <f t="shared" si="84"/>
        <v/>
      </c>
      <c r="H776" s="173">
        <f t="shared" si="85"/>
        <v>0</v>
      </c>
      <c r="I776" s="184" t="str">
        <f t="shared" si="86"/>
        <v>是</v>
      </c>
      <c r="J776" s="185" t="str">
        <f t="shared" si="87"/>
        <v>项</v>
      </c>
      <c r="K776" s="186" t="str">
        <f t="shared" si="88"/>
        <v>211</v>
      </c>
      <c r="L776" s="155" t="str">
        <f t="shared" si="89"/>
        <v>21106</v>
      </c>
      <c r="M776" s="155" t="str">
        <f t="shared" si="90"/>
        <v>2110602</v>
      </c>
    </row>
    <row r="777" ht="31" hidden="1" customHeight="1" spans="1:13">
      <c r="A777" s="170">
        <v>2110603</v>
      </c>
      <c r="B777" s="171" t="s">
        <v>702</v>
      </c>
      <c r="C777" s="172">
        <v>0</v>
      </c>
      <c r="D777" s="172">
        <v>0</v>
      </c>
      <c r="E777" s="172">
        <v>0</v>
      </c>
      <c r="F777" s="172">
        <v>0</v>
      </c>
      <c r="G777" s="173" t="str">
        <f t="shared" si="84"/>
        <v/>
      </c>
      <c r="H777" s="173" t="str">
        <f t="shared" si="85"/>
        <v/>
      </c>
      <c r="I777" s="184" t="str">
        <f t="shared" si="86"/>
        <v>否</v>
      </c>
      <c r="J777" s="185" t="str">
        <f t="shared" si="87"/>
        <v>项</v>
      </c>
      <c r="K777" s="186" t="str">
        <f t="shared" si="88"/>
        <v>211</v>
      </c>
      <c r="L777" s="155" t="str">
        <f t="shared" si="89"/>
        <v>21106</v>
      </c>
      <c r="M777" s="155" t="str">
        <f t="shared" si="90"/>
        <v>2110603</v>
      </c>
    </row>
    <row r="778" ht="31" hidden="1" customHeight="1" spans="1:13">
      <c r="A778" s="170">
        <v>2110604</v>
      </c>
      <c r="B778" s="171" t="s">
        <v>703</v>
      </c>
      <c r="C778" s="172">
        <v>0</v>
      </c>
      <c r="D778" s="172">
        <v>0</v>
      </c>
      <c r="E778" s="172">
        <v>0</v>
      </c>
      <c r="F778" s="172">
        <v>0</v>
      </c>
      <c r="G778" s="173" t="str">
        <f t="shared" si="84"/>
        <v/>
      </c>
      <c r="H778" s="173" t="str">
        <f t="shared" si="85"/>
        <v/>
      </c>
      <c r="I778" s="184" t="str">
        <f t="shared" si="86"/>
        <v>否</v>
      </c>
      <c r="J778" s="185" t="str">
        <f t="shared" si="87"/>
        <v>项</v>
      </c>
      <c r="K778" s="186" t="str">
        <f t="shared" si="88"/>
        <v>211</v>
      </c>
      <c r="L778" s="155" t="str">
        <f t="shared" si="89"/>
        <v>21106</v>
      </c>
      <c r="M778" s="155" t="str">
        <f t="shared" si="90"/>
        <v>2110604</v>
      </c>
    </row>
    <row r="779" ht="31" customHeight="1" spans="1:13">
      <c r="A779" s="170">
        <v>2110605</v>
      </c>
      <c r="B779" s="171" t="s">
        <v>704</v>
      </c>
      <c r="C779" s="172">
        <v>59</v>
      </c>
      <c r="D779" s="172">
        <v>0</v>
      </c>
      <c r="E779" s="172">
        <v>0</v>
      </c>
      <c r="F779" s="172">
        <v>0</v>
      </c>
      <c r="G779" s="173" t="str">
        <f t="shared" si="84"/>
        <v/>
      </c>
      <c r="H779" s="173">
        <f t="shared" si="85"/>
        <v>0</v>
      </c>
      <c r="I779" s="184" t="str">
        <f t="shared" si="86"/>
        <v>是</v>
      </c>
      <c r="J779" s="185" t="str">
        <f t="shared" si="87"/>
        <v>项</v>
      </c>
      <c r="K779" s="186" t="str">
        <f t="shared" si="88"/>
        <v>211</v>
      </c>
      <c r="L779" s="155" t="str">
        <f t="shared" si="89"/>
        <v>21106</v>
      </c>
      <c r="M779" s="155" t="str">
        <f t="shared" si="90"/>
        <v>2110605</v>
      </c>
    </row>
    <row r="780" ht="31" hidden="1" customHeight="1" spans="1:13">
      <c r="A780" s="170">
        <v>2110699</v>
      </c>
      <c r="B780" s="171" t="s">
        <v>705</v>
      </c>
      <c r="C780" s="172">
        <v>0</v>
      </c>
      <c r="D780" s="172">
        <v>0</v>
      </c>
      <c r="E780" s="172">
        <v>0</v>
      </c>
      <c r="F780" s="172">
        <v>0</v>
      </c>
      <c r="G780" s="173" t="str">
        <f t="shared" si="84"/>
        <v/>
      </c>
      <c r="H780" s="173" t="str">
        <f t="shared" si="85"/>
        <v/>
      </c>
      <c r="I780" s="184" t="str">
        <f t="shared" si="86"/>
        <v>否</v>
      </c>
      <c r="J780" s="185" t="str">
        <f t="shared" si="87"/>
        <v>项</v>
      </c>
      <c r="K780" s="186" t="str">
        <f t="shared" si="88"/>
        <v>211</v>
      </c>
      <c r="L780" s="155" t="str">
        <f t="shared" si="89"/>
        <v>21106</v>
      </c>
      <c r="M780" s="155" t="str">
        <f t="shared" si="90"/>
        <v>2110699</v>
      </c>
    </row>
    <row r="781" ht="31" customHeight="1" spans="1:13">
      <c r="A781" s="309">
        <v>21107</v>
      </c>
      <c r="B781" s="310" t="s">
        <v>706</v>
      </c>
      <c r="C781" s="165">
        <f>SUMIFS(C782:C$1297,$L782:$L$1297,$A781,$J782:$J$1297,"项")</f>
        <v>87</v>
      </c>
      <c r="D781" s="165">
        <f>SUMIFS(D782:D$1297,$L782:$L$1297,$A781,$J782:$J$1297,"项")</f>
        <v>0</v>
      </c>
      <c r="E781" s="165">
        <f>SUMIFS(E782:E$1297,$L782:$L$1297,$A781,$J782:$J$1297,"项")</f>
        <v>0</v>
      </c>
      <c r="F781" s="165">
        <f>SUMIFS(F782:F$1297,$L782:$L$1297,$A781,$J782:$J$1297,"项")</f>
        <v>0</v>
      </c>
      <c r="G781" s="173" t="str">
        <f t="shared" si="84"/>
        <v/>
      </c>
      <c r="H781" s="173">
        <f t="shared" si="85"/>
        <v>0</v>
      </c>
      <c r="I781" s="184" t="str">
        <f t="shared" si="86"/>
        <v>是</v>
      </c>
      <c r="J781" s="185" t="str">
        <f t="shared" si="87"/>
        <v>款</v>
      </c>
      <c r="K781" s="186" t="str">
        <f t="shared" si="88"/>
        <v>211</v>
      </c>
      <c r="L781" s="155" t="str">
        <f t="shared" si="89"/>
        <v>21107</v>
      </c>
      <c r="M781" s="155" t="str">
        <f t="shared" si="90"/>
        <v>21107</v>
      </c>
    </row>
    <row r="782" ht="31" hidden="1" customHeight="1" spans="1:13">
      <c r="A782" s="170">
        <v>2110704</v>
      </c>
      <c r="B782" s="171" t="s">
        <v>707</v>
      </c>
      <c r="C782" s="172">
        <v>0</v>
      </c>
      <c r="D782" s="172">
        <v>0</v>
      </c>
      <c r="E782" s="172">
        <v>0</v>
      </c>
      <c r="F782" s="172">
        <v>0</v>
      </c>
      <c r="G782" s="173" t="str">
        <f t="shared" si="84"/>
        <v/>
      </c>
      <c r="H782" s="173" t="str">
        <f t="shared" si="85"/>
        <v/>
      </c>
      <c r="I782" s="184" t="str">
        <f t="shared" si="86"/>
        <v>否</v>
      </c>
      <c r="J782" s="185" t="str">
        <f t="shared" si="87"/>
        <v>项</v>
      </c>
      <c r="K782" s="186" t="str">
        <f t="shared" si="88"/>
        <v>211</v>
      </c>
      <c r="L782" s="155" t="str">
        <f t="shared" si="89"/>
        <v>21107</v>
      </c>
      <c r="M782" s="155" t="str">
        <f t="shared" si="90"/>
        <v>2110704</v>
      </c>
    </row>
    <row r="783" ht="31" customHeight="1" spans="1:13">
      <c r="A783" s="170">
        <v>2110799</v>
      </c>
      <c r="B783" s="171" t="s">
        <v>708</v>
      </c>
      <c r="C783" s="172">
        <v>87</v>
      </c>
      <c r="D783" s="172">
        <v>0</v>
      </c>
      <c r="E783" s="172">
        <v>0</v>
      </c>
      <c r="F783" s="172">
        <v>0</v>
      </c>
      <c r="G783" s="173" t="str">
        <f t="shared" si="84"/>
        <v/>
      </c>
      <c r="H783" s="173">
        <f t="shared" si="85"/>
        <v>0</v>
      </c>
      <c r="I783" s="184" t="str">
        <f t="shared" si="86"/>
        <v>是</v>
      </c>
      <c r="J783" s="185" t="str">
        <f t="shared" si="87"/>
        <v>项</v>
      </c>
      <c r="K783" s="186" t="str">
        <f t="shared" si="88"/>
        <v>211</v>
      </c>
      <c r="L783" s="155" t="str">
        <f t="shared" si="89"/>
        <v>21107</v>
      </c>
      <c r="M783" s="155" t="str">
        <f t="shared" si="90"/>
        <v>2110799</v>
      </c>
    </row>
    <row r="784" ht="31" hidden="1" customHeight="1" spans="1:13">
      <c r="A784" s="309">
        <v>21108</v>
      </c>
      <c r="B784" s="310" t="s">
        <v>709</v>
      </c>
      <c r="C784" s="165">
        <f>SUMIFS(C785:C$1297,$L785:$L$1297,$A784,$J785:$J$1297,"项")</f>
        <v>0</v>
      </c>
      <c r="D784" s="165">
        <f>SUMIFS(D785:D$1297,$L785:$L$1297,$A784,$J785:$J$1297,"项")</f>
        <v>0</v>
      </c>
      <c r="E784" s="165">
        <f>SUMIFS(E785:E$1297,$L785:$L$1297,$A784,$J785:$J$1297,"项")</f>
        <v>0</v>
      </c>
      <c r="F784" s="165">
        <f>SUMIFS(F785:F$1297,$L785:$L$1297,$A784,$J785:$J$1297,"项")</f>
        <v>0</v>
      </c>
      <c r="G784" s="173" t="str">
        <f t="shared" si="84"/>
        <v/>
      </c>
      <c r="H784" s="173" t="str">
        <f t="shared" si="85"/>
        <v/>
      </c>
      <c r="I784" s="184" t="str">
        <f t="shared" si="86"/>
        <v>否</v>
      </c>
      <c r="J784" s="185" t="str">
        <f t="shared" si="87"/>
        <v>款</v>
      </c>
      <c r="K784" s="186" t="str">
        <f t="shared" si="88"/>
        <v>211</v>
      </c>
      <c r="L784" s="155" t="str">
        <f t="shared" si="89"/>
        <v>21108</v>
      </c>
      <c r="M784" s="155" t="str">
        <f t="shared" si="90"/>
        <v>21108</v>
      </c>
    </row>
    <row r="785" ht="31" hidden="1" customHeight="1" spans="1:13">
      <c r="A785" s="170">
        <v>2110804</v>
      </c>
      <c r="B785" s="171" t="s">
        <v>710</v>
      </c>
      <c r="C785" s="172">
        <v>0</v>
      </c>
      <c r="D785" s="172">
        <v>0</v>
      </c>
      <c r="E785" s="172">
        <v>0</v>
      </c>
      <c r="F785" s="172">
        <v>0</v>
      </c>
      <c r="G785" s="173" t="str">
        <f t="shared" si="84"/>
        <v/>
      </c>
      <c r="H785" s="173" t="str">
        <f t="shared" si="85"/>
        <v/>
      </c>
      <c r="I785" s="184" t="str">
        <f t="shared" si="86"/>
        <v>否</v>
      </c>
      <c r="J785" s="185" t="str">
        <f t="shared" si="87"/>
        <v>项</v>
      </c>
      <c r="K785" s="186" t="str">
        <f t="shared" si="88"/>
        <v>211</v>
      </c>
      <c r="L785" s="155" t="str">
        <f t="shared" si="89"/>
        <v>21108</v>
      </c>
      <c r="M785" s="155" t="str">
        <f t="shared" si="90"/>
        <v>2110804</v>
      </c>
    </row>
    <row r="786" ht="31" hidden="1" customHeight="1" spans="1:13">
      <c r="A786" s="170">
        <v>2110899</v>
      </c>
      <c r="B786" s="171" t="s">
        <v>711</v>
      </c>
      <c r="C786" s="172">
        <v>0</v>
      </c>
      <c r="D786" s="172">
        <v>0</v>
      </c>
      <c r="E786" s="172">
        <v>0</v>
      </c>
      <c r="F786" s="172">
        <v>0</v>
      </c>
      <c r="G786" s="173" t="str">
        <f t="shared" si="84"/>
        <v/>
      </c>
      <c r="H786" s="173" t="str">
        <f t="shared" si="85"/>
        <v/>
      </c>
      <c r="I786" s="184" t="str">
        <f t="shared" si="86"/>
        <v>否</v>
      </c>
      <c r="J786" s="185" t="str">
        <f t="shared" si="87"/>
        <v>项</v>
      </c>
      <c r="K786" s="186" t="str">
        <f t="shared" si="88"/>
        <v>211</v>
      </c>
      <c r="L786" s="155" t="str">
        <f t="shared" si="89"/>
        <v>21108</v>
      </c>
      <c r="M786" s="155" t="str">
        <f t="shared" si="90"/>
        <v>2110899</v>
      </c>
    </row>
    <row r="787" ht="31" hidden="1" customHeight="1" spans="1:13">
      <c r="A787" s="309">
        <v>21109</v>
      </c>
      <c r="B787" s="310" t="s">
        <v>712</v>
      </c>
      <c r="C787" s="165">
        <f>SUMIFS(C788:C$1297,$L788:$L$1297,$A787,$J788:$J$1297,"项")</f>
        <v>0</v>
      </c>
      <c r="D787" s="165">
        <f>SUMIFS(D788:D$1297,$L788:$L$1297,$A787,$J788:$J$1297,"项")</f>
        <v>0</v>
      </c>
      <c r="E787" s="165">
        <f>SUMIFS(E788:E$1297,$L788:$L$1297,$A787,$J788:$J$1297,"项")</f>
        <v>0</v>
      </c>
      <c r="F787" s="165">
        <f>SUMIFS(F788:F$1297,$L788:$L$1297,$A787,$J788:$J$1297,"项")</f>
        <v>0</v>
      </c>
      <c r="G787" s="173" t="str">
        <f t="shared" si="84"/>
        <v/>
      </c>
      <c r="H787" s="173" t="str">
        <f t="shared" si="85"/>
        <v/>
      </c>
      <c r="I787" s="184" t="str">
        <f t="shared" si="86"/>
        <v>否</v>
      </c>
      <c r="J787" s="185" t="str">
        <f t="shared" si="87"/>
        <v>款</v>
      </c>
      <c r="K787" s="186" t="str">
        <f t="shared" si="88"/>
        <v>211</v>
      </c>
      <c r="L787" s="155" t="str">
        <f t="shared" si="89"/>
        <v>21109</v>
      </c>
      <c r="M787" s="155" t="str">
        <f t="shared" si="90"/>
        <v>21109</v>
      </c>
    </row>
    <row r="788" ht="31" hidden="1" customHeight="1" spans="1:13">
      <c r="A788" s="170">
        <v>2110901</v>
      </c>
      <c r="B788" s="171" t="s">
        <v>713</v>
      </c>
      <c r="C788" s="172">
        <v>0</v>
      </c>
      <c r="D788" s="172">
        <v>0</v>
      </c>
      <c r="E788" s="172">
        <v>0</v>
      </c>
      <c r="F788" s="172">
        <v>0</v>
      </c>
      <c r="G788" s="173" t="str">
        <f t="shared" si="84"/>
        <v/>
      </c>
      <c r="H788" s="173" t="str">
        <f t="shared" si="85"/>
        <v/>
      </c>
      <c r="I788" s="184" t="str">
        <f t="shared" si="86"/>
        <v>否</v>
      </c>
      <c r="J788" s="185" t="str">
        <f t="shared" si="87"/>
        <v>项</v>
      </c>
      <c r="K788" s="186" t="str">
        <f t="shared" si="88"/>
        <v>211</v>
      </c>
      <c r="L788" s="155" t="str">
        <f t="shared" si="89"/>
        <v>21109</v>
      </c>
      <c r="M788" s="155" t="str">
        <f t="shared" si="90"/>
        <v>2110901</v>
      </c>
    </row>
    <row r="789" ht="31" customHeight="1" spans="1:13">
      <c r="A789" s="309">
        <v>21110</v>
      </c>
      <c r="B789" s="310" t="s">
        <v>714</v>
      </c>
      <c r="C789" s="165">
        <f>SUMIFS(C790:C$1297,$L790:$L$1297,$A789,$J790:$J$1297,"项")</f>
        <v>0</v>
      </c>
      <c r="D789" s="165">
        <f>SUMIFS(D790:D$1297,$L790:$L$1297,$A789,$J790:$J$1297,"项")</f>
        <v>6</v>
      </c>
      <c r="E789" s="165">
        <f>SUMIFS(E790:E$1297,$L790:$L$1297,$A789,$J790:$J$1297,"项")</f>
        <v>306</v>
      </c>
      <c r="F789" s="165">
        <f>SUMIFS(F790:F$1297,$L790:$L$1297,$A789,$J790:$J$1297,"项")</f>
        <v>706</v>
      </c>
      <c r="G789" s="173">
        <f t="shared" si="84"/>
        <v>2.307</v>
      </c>
      <c r="H789" s="173" t="str">
        <f t="shared" si="85"/>
        <v/>
      </c>
      <c r="I789" s="184" t="str">
        <f t="shared" si="86"/>
        <v>是</v>
      </c>
      <c r="J789" s="185" t="str">
        <f t="shared" si="87"/>
        <v>款</v>
      </c>
      <c r="K789" s="186" t="str">
        <f t="shared" si="88"/>
        <v>211</v>
      </c>
      <c r="L789" s="155" t="str">
        <f t="shared" si="89"/>
        <v>21110</v>
      </c>
      <c r="M789" s="155" t="str">
        <f t="shared" si="90"/>
        <v>21110</v>
      </c>
    </row>
    <row r="790" ht="31" customHeight="1" spans="1:13">
      <c r="A790" s="170">
        <v>2111001</v>
      </c>
      <c r="B790" s="171" t="s">
        <v>715</v>
      </c>
      <c r="C790" s="172">
        <v>0</v>
      </c>
      <c r="D790" s="172">
        <v>6</v>
      </c>
      <c r="E790" s="172">
        <v>306</v>
      </c>
      <c r="F790" s="172">
        <v>706</v>
      </c>
      <c r="G790" s="173">
        <f t="shared" si="84"/>
        <v>2.307</v>
      </c>
      <c r="H790" s="173" t="str">
        <f t="shared" si="85"/>
        <v/>
      </c>
      <c r="I790" s="184" t="str">
        <f t="shared" si="86"/>
        <v>是</v>
      </c>
      <c r="J790" s="185" t="str">
        <f t="shared" si="87"/>
        <v>项</v>
      </c>
      <c r="K790" s="186" t="str">
        <f t="shared" si="88"/>
        <v>211</v>
      </c>
      <c r="L790" s="155" t="str">
        <f t="shared" si="89"/>
        <v>21110</v>
      </c>
      <c r="M790" s="155" t="str">
        <f t="shared" si="90"/>
        <v>2111001</v>
      </c>
    </row>
    <row r="791" ht="31" hidden="1" customHeight="1" spans="1:13">
      <c r="A791" s="309">
        <v>21111</v>
      </c>
      <c r="B791" s="310" t="s">
        <v>716</v>
      </c>
      <c r="C791" s="165">
        <f>SUMIFS(C792:C$1297,$L792:$L$1297,$A791,$J792:$J$1297,"项")</f>
        <v>0</v>
      </c>
      <c r="D791" s="165">
        <f>SUMIFS(D792:D$1297,$L792:$L$1297,$A791,$J792:$J$1297,"项")</f>
        <v>0</v>
      </c>
      <c r="E791" s="165">
        <f>SUMIFS(E792:E$1297,$L792:$L$1297,$A791,$J792:$J$1297,"项")</f>
        <v>0</v>
      </c>
      <c r="F791" s="165">
        <f>SUMIFS(F792:F$1297,$L792:$L$1297,$A791,$J792:$J$1297,"项")</f>
        <v>0</v>
      </c>
      <c r="G791" s="173" t="str">
        <f t="shared" si="84"/>
        <v/>
      </c>
      <c r="H791" s="173" t="str">
        <f t="shared" si="85"/>
        <v/>
      </c>
      <c r="I791" s="184" t="str">
        <f t="shared" si="86"/>
        <v>否</v>
      </c>
      <c r="J791" s="185" t="str">
        <f t="shared" si="87"/>
        <v>款</v>
      </c>
      <c r="K791" s="186" t="str">
        <f t="shared" si="88"/>
        <v>211</v>
      </c>
      <c r="L791" s="155" t="str">
        <f t="shared" si="89"/>
        <v>21111</v>
      </c>
      <c r="M791" s="155" t="str">
        <f t="shared" si="90"/>
        <v>21111</v>
      </c>
    </row>
    <row r="792" ht="31" hidden="1" customHeight="1" spans="1:13">
      <c r="A792" s="170">
        <v>2111101</v>
      </c>
      <c r="B792" s="171" t="s">
        <v>717</v>
      </c>
      <c r="C792" s="172">
        <v>0</v>
      </c>
      <c r="D792" s="172">
        <v>0</v>
      </c>
      <c r="E792" s="172">
        <v>0</v>
      </c>
      <c r="F792" s="172">
        <v>0</v>
      </c>
      <c r="G792" s="173" t="str">
        <f t="shared" si="84"/>
        <v/>
      </c>
      <c r="H792" s="173" t="str">
        <f t="shared" si="85"/>
        <v/>
      </c>
      <c r="I792" s="184" t="str">
        <f t="shared" si="86"/>
        <v>否</v>
      </c>
      <c r="J792" s="185" t="str">
        <f t="shared" si="87"/>
        <v>项</v>
      </c>
      <c r="K792" s="186" t="str">
        <f t="shared" si="88"/>
        <v>211</v>
      </c>
      <c r="L792" s="155" t="str">
        <f t="shared" si="89"/>
        <v>21111</v>
      </c>
      <c r="M792" s="155" t="str">
        <f t="shared" si="90"/>
        <v>2111101</v>
      </c>
    </row>
    <row r="793" ht="31" hidden="1" customHeight="1" spans="1:13">
      <c r="A793" s="170">
        <v>2111102</v>
      </c>
      <c r="B793" s="171" t="s">
        <v>718</v>
      </c>
      <c r="C793" s="172">
        <v>0</v>
      </c>
      <c r="D793" s="172">
        <v>0</v>
      </c>
      <c r="E793" s="172">
        <v>0</v>
      </c>
      <c r="F793" s="172">
        <v>0</v>
      </c>
      <c r="G793" s="173" t="str">
        <f t="shared" si="84"/>
        <v/>
      </c>
      <c r="H793" s="173" t="str">
        <f t="shared" si="85"/>
        <v/>
      </c>
      <c r="I793" s="184" t="str">
        <f t="shared" si="86"/>
        <v>否</v>
      </c>
      <c r="J793" s="185" t="str">
        <f t="shared" si="87"/>
        <v>项</v>
      </c>
      <c r="K793" s="186" t="str">
        <f t="shared" si="88"/>
        <v>211</v>
      </c>
      <c r="L793" s="155" t="str">
        <f t="shared" si="89"/>
        <v>21111</v>
      </c>
      <c r="M793" s="155" t="str">
        <f t="shared" si="90"/>
        <v>2111102</v>
      </c>
    </row>
    <row r="794" ht="31" hidden="1" customHeight="1" spans="1:13">
      <c r="A794" s="170">
        <v>2111103</v>
      </c>
      <c r="B794" s="171" t="s">
        <v>719</v>
      </c>
      <c r="C794" s="172">
        <v>0</v>
      </c>
      <c r="D794" s="172">
        <v>0</v>
      </c>
      <c r="E794" s="172">
        <v>0</v>
      </c>
      <c r="F794" s="172">
        <v>0</v>
      </c>
      <c r="G794" s="173" t="str">
        <f t="shared" si="84"/>
        <v/>
      </c>
      <c r="H794" s="173" t="str">
        <f t="shared" si="85"/>
        <v/>
      </c>
      <c r="I794" s="184" t="str">
        <f t="shared" si="86"/>
        <v>否</v>
      </c>
      <c r="J794" s="185" t="str">
        <f t="shared" si="87"/>
        <v>项</v>
      </c>
      <c r="K794" s="186" t="str">
        <f t="shared" si="88"/>
        <v>211</v>
      </c>
      <c r="L794" s="155" t="str">
        <f t="shared" si="89"/>
        <v>21111</v>
      </c>
      <c r="M794" s="155" t="str">
        <f t="shared" si="90"/>
        <v>2111103</v>
      </c>
    </row>
    <row r="795" ht="31" hidden="1" customHeight="1" spans="1:13">
      <c r="A795" s="170">
        <v>2111104</v>
      </c>
      <c r="B795" s="171" t="s">
        <v>720</v>
      </c>
      <c r="C795" s="172">
        <v>0</v>
      </c>
      <c r="D795" s="172">
        <v>0</v>
      </c>
      <c r="E795" s="172">
        <v>0</v>
      </c>
      <c r="F795" s="172">
        <v>0</v>
      </c>
      <c r="G795" s="173" t="str">
        <f t="shared" si="84"/>
        <v/>
      </c>
      <c r="H795" s="173" t="str">
        <f t="shared" si="85"/>
        <v/>
      </c>
      <c r="I795" s="184" t="str">
        <f t="shared" si="86"/>
        <v>否</v>
      </c>
      <c r="J795" s="185" t="str">
        <f t="shared" si="87"/>
        <v>项</v>
      </c>
      <c r="K795" s="186" t="str">
        <f t="shared" si="88"/>
        <v>211</v>
      </c>
      <c r="L795" s="155" t="str">
        <f t="shared" si="89"/>
        <v>21111</v>
      </c>
      <c r="M795" s="155" t="str">
        <f t="shared" si="90"/>
        <v>2111104</v>
      </c>
    </row>
    <row r="796" ht="31" hidden="1" customHeight="1" spans="1:13">
      <c r="A796" s="170">
        <v>2111199</v>
      </c>
      <c r="B796" s="171" t="s">
        <v>721</v>
      </c>
      <c r="C796" s="172">
        <v>0</v>
      </c>
      <c r="D796" s="172">
        <v>0</v>
      </c>
      <c r="E796" s="172">
        <v>0</v>
      </c>
      <c r="F796" s="172">
        <v>0</v>
      </c>
      <c r="G796" s="173" t="str">
        <f t="shared" si="84"/>
        <v/>
      </c>
      <c r="H796" s="173" t="str">
        <f t="shared" si="85"/>
        <v/>
      </c>
      <c r="I796" s="184" t="str">
        <f t="shared" si="86"/>
        <v>否</v>
      </c>
      <c r="J796" s="185" t="str">
        <f t="shared" si="87"/>
        <v>项</v>
      </c>
      <c r="K796" s="186" t="str">
        <f t="shared" si="88"/>
        <v>211</v>
      </c>
      <c r="L796" s="155" t="str">
        <f t="shared" si="89"/>
        <v>21111</v>
      </c>
      <c r="M796" s="155" t="str">
        <f t="shared" si="90"/>
        <v>2111199</v>
      </c>
    </row>
    <row r="797" ht="31" hidden="1" customHeight="1" spans="1:13">
      <c r="A797" s="309">
        <v>21112</v>
      </c>
      <c r="B797" s="310" t="s">
        <v>722</v>
      </c>
      <c r="C797" s="165">
        <f>SUMIFS(C798:C$1297,$L798:$L$1297,$A797,$J798:$J$1297,"项")</f>
        <v>0</v>
      </c>
      <c r="D797" s="165">
        <f>SUMIFS(D798:D$1297,$L798:$L$1297,$A797,$J798:$J$1297,"项")</f>
        <v>0</v>
      </c>
      <c r="E797" s="165">
        <f>SUMIFS(E798:E$1297,$L798:$L$1297,$A797,$J798:$J$1297,"项")</f>
        <v>0</v>
      </c>
      <c r="F797" s="165">
        <f>SUMIFS(F798:F$1297,$L798:$L$1297,$A797,$J798:$J$1297,"项")</f>
        <v>0</v>
      </c>
      <c r="G797" s="173" t="str">
        <f t="shared" si="84"/>
        <v/>
      </c>
      <c r="H797" s="173" t="str">
        <f t="shared" si="85"/>
        <v/>
      </c>
      <c r="I797" s="184" t="str">
        <f t="shared" si="86"/>
        <v>否</v>
      </c>
      <c r="J797" s="185" t="str">
        <f t="shared" si="87"/>
        <v>款</v>
      </c>
      <c r="K797" s="186" t="str">
        <f t="shared" si="88"/>
        <v>211</v>
      </c>
      <c r="L797" s="155" t="str">
        <f t="shared" si="89"/>
        <v>21112</v>
      </c>
      <c r="M797" s="155" t="str">
        <f t="shared" si="90"/>
        <v>21112</v>
      </c>
    </row>
    <row r="798" ht="31" hidden="1" customHeight="1" spans="1:13">
      <c r="A798" s="170">
        <v>2111201</v>
      </c>
      <c r="B798" s="171" t="s">
        <v>723</v>
      </c>
      <c r="C798" s="172">
        <v>0</v>
      </c>
      <c r="D798" s="172">
        <v>0</v>
      </c>
      <c r="E798" s="172">
        <v>0</v>
      </c>
      <c r="F798" s="172">
        <v>0</v>
      </c>
      <c r="G798" s="173" t="str">
        <f t="shared" si="84"/>
        <v/>
      </c>
      <c r="H798" s="173" t="str">
        <f t="shared" si="85"/>
        <v/>
      </c>
      <c r="I798" s="184" t="str">
        <f t="shared" si="86"/>
        <v>否</v>
      </c>
      <c r="J798" s="185" t="str">
        <f t="shared" si="87"/>
        <v>项</v>
      </c>
      <c r="K798" s="186" t="str">
        <f t="shared" si="88"/>
        <v>211</v>
      </c>
      <c r="L798" s="155" t="str">
        <f t="shared" si="89"/>
        <v>21112</v>
      </c>
      <c r="M798" s="155" t="str">
        <f t="shared" si="90"/>
        <v>2111201</v>
      </c>
    </row>
    <row r="799" ht="31" hidden="1" customHeight="1" spans="1:13">
      <c r="A799" s="309">
        <v>21113</v>
      </c>
      <c r="B799" s="310" t="s">
        <v>724</v>
      </c>
      <c r="C799" s="165">
        <f>SUMIFS(C800:C$1297,$L800:$L$1297,$A799,$J800:$J$1297,"项")</f>
        <v>0</v>
      </c>
      <c r="D799" s="165">
        <f>SUMIFS(D800:D$1297,$L800:$L$1297,$A799,$J800:$J$1297,"项")</f>
        <v>0</v>
      </c>
      <c r="E799" s="165">
        <f>SUMIFS(E800:E$1297,$L800:$L$1297,$A799,$J800:$J$1297,"项")</f>
        <v>0</v>
      </c>
      <c r="F799" s="165">
        <f>SUMIFS(F800:F$1297,$L800:$L$1297,$A799,$J800:$J$1297,"项")</f>
        <v>0</v>
      </c>
      <c r="G799" s="173" t="str">
        <f t="shared" si="84"/>
        <v/>
      </c>
      <c r="H799" s="173" t="str">
        <f t="shared" si="85"/>
        <v/>
      </c>
      <c r="I799" s="184" t="str">
        <f t="shared" si="86"/>
        <v>否</v>
      </c>
      <c r="J799" s="185" t="str">
        <f t="shared" si="87"/>
        <v>款</v>
      </c>
      <c r="K799" s="186" t="str">
        <f t="shared" si="88"/>
        <v>211</v>
      </c>
      <c r="L799" s="155" t="str">
        <f t="shared" si="89"/>
        <v>21113</v>
      </c>
      <c r="M799" s="155" t="str">
        <f t="shared" si="90"/>
        <v>21113</v>
      </c>
    </row>
    <row r="800" ht="31" hidden="1" customHeight="1" spans="1:13">
      <c r="A800" s="170">
        <v>2111301</v>
      </c>
      <c r="B800" s="171" t="s">
        <v>725</v>
      </c>
      <c r="C800" s="172">
        <v>0</v>
      </c>
      <c r="D800" s="172">
        <v>0</v>
      </c>
      <c r="E800" s="172">
        <v>0</v>
      </c>
      <c r="F800" s="172">
        <v>0</v>
      </c>
      <c r="G800" s="173" t="str">
        <f t="shared" si="84"/>
        <v/>
      </c>
      <c r="H800" s="173" t="str">
        <f t="shared" si="85"/>
        <v/>
      </c>
      <c r="I800" s="184" t="str">
        <f t="shared" si="86"/>
        <v>否</v>
      </c>
      <c r="J800" s="185" t="str">
        <f t="shared" si="87"/>
        <v>项</v>
      </c>
      <c r="K800" s="186" t="str">
        <f t="shared" si="88"/>
        <v>211</v>
      </c>
      <c r="L800" s="155" t="str">
        <f t="shared" si="89"/>
        <v>21113</v>
      </c>
      <c r="M800" s="155" t="str">
        <f t="shared" si="90"/>
        <v>2111301</v>
      </c>
    </row>
    <row r="801" ht="31" hidden="1" customHeight="1" spans="1:13">
      <c r="A801" s="309">
        <v>21114</v>
      </c>
      <c r="B801" s="310" t="s">
        <v>726</v>
      </c>
      <c r="C801" s="165">
        <f>SUMIFS(C802:C$1297,$L802:$L$1297,$A801,$J802:$J$1297,"项")</f>
        <v>0</v>
      </c>
      <c r="D801" s="165">
        <f>SUMIFS(D802:D$1297,$L802:$L$1297,$A801,$J802:$J$1297,"项")</f>
        <v>0</v>
      </c>
      <c r="E801" s="165">
        <f>SUMIFS(E802:E$1297,$L802:$L$1297,$A801,$J802:$J$1297,"项")</f>
        <v>0</v>
      </c>
      <c r="F801" s="165">
        <f>SUMIFS(F802:F$1297,$L802:$L$1297,$A801,$J802:$J$1297,"项")</f>
        <v>0</v>
      </c>
      <c r="G801" s="173" t="str">
        <f t="shared" si="84"/>
        <v/>
      </c>
      <c r="H801" s="173" t="str">
        <f t="shared" si="85"/>
        <v/>
      </c>
      <c r="I801" s="184" t="str">
        <f t="shared" si="86"/>
        <v>否</v>
      </c>
      <c r="J801" s="185" t="str">
        <f t="shared" si="87"/>
        <v>款</v>
      </c>
      <c r="K801" s="186" t="str">
        <f t="shared" si="88"/>
        <v>211</v>
      </c>
      <c r="L801" s="155" t="str">
        <f t="shared" si="89"/>
        <v>21114</v>
      </c>
      <c r="M801" s="155" t="str">
        <f t="shared" si="90"/>
        <v>21114</v>
      </c>
    </row>
    <row r="802" ht="31" hidden="1" customHeight="1" spans="1:13">
      <c r="A802" s="170">
        <v>2111401</v>
      </c>
      <c r="B802" s="171" t="s">
        <v>144</v>
      </c>
      <c r="C802" s="172">
        <v>0</v>
      </c>
      <c r="D802" s="172">
        <v>0</v>
      </c>
      <c r="E802" s="172">
        <v>0</v>
      </c>
      <c r="F802" s="172">
        <v>0</v>
      </c>
      <c r="G802" s="173" t="str">
        <f t="shared" si="84"/>
        <v/>
      </c>
      <c r="H802" s="173" t="str">
        <f t="shared" si="85"/>
        <v/>
      </c>
      <c r="I802" s="184" t="str">
        <f t="shared" si="86"/>
        <v>否</v>
      </c>
      <c r="J802" s="185" t="str">
        <f t="shared" si="87"/>
        <v>项</v>
      </c>
      <c r="K802" s="186" t="str">
        <f t="shared" si="88"/>
        <v>211</v>
      </c>
      <c r="L802" s="155" t="str">
        <f t="shared" si="89"/>
        <v>21114</v>
      </c>
      <c r="M802" s="155" t="str">
        <f t="shared" si="90"/>
        <v>2111401</v>
      </c>
    </row>
    <row r="803" ht="31" hidden="1" customHeight="1" spans="1:13">
      <c r="A803" s="170">
        <v>2111402</v>
      </c>
      <c r="B803" s="171" t="s">
        <v>145</v>
      </c>
      <c r="C803" s="172">
        <v>0</v>
      </c>
      <c r="D803" s="172">
        <v>0</v>
      </c>
      <c r="E803" s="172">
        <v>0</v>
      </c>
      <c r="F803" s="172">
        <v>0</v>
      </c>
      <c r="G803" s="173" t="str">
        <f t="shared" si="84"/>
        <v/>
      </c>
      <c r="H803" s="173" t="str">
        <f t="shared" si="85"/>
        <v/>
      </c>
      <c r="I803" s="184" t="str">
        <f t="shared" si="86"/>
        <v>否</v>
      </c>
      <c r="J803" s="185" t="str">
        <f t="shared" si="87"/>
        <v>项</v>
      </c>
      <c r="K803" s="186" t="str">
        <f t="shared" si="88"/>
        <v>211</v>
      </c>
      <c r="L803" s="155" t="str">
        <f t="shared" si="89"/>
        <v>21114</v>
      </c>
      <c r="M803" s="155" t="str">
        <f t="shared" si="90"/>
        <v>2111402</v>
      </c>
    </row>
    <row r="804" ht="31" hidden="1" customHeight="1" spans="1:13">
      <c r="A804" s="170">
        <v>2111403</v>
      </c>
      <c r="B804" s="171" t="s">
        <v>146</v>
      </c>
      <c r="C804" s="172">
        <v>0</v>
      </c>
      <c r="D804" s="172">
        <v>0</v>
      </c>
      <c r="E804" s="172">
        <v>0</v>
      </c>
      <c r="F804" s="172">
        <v>0</v>
      </c>
      <c r="G804" s="173" t="str">
        <f t="shared" si="84"/>
        <v/>
      </c>
      <c r="H804" s="173" t="str">
        <f t="shared" si="85"/>
        <v/>
      </c>
      <c r="I804" s="184" t="str">
        <f t="shared" si="86"/>
        <v>否</v>
      </c>
      <c r="J804" s="185" t="str">
        <f t="shared" si="87"/>
        <v>项</v>
      </c>
      <c r="K804" s="186" t="str">
        <f t="shared" si="88"/>
        <v>211</v>
      </c>
      <c r="L804" s="155" t="str">
        <f t="shared" si="89"/>
        <v>21114</v>
      </c>
      <c r="M804" s="155" t="str">
        <f t="shared" si="90"/>
        <v>2111403</v>
      </c>
    </row>
    <row r="805" ht="31" hidden="1" customHeight="1" spans="1:13">
      <c r="A805" s="170">
        <v>2111406</v>
      </c>
      <c r="B805" s="171" t="s">
        <v>727</v>
      </c>
      <c r="C805" s="172">
        <v>0</v>
      </c>
      <c r="D805" s="172">
        <v>0</v>
      </c>
      <c r="E805" s="172">
        <v>0</v>
      </c>
      <c r="F805" s="172">
        <v>0</v>
      </c>
      <c r="G805" s="173" t="str">
        <f t="shared" si="84"/>
        <v/>
      </c>
      <c r="H805" s="173" t="str">
        <f t="shared" si="85"/>
        <v/>
      </c>
      <c r="I805" s="184" t="str">
        <f t="shared" si="86"/>
        <v>否</v>
      </c>
      <c r="J805" s="185" t="str">
        <f t="shared" si="87"/>
        <v>项</v>
      </c>
      <c r="K805" s="186" t="str">
        <f t="shared" si="88"/>
        <v>211</v>
      </c>
      <c r="L805" s="155" t="str">
        <f t="shared" si="89"/>
        <v>21114</v>
      </c>
      <c r="M805" s="155" t="str">
        <f t="shared" si="90"/>
        <v>2111406</v>
      </c>
    </row>
    <row r="806" ht="31" hidden="1" customHeight="1" spans="1:13">
      <c r="A806" s="170">
        <v>2111407</v>
      </c>
      <c r="B806" s="171" t="s">
        <v>728</v>
      </c>
      <c r="C806" s="172">
        <v>0</v>
      </c>
      <c r="D806" s="172">
        <v>0</v>
      </c>
      <c r="E806" s="172">
        <v>0</v>
      </c>
      <c r="F806" s="172">
        <v>0</v>
      </c>
      <c r="G806" s="173" t="str">
        <f t="shared" si="84"/>
        <v/>
      </c>
      <c r="H806" s="173" t="str">
        <f t="shared" si="85"/>
        <v/>
      </c>
      <c r="I806" s="184" t="str">
        <f t="shared" si="86"/>
        <v>否</v>
      </c>
      <c r="J806" s="185" t="str">
        <f t="shared" si="87"/>
        <v>项</v>
      </c>
      <c r="K806" s="186" t="str">
        <f t="shared" si="88"/>
        <v>211</v>
      </c>
      <c r="L806" s="155" t="str">
        <f t="shared" si="89"/>
        <v>21114</v>
      </c>
      <c r="M806" s="155" t="str">
        <f t="shared" si="90"/>
        <v>2111407</v>
      </c>
    </row>
    <row r="807" ht="31" hidden="1" customHeight="1" spans="1:13">
      <c r="A807" s="170">
        <v>2111408</v>
      </c>
      <c r="B807" s="171" t="s">
        <v>729</v>
      </c>
      <c r="C807" s="172">
        <v>0</v>
      </c>
      <c r="D807" s="172">
        <v>0</v>
      </c>
      <c r="E807" s="172">
        <v>0</v>
      </c>
      <c r="F807" s="172">
        <v>0</v>
      </c>
      <c r="G807" s="173" t="str">
        <f t="shared" si="84"/>
        <v/>
      </c>
      <c r="H807" s="173" t="str">
        <f t="shared" si="85"/>
        <v/>
      </c>
      <c r="I807" s="184" t="str">
        <f t="shared" si="86"/>
        <v>否</v>
      </c>
      <c r="J807" s="185" t="str">
        <f t="shared" si="87"/>
        <v>项</v>
      </c>
      <c r="K807" s="186" t="str">
        <f t="shared" si="88"/>
        <v>211</v>
      </c>
      <c r="L807" s="155" t="str">
        <f t="shared" si="89"/>
        <v>21114</v>
      </c>
      <c r="M807" s="155" t="str">
        <f t="shared" si="90"/>
        <v>2111408</v>
      </c>
    </row>
    <row r="808" ht="31" hidden="1" customHeight="1" spans="1:13">
      <c r="A808" s="170">
        <v>2111411</v>
      </c>
      <c r="B808" s="171" t="s">
        <v>185</v>
      </c>
      <c r="C808" s="172">
        <v>0</v>
      </c>
      <c r="D808" s="172">
        <v>0</v>
      </c>
      <c r="E808" s="172">
        <v>0</v>
      </c>
      <c r="F808" s="172">
        <v>0</v>
      </c>
      <c r="G808" s="173" t="str">
        <f t="shared" si="84"/>
        <v/>
      </c>
      <c r="H808" s="173" t="str">
        <f t="shared" si="85"/>
        <v/>
      </c>
      <c r="I808" s="184" t="str">
        <f t="shared" si="86"/>
        <v>否</v>
      </c>
      <c r="J808" s="185" t="str">
        <f t="shared" si="87"/>
        <v>项</v>
      </c>
      <c r="K808" s="186" t="str">
        <f t="shared" si="88"/>
        <v>211</v>
      </c>
      <c r="L808" s="155" t="str">
        <f t="shared" si="89"/>
        <v>21114</v>
      </c>
      <c r="M808" s="155" t="str">
        <f t="shared" si="90"/>
        <v>2111411</v>
      </c>
    </row>
    <row r="809" ht="31" hidden="1" customHeight="1" spans="1:13">
      <c r="A809" s="312">
        <v>2111413</v>
      </c>
      <c r="B809" s="234" t="s">
        <v>730</v>
      </c>
      <c r="C809" s="172">
        <v>0</v>
      </c>
      <c r="D809" s="172">
        <v>0</v>
      </c>
      <c r="E809" s="172">
        <v>0</v>
      </c>
      <c r="F809" s="172">
        <v>0</v>
      </c>
      <c r="G809" s="308" t="str">
        <f t="shared" si="84"/>
        <v/>
      </c>
      <c r="H809" s="308" t="str">
        <f t="shared" si="85"/>
        <v/>
      </c>
      <c r="I809" s="184" t="str">
        <f t="shared" si="86"/>
        <v>否</v>
      </c>
      <c r="J809" s="185" t="str">
        <f t="shared" si="87"/>
        <v>项</v>
      </c>
      <c r="K809" s="186" t="str">
        <f t="shared" si="88"/>
        <v>211</v>
      </c>
      <c r="L809" s="155" t="str">
        <f t="shared" si="89"/>
        <v>21114</v>
      </c>
      <c r="M809" s="155" t="str">
        <f t="shared" si="90"/>
        <v>2111413</v>
      </c>
    </row>
    <row r="810" ht="31" hidden="1" customHeight="1" spans="1:13">
      <c r="A810" s="170">
        <v>2111450</v>
      </c>
      <c r="B810" s="171" t="s">
        <v>153</v>
      </c>
      <c r="C810" s="172">
        <v>0</v>
      </c>
      <c r="D810" s="172">
        <v>0</v>
      </c>
      <c r="E810" s="172">
        <v>0</v>
      </c>
      <c r="F810" s="172">
        <v>0</v>
      </c>
      <c r="G810" s="173" t="str">
        <f t="shared" si="84"/>
        <v/>
      </c>
      <c r="H810" s="173" t="str">
        <f t="shared" si="85"/>
        <v/>
      </c>
      <c r="I810" s="184" t="str">
        <f t="shared" si="86"/>
        <v>否</v>
      </c>
      <c r="J810" s="185" t="str">
        <f t="shared" si="87"/>
        <v>项</v>
      </c>
      <c r="K810" s="186" t="str">
        <f t="shared" si="88"/>
        <v>211</v>
      </c>
      <c r="L810" s="155" t="str">
        <f t="shared" si="89"/>
        <v>21114</v>
      </c>
      <c r="M810" s="155" t="str">
        <f t="shared" si="90"/>
        <v>2111450</v>
      </c>
    </row>
    <row r="811" ht="31" hidden="1" customHeight="1" spans="1:13">
      <c r="A811" s="170">
        <v>2111499</v>
      </c>
      <c r="B811" s="171" t="s">
        <v>731</v>
      </c>
      <c r="C811" s="172">
        <v>0</v>
      </c>
      <c r="D811" s="172">
        <v>0</v>
      </c>
      <c r="E811" s="172">
        <v>0</v>
      </c>
      <c r="F811" s="172">
        <v>0</v>
      </c>
      <c r="G811" s="173" t="str">
        <f t="shared" si="84"/>
        <v/>
      </c>
      <c r="H811" s="173" t="str">
        <f t="shared" si="85"/>
        <v/>
      </c>
      <c r="I811" s="184" t="str">
        <f t="shared" si="86"/>
        <v>否</v>
      </c>
      <c r="J811" s="185" t="str">
        <f t="shared" si="87"/>
        <v>项</v>
      </c>
      <c r="K811" s="186" t="str">
        <f t="shared" si="88"/>
        <v>211</v>
      </c>
      <c r="L811" s="155" t="str">
        <f t="shared" si="89"/>
        <v>21114</v>
      </c>
      <c r="M811" s="155" t="str">
        <f t="shared" si="90"/>
        <v>2111499</v>
      </c>
    </row>
    <row r="812" ht="31" customHeight="1" spans="1:13">
      <c r="A812" s="309">
        <v>21199</v>
      </c>
      <c r="B812" s="310" t="s">
        <v>732</v>
      </c>
      <c r="C812" s="165">
        <f>SUMIFS(C813:C$1297,$L813:$L$1297,$A812,$J813:$J$1297,"项")</f>
        <v>1124</v>
      </c>
      <c r="D812" s="165">
        <f>SUMIFS(D813:D$1297,$L813:$L$1297,$A812,$J813:$J$1297,"项")</f>
        <v>2010</v>
      </c>
      <c r="E812" s="165">
        <f>SUMIFS(E813:E$1297,$L813:$L$1297,$A812,$J813:$J$1297,"项")</f>
        <v>1000</v>
      </c>
      <c r="F812" s="165">
        <f>SUMIFS(F813:F$1297,$L813:$L$1297,$A812,$J813:$J$1297,"项")</f>
        <v>1000</v>
      </c>
      <c r="G812" s="173">
        <f t="shared" si="84"/>
        <v>1</v>
      </c>
      <c r="H812" s="173">
        <f t="shared" si="85"/>
        <v>0.89</v>
      </c>
      <c r="I812" s="184" t="str">
        <f t="shared" si="86"/>
        <v>是</v>
      </c>
      <c r="J812" s="185" t="str">
        <f t="shared" si="87"/>
        <v>款</v>
      </c>
      <c r="K812" s="186" t="str">
        <f t="shared" si="88"/>
        <v>211</v>
      </c>
      <c r="L812" s="155" t="str">
        <f t="shared" si="89"/>
        <v>21199</v>
      </c>
      <c r="M812" s="155" t="str">
        <f t="shared" si="90"/>
        <v>21199</v>
      </c>
    </row>
    <row r="813" ht="31" customHeight="1" spans="1:13">
      <c r="A813" s="170" t="s">
        <v>733</v>
      </c>
      <c r="B813" s="171" t="s">
        <v>734</v>
      </c>
      <c r="C813" s="172">
        <v>1124</v>
      </c>
      <c r="D813" s="172">
        <v>2010</v>
      </c>
      <c r="E813" s="172">
        <v>1000</v>
      </c>
      <c r="F813" s="172">
        <v>1000</v>
      </c>
      <c r="G813" s="173">
        <f t="shared" si="84"/>
        <v>1</v>
      </c>
      <c r="H813" s="173">
        <f t="shared" si="85"/>
        <v>0.89</v>
      </c>
      <c r="I813" s="184" t="str">
        <f t="shared" si="86"/>
        <v>是</v>
      </c>
      <c r="J813" s="185" t="str">
        <f t="shared" si="87"/>
        <v>项</v>
      </c>
      <c r="K813" s="186" t="str">
        <f t="shared" si="88"/>
        <v>211</v>
      </c>
      <c r="L813" s="155" t="str">
        <f t="shared" si="89"/>
        <v>21199</v>
      </c>
      <c r="M813" s="155" t="str">
        <f t="shared" si="90"/>
        <v>2119999</v>
      </c>
    </row>
    <row r="814" ht="31" customHeight="1" spans="1:13">
      <c r="A814" s="307">
        <v>212</v>
      </c>
      <c r="B814" s="237" t="s">
        <v>96</v>
      </c>
      <c r="C814" s="165">
        <f>SUMIFS(C815:C$1297,$K815:$K$1297,$A814,$J815:$J$1297,"款")</f>
        <v>5146</v>
      </c>
      <c r="D814" s="165">
        <f>SUMIFS(D815:D$1297,$K815:$K$1297,$A814,$J815:$J$1297,"款")</f>
        <v>7082</v>
      </c>
      <c r="E814" s="165">
        <f>SUMIFS(E815:E$1297,$K815:$K$1297,$A814,$J815:$J$1297,"款")</f>
        <v>4419</v>
      </c>
      <c r="F814" s="165">
        <f>SUMIFS(F815:F$1297,$K815:$K$1297,$A814,$J815:$J$1297,"款")</f>
        <v>3556</v>
      </c>
      <c r="G814" s="308">
        <f t="shared" si="84"/>
        <v>0.805</v>
      </c>
      <c r="H814" s="308">
        <f t="shared" si="85"/>
        <v>0.691</v>
      </c>
      <c r="I814" s="184" t="str">
        <f t="shared" si="86"/>
        <v>是</v>
      </c>
      <c r="J814" s="185" t="str">
        <f t="shared" si="87"/>
        <v>类</v>
      </c>
      <c r="K814" s="186" t="str">
        <f t="shared" si="88"/>
        <v>212</v>
      </c>
      <c r="L814" s="155" t="str">
        <f t="shared" si="89"/>
        <v>212</v>
      </c>
      <c r="M814" s="155" t="str">
        <f t="shared" si="90"/>
        <v>212</v>
      </c>
    </row>
    <row r="815" ht="31" customHeight="1" spans="1:13">
      <c r="A815" s="309">
        <v>21201</v>
      </c>
      <c r="B815" s="310" t="s">
        <v>735</v>
      </c>
      <c r="C815" s="165">
        <f>SUMIFS(C816:C$1297,$L816:$L$1297,$A815,$J816:$J$1297,"项")</f>
        <v>3227</v>
      </c>
      <c r="D815" s="165">
        <f>SUMIFS(D816:D$1297,$L816:$L$1297,$A815,$J816:$J$1297,"项")</f>
        <v>3232</v>
      </c>
      <c r="E815" s="165">
        <f>SUMIFS(E816:E$1297,$L816:$L$1297,$A815,$J816:$J$1297,"项")</f>
        <v>2699</v>
      </c>
      <c r="F815" s="165">
        <f>SUMIFS(F816:F$1297,$L816:$L$1297,$A815,$J816:$J$1297,"项")</f>
        <v>1751</v>
      </c>
      <c r="G815" s="173">
        <f t="shared" si="84"/>
        <v>0.649</v>
      </c>
      <c r="H815" s="173">
        <f t="shared" si="85"/>
        <v>0.543</v>
      </c>
      <c r="I815" s="184" t="str">
        <f t="shared" si="86"/>
        <v>是</v>
      </c>
      <c r="J815" s="185" t="str">
        <f t="shared" si="87"/>
        <v>款</v>
      </c>
      <c r="K815" s="186" t="str">
        <f t="shared" si="88"/>
        <v>212</v>
      </c>
      <c r="L815" s="155" t="str">
        <f t="shared" si="89"/>
        <v>21201</v>
      </c>
      <c r="M815" s="155" t="str">
        <f t="shared" si="90"/>
        <v>21201</v>
      </c>
    </row>
    <row r="816" ht="31" customHeight="1" spans="1:13">
      <c r="A816" s="170">
        <v>2120101</v>
      </c>
      <c r="B816" s="171" t="s">
        <v>144</v>
      </c>
      <c r="C816" s="172">
        <v>415</v>
      </c>
      <c r="D816" s="172">
        <v>397</v>
      </c>
      <c r="E816" s="172">
        <v>370</v>
      </c>
      <c r="F816" s="172">
        <v>404</v>
      </c>
      <c r="G816" s="173">
        <f t="shared" si="84"/>
        <v>1.092</v>
      </c>
      <c r="H816" s="173">
        <f t="shared" si="85"/>
        <v>0.973</v>
      </c>
      <c r="I816" s="184" t="str">
        <f t="shared" si="86"/>
        <v>是</v>
      </c>
      <c r="J816" s="185" t="str">
        <f t="shared" si="87"/>
        <v>项</v>
      </c>
      <c r="K816" s="186" t="str">
        <f t="shared" si="88"/>
        <v>212</v>
      </c>
      <c r="L816" s="155" t="str">
        <f t="shared" si="89"/>
        <v>21201</v>
      </c>
      <c r="M816" s="155" t="str">
        <f t="shared" si="90"/>
        <v>2120101</v>
      </c>
    </row>
    <row r="817" ht="31" customHeight="1" spans="1:13">
      <c r="A817" s="170">
        <v>2120102</v>
      </c>
      <c r="B817" s="171" t="s">
        <v>145</v>
      </c>
      <c r="C817" s="172">
        <v>0</v>
      </c>
      <c r="D817" s="172">
        <v>3</v>
      </c>
      <c r="E817" s="172">
        <v>5</v>
      </c>
      <c r="F817" s="172">
        <v>5</v>
      </c>
      <c r="G817" s="173">
        <f t="shared" si="84"/>
        <v>1</v>
      </c>
      <c r="H817" s="173" t="str">
        <f t="shared" si="85"/>
        <v/>
      </c>
      <c r="I817" s="184" t="str">
        <f t="shared" si="86"/>
        <v>是</v>
      </c>
      <c r="J817" s="185" t="str">
        <f t="shared" si="87"/>
        <v>项</v>
      </c>
      <c r="K817" s="186" t="str">
        <f t="shared" si="88"/>
        <v>212</v>
      </c>
      <c r="L817" s="155" t="str">
        <f t="shared" si="89"/>
        <v>21201</v>
      </c>
      <c r="M817" s="155" t="str">
        <f t="shared" si="90"/>
        <v>2120102</v>
      </c>
    </row>
    <row r="818" ht="31" hidden="1" customHeight="1" spans="1:13">
      <c r="A818" s="170">
        <v>2120103</v>
      </c>
      <c r="B818" s="171" t="s">
        <v>146</v>
      </c>
      <c r="C818" s="172">
        <v>0</v>
      </c>
      <c r="D818" s="172">
        <v>0</v>
      </c>
      <c r="E818" s="172">
        <v>0</v>
      </c>
      <c r="F818" s="172">
        <v>0</v>
      </c>
      <c r="G818" s="173" t="str">
        <f t="shared" si="84"/>
        <v/>
      </c>
      <c r="H818" s="173" t="str">
        <f t="shared" si="85"/>
        <v/>
      </c>
      <c r="I818" s="184" t="str">
        <f t="shared" si="86"/>
        <v>否</v>
      </c>
      <c r="J818" s="185" t="str">
        <f t="shared" si="87"/>
        <v>项</v>
      </c>
      <c r="K818" s="186" t="str">
        <f t="shared" si="88"/>
        <v>212</v>
      </c>
      <c r="L818" s="155" t="str">
        <f t="shared" si="89"/>
        <v>21201</v>
      </c>
      <c r="M818" s="155" t="str">
        <f t="shared" si="90"/>
        <v>2120103</v>
      </c>
    </row>
    <row r="819" ht="31" customHeight="1" spans="1:13">
      <c r="A819" s="170">
        <v>2120104</v>
      </c>
      <c r="B819" s="171" t="s">
        <v>736</v>
      </c>
      <c r="C819" s="172">
        <v>247</v>
      </c>
      <c r="D819" s="172">
        <v>225</v>
      </c>
      <c r="E819" s="172">
        <v>211</v>
      </c>
      <c r="F819" s="172">
        <v>189</v>
      </c>
      <c r="G819" s="173">
        <f t="shared" si="84"/>
        <v>0.896</v>
      </c>
      <c r="H819" s="173">
        <f t="shared" si="85"/>
        <v>0.765</v>
      </c>
      <c r="I819" s="184" t="str">
        <f t="shared" si="86"/>
        <v>是</v>
      </c>
      <c r="J819" s="185" t="str">
        <f t="shared" si="87"/>
        <v>项</v>
      </c>
      <c r="K819" s="186" t="str">
        <f t="shared" si="88"/>
        <v>212</v>
      </c>
      <c r="L819" s="155" t="str">
        <f t="shared" si="89"/>
        <v>21201</v>
      </c>
      <c r="M819" s="155" t="str">
        <f t="shared" si="90"/>
        <v>2120104</v>
      </c>
    </row>
    <row r="820" ht="31" hidden="1" customHeight="1" spans="1:13">
      <c r="A820" s="170">
        <v>2120105</v>
      </c>
      <c r="B820" s="171" t="s">
        <v>737</v>
      </c>
      <c r="C820" s="172">
        <v>0</v>
      </c>
      <c r="D820" s="172">
        <v>0</v>
      </c>
      <c r="E820" s="172">
        <v>0</v>
      </c>
      <c r="F820" s="172">
        <v>0</v>
      </c>
      <c r="G820" s="173" t="str">
        <f t="shared" si="84"/>
        <v/>
      </c>
      <c r="H820" s="173" t="str">
        <f t="shared" si="85"/>
        <v/>
      </c>
      <c r="I820" s="184" t="str">
        <f t="shared" si="86"/>
        <v>否</v>
      </c>
      <c r="J820" s="185" t="str">
        <f t="shared" si="87"/>
        <v>项</v>
      </c>
      <c r="K820" s="186" t="str">
        <f t="shared" si="88"/>
        <v>212</v>
      </c>
      <c r="L820" s="155" t="str">
        <f t="shared" si="89"/>
        <v>21201</v>
      </c>
      <c r="M820" s="155" t="str">
        <f t="shared" si="90"/>
        <v>2120105</v>
      </c>
    </row>
    <row r="821" ht="31" customHeight="1" spans="1:13">
      <c r="A821" s="170">
        <v>2120106</v>
      </c>
      <c r="B821" s="171" t="s">
        <v>738</v>
      </c>
      <c r="C821" s="172">
        <v>2466</v>
      </c>
      <c r="D821" s="172">
        <v>2324</v>
      </c>
      <c r="E821" s="172">
        <v>2015</v>
      </c>
      <c r="F821" s="172">
        <v>1047</v>
      </c>
      <c r="G821" s="173">
        <f t="shared" si="84"/>
        <v>0.52</v>
      </c>
      <c r="H821" s="173">
        <f t="shared" si="85"/>
        <v>0.425</v>
      </c>
      <c r="I821" s="184" t="str">
        <f t="shared" si="86"/>
        <v>是</v>
      </c>
      <c r="J821" s="185" t="str">
        <f t="shared" si="87"/>
        <v>项</v>
      </c>
      <c r="K821" s="186" t="str">
        <f t="shared" si="88"/>
        <v>212</v>
      </c>
      <c r="L821" s="155" t="str">
        <f t="shared" si="89"/>
        <v>21201</v>
      </c>
      <c r="M821" s="155" t="str">
        <f t="shared" si="90"/>
        <v>2120106</v>
      </c>
    </row>
    <row r="822" ht="31" hidden="1" customHeight="1" spans="1:13">
      <c r="A822" s="170">
        <v>2120107</v>
      </c>
      <c r="B822" s="171" t="s">
        <v>739</v>
      </c>
      <c r="C822" s="172">
        <v>0</v>
      </c>
      <c r="D822" s="172">
        <v>0</v>
      </c>
      <c r="E822" s="172">
        <v>0</v>
      </c>
      <c r="F822" s="172">
        <v>0</v>
      </c>
      <c r="G822" s="173" t="str">
        <f t="shared" si="84"/>
        <v/>
      </c>
      <c r="H822" s="173" t="str">
        <f t="shared" si="85"/>
        <v/>
      </c>
      <c r="I822" s="184" t="str">
        <f t="shared" si="86"/>
        <v>否</v>
      </c>
      <c r="J822" s="185" t="str">
        <f t="shared" si="87"/>
        <v>项</v>
      </c>
      <c r="K822" s="186" t="str">
        <f t="shared" si="88"/>
        <v>212</v>
      </c>
      <c r="L822" s="155" t="str">
        <f t="shared" si="89"/>
        <v>21201</v>
      </c>
      <c r="M822" s="155" t="str">
        <f t="shared" si="90"/>
        <v>2120107</v>
      </c>
    </row>
    <row r="823" ht="31" customHeight="1" spans="1:13">
      <c r="A823" s="170">
        <v>2120109</v>
      </c>
      <c r="B823" s="171" t="s">
        <v>740</v>
      </c>
      <c r="C823" s="172">
        <v>72</v>
      </c>
      <c r="D823" s="172">
        <v>83</v>
      </c>
      <c r="E823" s="172">
        <v>98</v>
      </c>
      <c r="F823" s="172">
        <v>106</v>
      </c>
      <c r="G823" s="173">
        <f t="shared" si="84"/>
        <v>1.082</v>
      </c>
      <c r="H823" s="173">
        <f t="shared" si="85"/>
        <v>1.472</v>
      </c>
      <c r="I823" s="184" t="str">
        <f t="shared" si="86"/>
        <v>是</v>
      </c>
      <c r="J823" s="185" t="str">
        <f t="shared" si="87"/>
        <v>项</v>
      </c>
      <c r="K823" s="186" t="str">
        <f t="shared" si="88"/>
        <v>212</v>
      </c>
      <c r="L823" s="155" t="str">
        <f t="shared" si="89"/>
        <v>21201</v>
      </c>
      <c r="M823" s="155" t="str">
        <f t="shared" si="90"/>
        <v>2120109</v>
      </c>
    </row>
    <row r="824" ht="31" hidden="1" customHeight="1" spans="1:13">
      <c r="A824" s="170">
        <v>2120110</v>
      </c>
      <c r="B824" s="171" t="s">
        <v>741</v>
      </c>
      <c r="C824" s="172">
        <v>0</v>
      </c>
      <c r="D824" s="172">
        <v>0</v>
      </c>
      <c r="E824" s="172">
        <v>0</v>
      </c>
      <c r="F824" s="172">
        <v>0</v>
      </c>
      <c r="G824" s="173" t="str">
        <f t="shared" si="84"/>
        <v/>
      </c>
      <c r="H824" s="173" t="str">
        <f t="shared" si="85"/>
        <v/>
      </c>
      <c r="I824" s="184" t="str">
        <f t="shared" si="86"/>
        <v>否</v>
      </c>
      <c r="J824" s="185" t="str">
        <f t="shared" si="87"/>
        <v>项</v>
      </c>
      <c r="K824" s="186" t="str">
        <f t="shared" si="88"/>
        <v>212</v>
      </c>
      <c r="L824" s="155" t="str">
        <f t="shared" si="89"/>
        <v>21201</v>
      </c>
      <c r="M824" s="155" t="str">
        <f t="shared" si="90"/>
        <v>2120110</v>
      </c>
    </row>
    <row r="825" ht="31" customHeight="1" spans="1:13">
      <c r="A825" s="170">
        <v>2120199</v>
      </c>
      <c r="B825" s="171" t="s">
        <v>742</v>
      </c>
      <c r="C825" s="172">
        <v>27</v>
      </c>
      <c r="D825" s="172">
        <v>200</v>
      </c>
      <c r="E825" s="172">
        <v>0</v>
      </c>
      <c r="F825" s="172">
        <v>0</v>
      </c>
      <c r="G825" s="173" t="str">
        <f t="shared" si="84"/>
        <v/>
      </c>
      <c r="H825" s="173">
        <f t="shared" si="85"/>
        <v>0</v>
      </c>
      <c r="I825" s="184" t="str">
        <f t="shared" si="86"/>
        <v>是</v>
      </c>
      <c r="J825" s="185" t="str">
        <f t="shared" si="87"/>
        <v>项</v>
      </c>
      <c r="K825" s="186" t="str">
        <f t="shared" si="88"/>
        <v>212</v>
      </c>
      <c r="L825" s="155" t="str">
        <f t="shared" si="89"/>
        <v>21201</v>
      </c>
      <c r="M825" s="155" t="str">
        <f t="shared" si="90"/>
        <v>2120199</v>
      </c>
    </row>
    <row r="826" ht="31" customHeight="1" spans="1:13">
      <c r="A826" s="309">
        <v>21202</v>
      </c>
      <c r="B826" s="310" t="s">
        <v>743</v>
      </c>
      <c r="C826" s="165">
        <f>SUMIFS(C827:C$1297,$L827:$L$1297,$A826,$J827:$J$1297,"项")</f>
        <v>3</v>
      </c>
      <c r="D826" s="165">
        <f>SUMIFS(D827:D$1297,$L827:$L$1297,$A826,$J827:$J$1297,"项")</f>
        <v>0</v>
      </c>
      <c r="E826" s="165">
        <f>SUMIFS(E827:E$1297,$L827:$L$1297,$A826,$J827:$J$1297,"项")</f>
        <v>0</v>
      </c>
      <c r="F826" s="165">
        <f>SUMIFS(F827:F$1297,$L827:$L$1297,$A826,$J827:$J$1297,"项")</f>
        <v>0</v>
      </c>
      <c r="G826" s="173" t="str">
        <f t="shared" si="84"/>
        <v/>
      </c>
      <c r="H826" s="173">
        <f t="shared" si="85"/>
        <v>0</v>
      </c>
      <c r="I826" s="184" t="str">
        <f t="shared" si="86"/>
        <v>是</v>
      </c>
      <c r="J826" s="185" t="str">
        <f t="shared" si="87"/>
        <v>款</v>
      </c>
      <c r="K826" s="186" t="str">
        <f t="shared" si="88"/>
        <v>212</v>
      </c>
      <c r="L826" s="155" t="str">
        <f t="shared" si="89"/>
        <v>21202</v>
      </c>
      <c r="M826" s="155" t="str">
        <f t="shared" si="90"/>
        <v>21202</v>
      </c>
    </row>
    <row r="827" ht="31" customHeight="1" spans="1:13">
      <c r="A827" s="170">
        <v>2120201</v>
      </c>
      <c r="B827" s="171" t="s">
        <v>744</v>
      </c>
      <c r="C827" s="172">
        <v>3</v>
      </c>
      <c r="D827" s="172">
        <v>0</v>
      </c>
      <c r="E827" s="172">
        <v>0</v>
      </c>
      <c r="F827" s="172">
        <v>0</v>
      </c>
      <c r="G827" s="173" t="str">
        <f t="shared" si="84"/>
        <v/>
      </c>
      <c r="H827" s="173">
        <f t="shared" si="85"/>
        <v>0</v>
      </c>
      <c r="I827" s="184" t="str">
        <f t="shared" si="86"/>
        <v>是</v>
      </c>
      <c r="J827" s="185" t="str">
        <f t="shared" si="87"/>
        <v>项</v>
      </c>
      <c r="K827" s="186" t="str">
        <f t="shared" si="88"/>
        <v>212</v>
      </c>
      <c r="L827" s="155" t="str">
        <f t="shared" si="89"/>
        <v>21202</v>
      </c>
      <c r="M827" s="155" t="str">
        <f t="shared" si="90"/>
        <v>2120201</v>
      </c>
    </row>
    <row r="828" ht="31" customHeight="1" spans="1:13">
      <c r="A828" s="309">
        <v>21203</v>
      </c>
      <c r="B828" s="310" t="s">
        <v>745</v>
      </c>
      <c r="C828" s="165">
        <f>SUMIFS(C829:C$1297,$L829:$L$1297,$A828,$J829:$J$1297,"项")</f>
        <v>213</v>
      </c>
      <c r="D828" s="165">
        <f>SUMIFS(D829:D$1297,$L829:$L$1297,$A828,$J829:$J$1297,"项")</f>
        <v>219</v>
      </c>
      <c r="E828" s="165">
        <f>SUMIFS(E829:E$1297,$L829:$L$1297,$A828,$J829:$J$1297,"项")</f>
        <v>161</v>
      </c>
      <c r="F828" s="165">
        <f>SUMIFS(F829:F$1297,$L829:$L$1297,$A828,$J829:$J$1297,"项")</f>
        <v>178</v>
      </c>
      <c r="G828" s="173">
        <f t="shared" si="84"/>
        <v>1.106</v>
      </c>
      <c r="H828" s="173">
        <f t="shared" si="85"/>
        <v>0.836</v>
      </c>
      <c r="I828" s="184" t="str">
        <f t="shared" si="86"/>
        <v>是</v>
      </c>
      <c r="J828" s="185" t="str">
        <f t="shared" si="87"/>
        <v>款</v>
      </c>
      <c r="K828" s="186" t="str">
        <f t="shared" si="88"/>
        <v>212</v>
      </c>
      <c r="L828" s="155" t="str">
        <f t="shared" si="89"/>
        <v>21203</v>
      </c>
      <c r="M828" s="155" t="str">
        <f t="shared" si="90"/>
        <v>21203</v>
      </c>
    </row>
    <row r="829" ht="31" hidden="1" customHeight="1" spans="1:13">
      <c r="A829" s="170">
        <v>2120303</v>
      </c>
      <c r="B829" s="171" t="s">
        <v>746</v>
      </c>
      <c r="C829" s="172">
        <v>0</v>
      </c>
      <c r="D829" s="172">
        <v>0</v>
      </c>
      <c r="E829" s="172">
        <v>0</v>
      </c>
      <c r="F829" s="172">
        <v>0</v>
      </c>
      <c r="G829" s="173" t="str">
        <f t="shared" si="84"/>
        <v/>
      </c>
      <c r="H829" s="173" t="str">
        <f t="shared" si="85"/>
        <v/>
      </c>
      <c r="I829" s="184" t="str">
        <f t="shared" si="86"/>
        <v>否</v>
      </c>
      <c r="J829" s="185" t="str">
        <f t="shared" si="87"/>
        <v>项</v>
      </c>
      <c r="K829" s="186" t="str">
        <f t="shared" si="88"/>
        <v>212</v>
      </c>
      <c r="L829" s="155" t="str">
        <f t="shared" si="89"/>
        <v>21203</v>
      </c>
      <c r="M829" s="155" t="str">
        <f t="shared" si="90"/>
        <v>2120303</v>
      </c>
    </row>
    <row r="830" ht="31" customHeight="1" spans="1:13">
      <c r="A830" s="170">
        <v>2120399</v>
      </c>
      <c r="B830" s="171" t="s">
        <v>747</v>
      </c>
      <c r="C830" s="172">
        <v>213</v>
      </c>
      <c r="D830" s="172">
        <v>219</v>
      </c>
      <c r="E830" s="172">
        <v>161</v>
      </c>
      <c r="F830" s="172">
        <v>178</v>
      </c>
      <c r="G830" s="173">
        <f t="shared" si="84"/>
        <v>1.106</v>
      </c>
      <c r="H830" s="173">
        <f t="shared" si="85"/>
        <v>0.836</v>
      </c>
      <c r="I830" s="184" t="str">
        <f t="shared" si="86"/>
        <v>是</v>
      </c>
      <c r="J830" s="185" t="str">
        <f t="shared" si="87"/>
        <v>项</v>
      </c>
      <c r="K830" s="186" t="str">
        <f t="shared" si="88"/>
        <v>212</v>
      </c>
      <c r="L830" s="155" t="str">
        <f t="shared" si="89"/>
        <v>21203</v>
      </c>
      <c r="M830" s="155" t="str">
        <f t="shared" si="90"/>
        <v>2120399</v>
      </c>
    </row>
    <row r="831" ht="31" customHeight="1" spans="1:13">
      <c r="A831" s="309">
        <v>21205</v>
      </c>
      <c r="B831" s="310" t="s">
        <v>748</v>
      </c>
      <c r="C831" s="165">
        <f>SUMIFS(C832:C$1297,$L832:$L$1297,$A831,$J832:$J$1297,"项")</f>
        <v>1703</v>
      </c>
      <c r="D831" s="165">
        <f>SUMIFS(D832:D$1297,$L832:$L$1297,$A831,$J832:$J$1297,"项")</f>
        <v>3297</v>
      </c>
      <c r="E831" s="165">
        <f>SUMIFS(E832:E$1297,$L832:$L$1297,$A831,$J832:$J$1297,"项")</f>
        <v>1559</v>
      </c>
      <c r="F831" s="165">
        <f>SUMIFS(F832:F$1297,$L832:$L$1297,$A831,$J832:$J$1297,"项")</f>
        <v>1627</v>
      </c>
      <c r="G831" s="173">
        <f t="shared" si="84"/>
        <v>1.044</v>
      </c>
      <c r="H831" s="173">
        <f t="shared" si="85"/>
        <v>0.955</v>
      </c>
      <c r="I831" s="184" t="str">
        <f t="shared" si="86"/>
        <v>是</v>
      </c>
      <c r="J831" s="185" t="str">
        <f t="shared" si="87"/>
        <v>款</v>
      </c>
      <c r="K831" s="186" t="str">
        <f t="shared" si="88"/>
        <v>212</v>
      </c>
      <c r="L831" s="155" t="str">
        <f t="shared" si="89"/>
        <v>21205</v>
      </c>
      <c r="M831" s="155" t="str">
        <f t="shared" si="90"/>
        <v>21205</v>
      </c>
    </row>
    <row r="832" ht="31" customHeight="1" spans="1:13">
      <c r="A832" s="170">
        <v>2120501</v>
      </c>
      <c r="B832" s="171" t="s">
        <v>749</v>
      </c>
      <c r="C832" s="172">
        <v>1703</v>
      </c>
      <c r="D832" s="172">
        <v>3297</v>
      </c>
      <c r="E832" s="172">
        <v>1559</v>
      </c>
      <c r="F832" s="172">
        <v>1627</v>
      </c>
      <c r="G832" s="173">
        <f t="shared" si="84"/>
        <v>1.044</v>
      </c>
      <c r="H832" s="173">
        <f t="shared" si="85"/>
        <v>0.955</v>
      </c>
      <c r="I832" s="184" t="str">
        <f t="shared" si="86"/>
        <v>是</v>
      </c>
      <c r="J832" s="185" t="str">
        <f t="shared" si="87"/>
        <v>项</v>
      </c>
      <c r="K832" s="186" t="str">
        <f t="shared" si="88"/>
        <v>212</v>
      </c>
      <c r="L832" s="155" t="str">
        <f t="shared" si="89"/>
        <v>21205</v>
      </c>
      <c r="M832" s="155" t="str">
        <f t="shared" si="90"/>
        <v>2120501</v>
      </c>
    </row>
    <row r="833" ht="31" hidden="1" customHeight="1" spans="1:13">
      <c r="A833" s="309">
        <v>21206</v>
      </c>
      <c r="B833" s="310" t="s">
        <v>750</v>
      </c>
      <c r="C833" s="165">
        <f>SUMIFS(C834:C$1297,$L834:$L$1297,$A833,$J834:$J$1297,"项")</f>
        <v>0</v>
      </c>
      <c r="D833" s="165">
        <f>SUMIFS(D834:D$1297,$L834:$L$1297,$A833,$J834:$J$1297,"项")</f>
        <v>0</v>
      </c>
      <c r="E833" s="165">
        <f>SUMIFS(E834:E$1297,$L834:$L$1297,$A833,$J834:$J$1297,"项")</f>
        <v>0</v>
      </c>
      <c r="F833" s="165">
        <f>SUMIFS(F834:F$1297,$L834:$L$1297,$A833,$J834:$J$1297,"项")</f>
        <v>0</v>
      </c>
      <c r="G833" s="173" t="str">
        <f t="shared" si="84"/>
        <v/>
      </c>
      <c r="H833" s="173" t="str">
        <f t="shared" si="85"/>
        <v/>
      </c>
      <c r="I833" s="184" t="str">
        <f t="shared" si="86"/>
        <v>否</v>
      </c>
      <c r="J833" s="185" t="str">
        <f t="shared" si="87"/>
        <v>款</v>
      </c>
      <c r="K833" s="186" t="str">
        <f t="shared" si="88"/>
        <v>212</v>
      </c>
      <c r="L833" s="155" t="str">
        <f t="shared" si="89"/>
        <v>21206</v>
      </c>
      <c r="M833" s="155" t="str">
        <f t="shared" si="90"/>
        <v>21206</v>
      </c>
    </row>
    <row r="834" ht="31" hidden="1" customHeight="1" spans="1:13">
      <c r="A834" s="170">
        <v>2120601</v>
      </c>
      <c r="B834" s="171" t="s">
        <v>751</v>
      </c>
      <c r="C834" s="172">
        <v>0</v>
      </c>
      <c r="D834" s="172">
        <v>0</v>
      </c>
      <c r="E834" s="172">
        <v>0</v>
      </c>
      <c r="F834" s="172">
        <v>0</v>
      </c>
      <c r="G834" s="173" t="str">
        <f t="shared" si="84"/>
        <v/>
      </c>
      <c r="H834" s="173" t="str">
        <f t="shared" si="85"/>
        <v/>
      </c>
      <c r="I834" s="184" t="str">
        <f t="shared" si="86"/>
        <v>否</v>
      </c>
      <c r="J834" s="185" t="str">
        <f t="shared" si="87"/>
        <v>项</v>
      </c>
      <c r="K834" s="186" t="str">
        <f t="shared" si="88"/>
        <v>212</v>
      </c>
      <c r="L834" s="155" t="str">
        <f t="shared" si="89"/>
        <v>21206</v>
      </c>
      <c r="M834" s="155" t="str">
        <f t="shared" si="90"/>
        <v>2120601</v>
      </c>
    </row>
    <row r="835" ht="31" customHeight="1" spans="1:13">
      <c r="A835" s="309">
        <v>21299</v>
      </c>
      <c r="B835" s="310" t="s">
        <v>752</v>
      </c>
      <c r="C835" s="165">
        <f>SUMIFS(C836:C$1297,$L836:$L$1297,$A835,$J836:$J$1297,"项")</f>
        <v>0</v>
      </c>
      <c r="D835" s="165">
        <f>SUMIFS(D836:D$1297,$L836:$L$1297,$A835,$J836:$J$1297,"项")</f>
        <v>334</v>
      </c>
      <c r="E835" s="165">
        <f>SUMIFS(E836:E$1297,$L836:$L$1297,$A835,$J836:$J$1297,"项")</f>
        <v>0</v>
      </c>
      <c r="F835" s="165">
        <f>SUMIFS(F836:F$1297,$L836:$L$1297,$A835,$J836:$J$1297,"项")</f>
        <v>0</v>
      </c>
      <c r="G835" s="173" t="str">
        <f t="shared" si="84"/>
        <v/>
      </c>
      <c r="H835" s="173" t="str">
        <f t="shared" si="85"/>
        <v/>
      </c>
      <c r="I835" s="184" t="str">
        <f t="shared" si="86"/>
        <v>是</v>
      </c>
      <c r="J835" s="185" t="str">
        <f t="shared" si="87"/>
        <v>款</v>
      </c>
      <c r="K835" s="186" t="str">
        <f t="shared" si="88"/>
        <v>212</v>
      </c>
      <c r="L835" s="155" t="str">
        <f t="shared" si="89"/>
        <v>21299</v>
      </c>
      <c r="M835" s="155" t="str">
        <f t="shared" si="90"/>
        <v>21299</v>
      </c>
    </row>
    <row r="836" ht="31" customHeight="1" spans="1:13">
      <c r="A836" s="170">
        <v>2129999</v>
      </c>
      <c r="B836" s="171" t="s">
        <v>753</v>
      </c>
      <c r="C836" s="172">
        <v>0</v>
      </c>
      <c r="D836" s="172">
        <v>334</v>
      </c>
      <c r="E836" s="172">
        <v>0</v>
      </c>
      <c r="F836" s="172">
        <v>0</v>
      </c>
      <c r="G836" s="173" t="str">
        <f t="shared" si="84"/>
        <v/>
      </c>
      <c r="H836" s="173" t="str">
        <f t="shared" si="85"/>
        <v/>
      </c>
      <c r="I836" s="184" t="str">
        <f t="shared" si="86"/>
        <v>是</v>
      </c>
      <c r="J836" s="185" t="str">
        <f t="shared" si="87"/>
        <v>项</v>
      </c>
      <c r="K836" s="186" t="str">
        <f t="shared" si="88"/>
        <v>212</v>
      </c>
      <c r="L836" s="155" t="str">
        <f t="shared" si="89"/>
        <v>21299</v>
      </c>
      <c r="M836" s="155" t="str">
        <f t="shared" si="90"/>
        <v>2129999</v>
      </c>
    </row>
    <row r="837" ht="31" customHeight="1" spans="1:13">
      <c r="A837" s="307">
        <v>213</v>
      </c>
      <c r="B837" s="237" t="s">
        <v>98</v>
      </c>
      <c r="C837" s="165">
        <f>SUMIFS(C838:C$1297,$K838:$K$1297,$A837,$J838:$J$1297,"款")</f>
        <v>76809</v>
      </c>
      <c r="D837" s="165">
        <f>SUMIFS(D838:D$1297,$K838:$K$1297,$A837,$J838:$J$1297,"款")</f>
        <v>106492</v>
      </c>
      <c r="E837" s="165">
        <f>SUMIFS(E838:E$1297,$K838:$K$1297,$A837,$J838:$J$1297,"款")</f>
        <v>76737</v>
      </c>
      <c r="F837" s="165">
        <f>SUMIFS(F838:F$1297,$K838:$K$1297,$A837,$J838:$J$1297,"款")</f>
        <v>83253</v>
      </c>
      <c r="G837" s="308">
        <f t="shared" ref="G837:G900" si="91">IF(E837&lt;&gt;0,ROUND(F837/E837,3),"")</f>
        <v>1.085</v>
      </c>
      <c r="H837" s="308">
        <f t="shared" ref="H837:H900" si="92">IF(C837&lt;&gt;0,ROUND(F837/C837,3),"")</f>
        <v>1.084</v>
      </c>
      <c r="I837" s="184" t="str">
        <f t="shared" si="86"/>
        <v>是</v>
      </c>
      <c r="J837" s="185" t="str">
        <f t="shared" si="87"/>
        <v>类</v>
      </c>
      <c r="K837" s="186" t="str">
        <f t="shared" si="88"/>
        <v>213</v>
      </c>
      <c r="L837" s="155" t="str">
        <f t="shared" si="89"/>
        <v>213</v>
      </c>
      <c r="M837" s="155" t="str">
        <f t="shared" si="90"/>
        <v>213</v>
      </c>
    </row>
    <row r="838" ht="31" customHeight="1" spans="1:13">
      <c r="A838" s="309">
        <v>21301</v>
      </c>
      <c r="B838" s="310" t="s">
        <v>754</v>
      </c>
      <c r="C838" s="165">
        <f>SUMIFS(C839:C$1297,$L839:$L$1297,$A838,$J839:$J$1297,"项")</f>
        <v>8206</v>
      </c>
      <c r="D838" s="165">
        <f>SUMIFS(D839:D$1297,$L839:$L$1297,$A838,$J839:$J$1297,"项")</f>
        <v>12345</v>
      </c>
      <c r="E838" s="165">
        <f>SUMIFS(E839:E$1297,$L839:$L$1297,$A838,$J839:$J$1297,"项")</f>
        <v>9498</v>
      </c>
      <c r="F838" s="165">
        <f>SUMIFS(F839:F$1297,$L839:$L$1297,$A838,$J839:$J$1297,"项")</f>
        <v>8848</v>
      </c>
      <c r="G838" s="173">
        <f t="shared" si="91"/>
        <v>0.932</v>
      </c>
      <c r="H838" s="173">
        <f t="shared" si="92"/>
        <v>1.078</v>
      </c>
      <c r="I838" s="184" t="str">
        <f t="shared" ref="I838:I901" si="93">IF(LEN(A838)=3,"是",IF(OR(C838&lt;&gt;0,D838&lt;&gt;0,E838&lt;&gt;0,F838&lt;&gt;0),"是","否"))</f>
        <v>是</v>
      </c>
      <c r="J838" s="185" t="str">
        <f t="shared" ref="J838:J901" si="94">_xlfn.IFS(LEN(A838)=3,"类",LEN(A838)=5,"款",LEN(A838)=7,"项")</f>
        <v>款</v>
      </c>
      <c r="K838" s="186" t="str">
        <f t="shared" ref="K838:K901" si="95">LEFT(A838,3)</f>
        <v>213</v>
      </c>
      <c r="L838" s="155" t="str">
        <f t="shared" ref="L838:L901" si="96">LEFT(A838,5)</f>
        <v>21301</v>
      </c>
      <c r="M838" s="155" t="str">
        <f t="shared" ref="M838:M901" si="97">LEFT(A838,7)</f>
        <v>21301</v>
      </c>
    </row>
    <row r="839" ht="31" customHeight="1" spans="1:13">
      <c r="A839" s="170">
        <v>2130101</v>
      </c>
      <c r="B839" s="171" t="s">
        <v>144</v>
      </c>
      <c r="C839" s="172">
        <v>298</v>
      </c>
      <c r="D839" s="172">
        <v>292</v>
      </c>
      <c r="E839" s="172">
        <v>281</v>
      </c>
      <c r="F839" s="172">
        <v>308</v>
      </c>
      <c r="G839" s="173">
        <f t="shared" si="91"/>
        <v>1.096</v>
      </c>
      <c r="H839" s="173">
        <f t="shared" si="92"/>
        <v>1.034</v>
      </c>
      <c r="I839" s="184" t="str">
        <f t="shared" si="93"/>
        <v>是</v>
      </c>
      <c r="J839" s="185" t="str">
        <f t="shared" si="94"/>
        <v>项</v>
      </c>
      <c r="K839" s="186" t="str">
        <f t="shared" si="95"/>
        <v>213</v>
      </c>
      <c r="L839" s="155" t="str">
        <f t="shared" si="96"/>
        <v>21301</v>
      </c>
      <c r="M839" s="155" t="str">
        <f t="shared" si="97"/>
        <v>2130101</v>
      </c>
    </row>
    <row r="840" ht="31" hidden="1" customHeight="1" spans="1:13">
      <c r="A840" s="170">
        <v>2130102</v>
      </c>
      <c r="B840" s="171" t="s">
        <v>145</v>
      </c>
      <c r="C840" s="172">
        <v>0</v>
      </c>
      <c r="D840" s="172">
        <v>0</v>
      </c>
      <c r="E840" s="172">
        <v>0</v>
      </c>
      <c r="F840" s="172">
        <v>0</v>
      </c>
      <c r="G840" s="173" t="str">
        <f t="shared" si="91"/>
        <v/>
      </c>
      <c r="H840" s="173" t="str">
        <f t="shared" si="92"/>
        <v/>
      </c>
      <c r="I840" s="184" t="str">
        <f t="shared" si="93"/>
        <v>否</v>
      </c>
      <c r="J840" s="185" t="str">
        <f t="shared" si="94"/>
        <v>项</v>
      </c>
      <c r="K840" s="186" t="str">
        <f t="shared" si="95"/>
        <v>213</v>
      </c>
      <c r="L840" s="155" t="str">
        <f t="shared" si="96"/>
        <v>21301</v>
      </c>
      <c r="M840" s="155" t="str">
        <f t="shared" si="97"/>
        <v>2130102</v>
      </c>
    </row>
    <row r="841" ht="31" hidden="1" customHeight="1" spans="1:13">
      <c r="A841" s="170">
        <v>2130103</v>
      </c>
      <c r="B841" s="171" t="s">
        <v>146</v>
      </c>
      <c r="C841" s="172">
        <v>0</v>
      </c>
      <c r="D841" s="172">
        <v>0</v>
      </c>
      <c r="E841" s="172">
        <v>0</v>
      </c>
      <c r="F841" s="172">
        <v>0</v>
      </c>
      <c r="G841" s="173" t="str">
        <f t="shared" si="91"/>
        <v/>
      </c>
      <c r="H841" s="173" t="str">
        <f t="shared" si="92"/>
        <v/>
      </c>
      <c r="I841" s="184" t="str">
        <f t="shared" si="93"/>
        <v>否</v>
      </c>
      <c r="J841" s="185" t="str">
        <f t="shared" si="94"/>
        <v>项</v>
      </c>
      <c r="K841" s="186" t="str">
        <f t="shared" si="95"/>
        <v>213</v>
      </c>
      <c r="L841" s="155" t="str">
        <f t="shared" si="96"/>
        <v>21301</v>
      </c>
      <c r="M841" s="155" t="str">
        <f t="shared" si="97"/>
        <v>2130103</v>
      </c>
    </row>
    <row r="842" ht="31" customHeight="1" spans="1:13">
      <c r="A842" s="170">
        <v>2130104</v>
      </c>
      <c r="B842" s="171" t="s">
        <v>153</v>
      </c>
      <c r="C842" s="172">
        <v>2800</v>
      </c>
      <c r="D842" s="172">
        <v>2728</v>
      </c>
      <c r="E842" s="172">
        <v>2551</v>
      </c>
      <c r="F842" s="172">
        <v>2745</v>
      </c>
      <c r="G842" s="173">
        <f t="shared" si="91"/>
        <v>1.076</v>
      </c>
      <c r="H842" s="173">
        <f t="shared" si="92"/>
        <v>0.98</v>
      </c>
      <c r="I842" s="184" t="str">
        <f t="shared" si="93"/>
        <v>是</v>
      </c>
      <c r="J842" s="185" t="str">
        <f t="shared" si="94"/>
        <v>项</v>
      </c>
      <c r="K842" s="186" t="str">
        <f t="shared" si="95"/>
        <v>213</v>
      </c>
      <c r="L842" s="155" t="str">
        <f t="shared" si="96"/>
        <v>21301</v>
      </c>
      <c r="M842" s="155" t="str">
        <f t="shared" si="97"/>
        <v>2130104</v>
      </c>
    </row>
    <row r="843" ht="31" hidden="1" customHeight="1" spans="1:13">
      <c r="A843" s="170">
        <v>2130105</v>
      </c>
      <c r="B843" s="171" t="s">
        <v>755</v>
      </c>
      <c r="C843" s="172">
        <v>0</v>
      </c>
      <c r="D843" s="172">
        <v>0</v>
      </c>
      <c r="E843" s="172">
        <v>0</v>
      </c>
      <c r="F843" s="172">
        <v>0</v>
      </c>
      <c r="G843" s="173" t="str">
        <f t="shared" si="91"/>
        <v/>
      </c>
      <c r="H843" s="173" t="str">
        <f t="shared" si="92"/>
        <v/>
      </c>
      <c r="I843" s="184" t="str">
        <f t="shared" si="93"/>
        <v>否</v>
      </c>
      <c r="J843" s="185" t="str">
        <f t="shared" si="94"/>
        <v>项</v>
      </c>
      <c r="K843" s="186" t="str">
        <f t="shared" si="95"/>
        <v>213</v>
      </c>
      <c r="L843" s="155" t="str">
        <f t="shared" si="96"/>
        <v>21301</v>
      </c>
      <c r="M843" s="155" t="str">
        <f t="shared" si="97"/>
        <v>2130105</v>
      </c>
    </row>
    <row r="844" ht="31" customHeight="1" spans="1:13">
      <c r="A844" s="170">
        <v>2130106</v>
      </c>
      <c r="B844" s="171" t="s">
        <v>756</v>
      </c>
      <c r="C844" s="172">
        <v>169</v>
      </c>
      <c r="D844" s="172">
        <v>450</v>
      </c>
      <c r="E844" s="172">
        <v>292</v>
      </c>
      <c r="F844" s="172">
        <v>277</v>
      </c>
      <c r="G844" s="173">
        <f t="shared" si="91"/>
        <v>0.949</v>
      </c>
      <c r="H844" s="173">
        <f t="shared" si="92"/>
        <v>1.639</v>
      </c>
      <c r="I844" s="184" t="str">
        <f t="shared" si="93"/>
        <v>是</v>
      </c>
      <c r="J844" s="185" t="str">
        <f t="shared" si="94"/>
        <v>项</v>
      </c>
      <c r="K844" s="186" t="str">
        <f t="shared" si="95"/>
        <v>213</v>
      </c>
      <c r="L844" s="155" t="str">
        <f t="shared" si="96"/>
        <v>21301</v>
      </c>
      <c r="M844" s="155" t="str">
        <f t="shared" si="97"/>
        <v>2130106</v>
      </c>
    </row>
    <row r="845" ht="31" customHeight="1" spans="1:13">
      <c r="A845" s="170">
        <v>2130108</v>
      </c>
      <c r="B845" s="171" t="s">
        <v>757</v>
      </c>
      <c r="C845" s="172">
        <v>158</v>
      </c>
      <c r="D845" s="172">
        <v>375</v>
      </c>
      <c r="E845" s="172">
        <v>188</v>
      </c>
      <c r="F845" s="172">
        <v>236</v>
      </c>
      <c r="G845" s="173">
        <f t="shared" si="91"/>
        <v>1.255</v>
      </c>
      <c r="H845" s="173">
        <f t="shared" si="92"/>
        <v>1.494</v>
      </c>
      <c r="I845" s="184" t="str">
        <f t="shared" si="93"/>
        <v>是</v>
      </c>
      <c r="J845" s="185" t="str">
        <f t="shared" si="94"/>
        <v>项</v>
      </c>
      <c r="K845" s="186" t="str">
        <f t="shared" si="95"/>
        <v>213</v>
      </c>
      <c r="L845" s="155" t="str">
        <f t="shared" si="96"/>
        <v>21301</v>
      </c>
      <c r="M845" s="155" t="str">
        <f t="shared" si="97"/>
        <v>2130108</v>
      </c>
    </row>
    <row r="846" ht="31" customHeight="1" spans="1:13">
      <c r="A846" s="170">
        <v>2130109</v>
      </c>
      <c r="B846" s="171" t="s">
        <v>758</v>
      </c>
      <c r="C846" s="172">
        <v>24</v>
      </c>
      <c r="D846" s="172">
        <v>0</v>
      </c>
      <c r="E846" s="172">
        <v>0</v>
      </c>
      <c r="F846" s="172">
        <v>0</v>
      </c>
      <c r="G846" s="173" t="str">
        <f t="shared" si="91"/>
        <v/>
      </c>
      <c r="H846" s="173">
        <f t="shared" si="92"/>
        <v>0</v>
      </c>
      <c r="I846" s="184" t="str">
        <f t="shared" si="93"/>
        <v>是</v>
      </c>
      <c r="J846" s="185" t="str">
        <f t="shared" si="94"/>
        <v>项</v>
      </c>
      <c r="K846" s="186" t="str">
        <f t="shared" si="95"/>
        <v>213</v>
      </c>
      <c r="L846" s="155" t="str">
        <f t="shared" si="96"/>
        <v>21301</v>
      </c>
      <c r="M846" s="155" t="str">
        <f t="shared" si="97"/>
        <v>2130109</v>
      </c>
    </row>
    <row r="847" ht="31" hidden="1" customHeight="1" spans="1:13">
      <c r="A847" s="170">
        <v>2130110</v>
      </c>
      <c r="B847" s="171" t="s">
        <v>759</v>
      </c>
      <c r="C847" s="172">
        <v>0</v>
      </c>
      <c r="D847" s="172">
        <v>0</v>
      </c>
      <c r="E847" s="172">
        <v>0</v>
      </c>
      <c r="F847" s="172">
        <v>0</v>
      </c>
      <c r="G847" s="173" t="str">
        <f t="shared" si="91"/>
        <v/>
      </c>
      <c r="H847" s="173" t="str">
        <f t="shared" si="92"/>
        <v/>
      </c>
      <c r="I847" s="184" t="str">
        <f t="shared" si="93"/>
        <v>否</v>
      </c>
      <c r="J847" s="185" t="str">
        <f t="shared" si="94"/>
        <v>项</v>
      </c>
      <c r="K847" s="186" t="str">
        <f t="shared" si="95"/>
        <v>213</v>
      </c>
      <c r="L847" s="155" t="str">
        <f t="shared" si="96"/>
        <v>21301</v>
      </c>
      <c r="M847" s="155" t="str">
        <f t="shared" si="97"/>
        <v>2130110</v>
      </c>
    </row>
    <row r="848" ht="31" customHeight="1" spans="1:13">
      <c r="A848" s="170">
        <v>2130111</v>
      </c>
      <c r="B848" s="171" t="s">
        <v>760</v>
      </c>
      <c r="C848" s="172">
        <v>6</v>
      </c>
      <c r="D848" s="172">
        <v>113</v>
      </c>
      <c r="E848" s="172">
        <v>102</v>
      </c>
      <c r="F848" s="172">
        <v>88</v>
      </c>
      <c r="G848" s="173">
        <f t="shared" si="91"/>
        <v>0.863</v>
      </c>
      <c r="H848" s="173">
        <f t="shared" si="92"/>
        <v>14.667</v>
      </c>
      <c r="I848" s="184" t="str">
        <f t="shared" si="93"/>
        <v>是</v>
      </c>
      <c r="J848" s="185" t="str">
        <f t="shared" si="94"/>
        <v>项</v>
      </c>
      <c r="K848" s="186" t="str">
        <f t="shared" si="95"/>
        <v>213</v>
      </c>
      <c r="L848" s="155" t="str">
        <f t="shared" si="96"/>
        <v>21301</v>
      </c>
      <c r="M848" s="155" t="str">
        <f t="shared" si="97"/>
        <v>2130111</v>
      </c>
    </row>
    <row r="849" ht="31" hidden="1" customHeight="1" spans="1:13">
      <c r="A849" s="170">
        <v>2130112</v>
      </c>
      <c r="B849" s="171" t="s">
        <v>761</v>
      </c>
      <c r="C849" s="172">
        <v>0</v>
      </c>
      <c r="D849" s="172">
        <v>0</v>
      </c>
      <c r="E849" s="172">
        <v>0</v>
      </c>
      <c r="F849" s="172">
        <v>0</v>
      </c>
      <c r="G849" s="173" t="str">
        <f t="shared" si="91"/>
        <v/>
      </c>
      <c r="H849" s="173" t="str">
        <f t="shared" si="92"/>
        <v/>
      </c>
      <c r="I849" s="184" t="str">
        <f t="shared" si="93"/>
        <v>否</v>
      </c>
      <c r="J849" s="185" t="str">
        <f t="shared" si="94"/>
        <v>项</v>
      </c>
      <c r="K849" s="186" t="str">
        <f t="shared" si="95"/>
        <v>213</v>
      </c>
      <c r="L849" s="155" t="str">
        <f t="shared" si="96"/>
        <v>21301</v>
      </c>
      <c r="M849" s="155" t="str">
        <f t="shared" si="97"/>
        <v>2130112</v>
      </c>
    </row>
    <row r="850" ht="31" hidden="1" customHeight="1" spans="1:13">
      <c r="A850" s="170">
        <v>2130114</v>
      </c>
      <c r="B850" s="171" t="s">
        <v>762</v>
      </c>
      <c r="C850" s="172">
        <v>0</v>
      </c>
      <c r="D850" s="172">
        <v>0</v>
      </c>
      <c r="E850" s="172">
        <v>0</v>
      </c>
      <c r="F850" s="172">
        <v>0</v>
      </c>
      <c r="G850" s="173" t="str">
        <f t="shared" si="91"/>
        <v/>
      </c>
      <c r="H850" s="173" t="str">
        <f t="shared" si="92"/>
        <v/>
      </c>
      <c r="I850" s="184" t="str">
        <f t="shared" si="93"/>
        <v>否</v>
      </c>
      <c r="J850" s="185" t="str">
        <f t="shared" si="94"/>
        <v>项</v>
      </c>
      <c r="K850" s="186" t="str">
        <f t="shared" si="95"/>
        <v>213</v>
      </c>
      <c r="L850" s="155" t="str">
        <f t="shared" si="96"/>
        <v>21301</v>
      </c>
      <c r="M850" s="155" t="str">
        <f t="shared" si="97"/>
        <v>2130114</v>
      </c>
    </row>
    <row r="851" ht="31" customHeight="1" spans="1:13">
      <c r="A851" s="170">
        <v>2130119</v>
      </c>
      <c r="B851" s="171" t="s">
        <v>763</v>
      </c>
      <c r="C851" s="172">
        <v>108</v>
      </c>
      <c r="D851" s="172">
        <v>208</v>
      </c>
      <c r="E851" s="172">
        <v>119</v>
      </c>
      <c r="F851" s="172">
        <v>4</v>
      </c>
      <c r="G851" s="173">
        <f t="shared" si="91"/>
        <v>0.034</v>
      </c>
      <c r="H851" s="173">
        <f t="shared" si="92"/>
        <v>0.037</v>
      </c>
      <c r="I851" s="184" t="str">
        <f t="shared" si="93"/>
        <v>是</v>
      </c>
      <c r="J851" s="185" t="str">
        <f t="shared" si="94"/>
        <v>项</v>
      </c>
      <c r="K851" s="186" t="str">
        <f t="shared" si="95"/>
        <v>213</v>
      </c>
      <c r="L851" s="155" t="str">
        <f t="shared" si="96"/>
        <v>21301</v>
      </c>
      <c r="M851" s="155" t="str">
        <f t="shared" si="97"/>
        <v>2130119</v>
      </c>
    </row>
    <row r="852" ht="31" customHeight="1" spans="1:13">
      <c r="A852" s="170">
        <v>2130120</v>
      </c>
      <c r="B852" s="171" t="s">
        <v>764</v>
      </c>
      <c r="C852" s="172">
        <v>104</v>
      </c>
      <c r="D852" s="172">
        <v>1623</v>
      </c>
      <c r="E852" s="172">
        <v>1623</v>
      </c>
      <c r="F852" s="172">
        <v>1622</v>
      </c>
      <c r="G852" s="173">
        <f t="shared" si="91"/>
        <v>0.999</v>
      </c>
      <c r="H852" s="173">
        <f t="shared" si="92"/>
        <v>15.596</v>
      </c>
      <c r="I852" s="184" t="str">
        <f t="shared" si="93"/>
        <v>是</v>
      </c>
      <c r="J852" s="185" t="str">
        <f t="shared" si="94"/>
        <v>项</v>
      </c>
      <c r="K852" s="186" t="str">
        <f t="shared" si="95"/>
        <v>213</v>
      </c>
      <c r="L852" s="155" t="str">
        <f t="shared" si="96"/>
        <v>21301</v>
      </c>
      <c r="M852" s="155" t="str">
        <f t="shared" si="97"/>
        <v>2130120</v>
      </c>
    </row>
    <row r="853" ht="31" hidden="1" customHeight="1" spans="1:13">
      <c r="A853" s="170">
        <v>2130121</v>
      </c>
      <c r="B853" s="171" t="s">
        <v>765</v>
      </c>
      <c r="C853" s="172">
        <v>0</v>
      </c>
      <c r="D853" s="172">
        <v>0</v>
      </c>
      <c r="E853" s="172">
        <v>0</v>
      </c>
      <c r="F853" s="172">
        <v>0</v>
      </c>
      <c r="G853" s="173" t="str">
        <f t="shared" si="91"/>
        <v/>
      </c>
      <c r="H853" s="173" t="str">
        <f t="shared" si="92"/>
        <v/>
      </c>
      <c r="I853" s="184" t="str">
        <f t="shared" si="93"/>
        <v>否</v>
      </c>
      <c r="J853" s="185" t="str">
        <f t="shared" si="94"/>
        <v>项</v>
      </c>
      <c r="K853" s="186" t="str">
        <f t="shared" si="95"/>
        <v>213</v>
      </c>
      <c r="L853" s="155" t="str">
        <f t="shared" si="96"/>
        <v>21301</v>
      </c>
      <c r="M853" s="155" t="str">
        <f t="shared" si="97"/>
        <v>2130121</v>
      </c>
    </row>
    <row r="854" ht="31" customHeight="1" spans="1:13">
      <c r="A854" s="170">
        <v>2130122</v>
      </c>
      <c r="B854" s="171" t="s">
        <v>766</v>
      </c>
      <c r="C854" s="172">
        <v>1807</v>
      </c>
      <c r="D854" s="172">
        <v>2539</v>
      </c>
      <c r="E854" s="172">
        <v>1808</v>
      </c>
      <c r="F854" s="172">
        <v>1797</v>
      </c>
      <c r="G854" s="173">
        <f t="shared" si="91"/>
        <v>0.994</v>
      </c>
      <c r="H854" s="173">
        <f t="shared" si="92"/>
        <v>0.994</v>
      </c>
      <c r="I854" s="184" t="str">
        <f t="shared" si="93"/>
        <v>是</v>
      </c>
      <c r="J854" s="185" t="str">
        <f t="shared" si="94"/>
        <v>项</v>
      </c>
      <c r="K854" s="186" t="str">
        <f t="shared" si="95"/>
        <v>213</v>
      </c>
      <c r="L854" s="155" t="str">
        <f t="shared" si="96"/>
        <v>21301</v>
      </c>
      <c r="M854" s="155" t="str">
        <f t="shared" si="97"/>
        <v>2130122</v>
      </c>
    </row>
    <row r="855" ht="31" customHeight="1" spans="1:13">
      <c r="A855" s="170">
        <v>2130124</v>
      </c>
      <c r="B855" s="171" t="s">
        <v>767</v>
      </c>
      <c r="C855" s="172">
        <v>45</v>
      </c>
      <c r="D855" s="172">
        <v>131</v>
      </c>
      <c r="E855" s="172">
        <v>103</v>
      </c>
      <c r="F855" s="172">
        <v>66</v>
      </c>
      <c r="G855" s="173">
        <f t="shared" si="91"/>
        <v>0.641</v>
      </c>
      <c r="H855" s="173">
        <f t="shared" si="92"/>
        <v>1.467</v>
      </c>
      <c r="I855" s="184" t="str">
        <f t="shared" si="93"/>
        <v>是</v>
      </c>
      <c r="J855" s="185" t="str">
        <f t="shared" si="94"/>
        <v>项</v>
      </c>
      <c r="K855" s="186" t="str">
        <f t="shared" si="95"/>
        <v>213</v>
      </c>
      <c r="L855" s="155" t="str">
        <f t="shared" si="96"/>
        <v>21301</v>
      </c>
      <c r="M855" s="155" t="str">
        <f t="shared" si="97"/>
        <v>2130124</v>
      </c>
    </row>
    <row r="856" ht="31" customHeight="1" spans="1:13">
      <c r="A856" s="170">
        <v>2130125</v>
      </c>
      <c r="B856" s="171" t="s">
        <v>768</v>
      </c>
      <c r="C856" s="172">
        <v>67</v>
      </c>
      <c r="D856" s="172">
        <v>1</v>
      </c>
      <c r="E856" s="172">
        <v>0</v>
      </c>
      <c r="F856" s="172">
        <v>0</v>
      </c>
      <c r="G856" s="173" t="str">
        <f t="shared" si="91"/>
        <v/>
      </c>
      <c r="H856" s="173">
        <f t="shared" si="92"/>
        <v>0</v>
      </c>
      <c r="I856" s="184" t="str">
        <f t="shared" si="93"/>
        <v>是</v>
      </c>
      <c r="J856" s="185" t="str">
        <f t="shared" si="94"/>
        <v>项</v>
      </c>
      <c r="K856" s="186" t="str">
        <f t="shared" si="95"/>
        <v>213</v>
      </c>
      <c r="L856" s="155" t="str">
        <f t="shared" si="96"/>
        <v>21301</v>
      </c>
      <c r="M856" s="155" t="str">
        <f t="shared" si="97"/>
        <v>2130125</v>
      </c>
    </row>
    <row r="857" ht="31" customHeight="1" spans="1:13">
      <c r="A857" s="170">
        <v>2130126</v>
      </c>
      <c r="B857" s="171" t="s">
        <v>769</v>
      </c>
      <c r="C857" s="172">
        <v>1269</v>
      </c>
      <c r="D857" s="172">
        <v>1326</v>
      </c>
      <c r="E857" s="172">
        <v>1109</v>
      </c>
      <c r="F857" s="172">
        <v>830</v>
      </c>
      <c r="G857" s="173">
        <f t="shared" si="91"/>
        <v>0.748</v>
      </c>
      <c r="H857" s="173">
        <f t="shared" si="92"/>
        <v>0.654</v>
      </c>
      <c r="I857" s="184" t="str">
        <f t="shared" si="93"/>
        <v>是</v>
      </c>
      <c r="J857" s="185" t="str">
        <f t="shared" si="94"/>
        <v>项</v>
      </c>
      <c r="K857" s="186" t="str">
        <f t="shared" si="95"/>
        <v>213</v>
      </c>
      <c r="L857" s="155" t="str">
        <f t="shared" si="96"/>
        <v>21301</v>
      </c>
      <c r="M857" s="155" t="str">
        <f t="shared" si="97"/>
        <v>2130126</v>
      </c>
    </row>
    <row r="858" ht="31" customHeight="1" spans="1:13">
      <c r="A858" s="170">
        <v>2130135</v>
      </c>
      <c r="B858" s="171" t="s">
        <v>770</v>
      </c>
      <c r="C858" s="172">
        <v>940</v>
      </c>
      <c r="D858" s="172">
        <v>1350</v>
      </c>
      <c r="E858" s="172">
        <v>923</v>
      </c>
      <c r="F858" s="172">
        <v>626</v>
      </c>
      <c r="G858" s="173">
        <f t="shared" si="91"/>
        <v>0.678</v>
      </c>
      <c r="H858" s="173">
        <f t="shared" si="92"/>
        <v>0.666</v>
      </c>
      <c r="I858" s="184" t="str">
        <f t="shared" si="93"/>
        <v>是</v>
      </c>
      <c r="J858" s="185" t="str">
        <f t="shared" si="94"/>
        <v>项</v>
      </c>
      <c r="K858" s="186" t="str">
        <f t="shared" si="95"/>
        <v>213</v>
      </c>
      <c r="L858" s="155" t="str">
        <f t="shared" si="96"/>
        <v>21301</v>
      </c>
      <c r="M858" s="155" t="str">
        <f t="shared" si="97"/>
        <v>2130135</v>
      </c>
    </row>
    <row r="859" ht="31" hidden="1" customHeight="1" spans="1:13">
      <c r="A859" s="170">
        <v>2130142</v>
      </c>
      <c r="B859" s="171" t="s">
        <v>771</v>
      </c>
      <c r="C859" s="172">
        <v>0</v>
      </c>
      <c r="D859" s="172">
        <v>0</v>
      </c>
      <c r="E859" s="172">
        <v>0</v>
      </c>
      <c r="F859" s="172">
        <v>0</v>
      </c>
      <c r="G859" s="173" t="str">
        <f t="shared" si="91"/>
        <v/>
      </c>
      <c r="H859" s="173" t="str">
        <f t="shared" si="92"/>
        <v/>
      </c>
      <c r="I859" s="184" t="str">
        <f t="shared" si="93"/>
        <v>否</v>
      </c>
      <c r="J859" s="185" t="str">
        <f t="shared" si="94"/>
        <v>项</v>
      </c>
      <c r="K859" s="186" t="str">
        <f t="shared" si="95"/>
        <v>213</v>
      </c>
      <c r="L859" s="155" t="str">
        <f t="shared" si="96"/>
        <v>21301</v>
      </c>
      <c r="M859" s="155" t="str">
        <f t="shared" si="97"/>
        <v>2130142</v>
      </c>
    </row>
    <row r="860" ht="31" customHeight="1" spans="1:13">
      <c r="A860" s="170">
        <v>2130148</v>
      </c>
      <c r="B860" s="171" t="s">
        <v>772</v>
      </c>
      <c r="C860" s="172">
        <v>0</v>
      </c>
      <c r="D860" s="172">
        <v>32</v>
      </c>
      <c r="E860" s="172">
        <v>19</v>
      </c>
      <c r="F860" s="172">
        <v>2</v>
      </c>
      <c r="G860" s="173">
        <f t="shared" si="91"/>
        <v>0.105</v>
      </c>
      <c r="H860" s="173" t="str">
        <f t="shared" si="92"/>
        <v/>
      </c>
      <c r="I860" s="184" t="str">
        <f t="shared" si="93"/>
        <v>是</v>
      </c>
      <c r="J860" s="185" t="str">
        <f t="shared" si="94"/>
        <v>项</v>
      </c>
      <c r="K860" s="186" t="str">
        <f t="shared" si="95"/>
        <v>213</v>
      </c>
      <c r="L860" s="155" t="str">
        <f t="shared" si="96"/>
        <v>21301</v>
      </c>
      <c r="M860" s="155" t="str">
        <f t="shared" si="97"/>
        <v>2130148</v>
      </c>
    </row>
    <row r="861" ht="31" hidden="1" customHeight="1" spans="1:13">
      <c r="A861" s="170">
        <v>2130152</v>
      </c>
      <c r="B861" s="171" t="s">
        <v>773</v>
      </c>
      <c r="C861" s="172">
        <v>0</v>
      </c>
      <c r="D861" s="172">
        <v>0</v>
      </c>
      <c r="E861" s="172">
        <v>0</v>
      </c>
      <c r="F861" s="172">
        <v>0</v>
      </c>
      <c r="G861" s="173" t="str">
        <f t="shared" si="91"/>
        <v/>
      </c>
      <c r="H861" s="173" t="str">
        <f t="shared" si="92"/>
        <v/>
      </c>
      <c r="I861" s="184" t="str">
        <f t="shared" si="93"/>
        <v>否</v>
      </c>
      <c r="J861" s="185" t="str">
        <f t="shared" si="94"/>
        <v>项</v>
      </c>
      <c r="K861" s="186" t="str">
        <f t="shared" si="95"/>
        <v>213</v>
      </c>
      <c r="L861" s="155" t="str">
        <f t="shared" si="96"/>
        <v>21301</v>
      </c>
      <c r="M861" s="155" t="str">
        <f t="shared" si="97"/>
        <v>2130152</v>
      </c>
    </row>
    <row r="862" ht="31" customHeight="1" spans="1:13">
      <c r="A862" s="170">
        <v>2130153</v>
      </c>
      <c r="B862" s="171" t="s">
        <v>774</v>
      </c>
      <c r="C862" s="172">
        <v>327</v>
      </c>
      <c r="D862" s="172">
        <v>1157</v>
      </c>
      <c r="E862" s="172">
        <v>369</v>
      </c>
      <c r="F862" s="172">
        <v>247</v>
      </c>
      <c r="G862" s="173">
        <f t="shared" si="91"/>
        <v>0.669</v>
      </c>
      <c r="H862" s="173">
        <f t="shared" si="92"/>
        <v>0.755</v>
      </c>
      <c r="I862" s="184" t="str">
        <f t="shared" si="93"/>
        <v>是</v>
      </c>
      <c r="J862" s="185" t="str">
        <f t="shared" si="94"/>
        <v>项</v>
      </c>
      <c r="K862" s="186" t="str">
        <f t="shared" si="95"/>
        <v>213</v>
      </c>
      <c r="L862" s="155" t="str">
        <f t="shared" si="96"/>
        <v>21301</v>
      </c>
      <c r="M862" s="155" t="str">
        <f t="shared" si="97"/>
        <v>2130153</v>
      </c>
    </row>
    <row r="863" ht="31" customHeight="1" spans="1:13">
      <c r="A863" s="170">
        <v>2130199</v>
      </c>
      <c r="B863" s="171" t="s">
        <v>775</v>
      </c>
      <c r="C863" s="172">
        <v>84</v>
      </c>
      <c r="D863" s="172">
        <v>20</v>
      </c>
      <c r="E863" s="172">
        <v>11</v>
      </c>
      <c r="F863" s="172">
        <v>0</v>
      </c>
      <c r="G863" s="173">
        <f t="shared" si="91"/>
        <v>0</v>
      </c>
      <c r="H863" s="173">
        <f t="shared" si="92"/>
        <v>0</v>
      </c>
      <c r="I863" s="184" t="str">
        <f t="shared" si="93"/>
        <v>是</v>
      </c>
      <c r="J863" s="185" t="str">
        <f t="shared" si="94"/>
        <v>项</v>
      </c>
      <c r="K863" s="186" t="str">
        <f t="shared" si="95"/>
        <v>213</v>
      </c>
      <c r="L863" s="155" t="str">
        <f t="shared" si="96"/>
        <v>21301</v>
      </c>
      <c r="M863" s="155" t="str">
        <f t="shared" si="97"/>
        <v>2130199</v>
      </c>
    </row>
    <row r="864" ht="31" customHeight="1" spans="1:13">
      <c r="A864" s="309">
        <v>21302</v>
      </c>
      <c r="B864" s="310" t="s">
        <v>776</v>
      </c>
      <c r="C864" s="165">
        <f>SUMIFS(C865:C$1297,$L865:$L$1297,$A864,$J865:$J$1297,"项")</f>
        <v>7060</v>
      </c>
      <c r="D864" s="165">
        <f>SUMIFS(D865:D$1297,$L865:$L$1297,$A864,$J865:$J$1297,"项")</f>
        <v>6865</v>
      </c>
      <c r="E864" s="165">
        <f>SUMIFS(E865:E$1297,$L865:$L$1297,$A864,$J865:$J$1297,"项")</f>
        <v>5921</v>
      </c>
      <c r="F864" s="165">
        <f>SUMIFS(F865:F$1297,$L865:$L$1297,$A864,$J865:$J$1297,"项")</f>
        <v>5659</v>
      </c>
      <c r="G864" s="173">
        <f t="shared" si="91"/>
        <v>0.956</v>
      </c>
      <c r="H864" s="173">
        <f t="shared" si="92"/>
        <v>0.802</v>
      </c>
      <c r="I864" s="184" t="str">
        <f t="shared" si="93"/>
        <v>是</v>
      </c>
      <c r="J864" s="185" t="str">
        <f t="shared" si="94"/>
        <v>款</v>
      </c>
      <c r="K864" s="186" t="str">
        <f t="shared" si="95"/>
        <v>213</v>
      </c>
      <c r="L864" s="155" t="str">
        <f t="shared" si="96"/>
        <v>21302</v>
      </c>
      <c r="M864" s="155" t="str">
        <f t="shared" si="97"/>
        <v>21302</v>
      </c>
    </row>
    <row r="865" ht="31" customHeight="1" spans="1:13">
      <c r="A865" s="170">
        <v>2130201</v>
      </c>
      <c r="B865" s="171" t="s">
        <v>144</v>
      </c>
      <c r="C865" s="172">
        <v>255</v>
      </c>
      <c r="D865" s="172">
        <v>464</v>
      </c>
      <c r="E865" s="172">
        <v>237</v>
      </c>
      <c r="F865" s="172">
        <v>260</v>
      </c>
      <c r="G865" s="173">
        <f t="shared" si="91"/>
        <v>1.097</v>
      </c>
      <c r="H865" s="173">
        <f t="shared" si="92"/>
        <v>1.02</v>
      </c>
      <c r="I865" s="184" t="str">
        <f t="shared" si="93"/>
        <v>是</v>
      </c>
      <c r="J865" s="185" t="str">
        <f t="shared" si="94"/>
        <v>项</v>
      </c>
      <c r="K865" s="186" t="str">
        <f t="shared" si="95"/>
        <v>213</v>
      </c>
      <c r="L865" s="155" t="str">
        <f t="shared" si="96"/>
        <v>21302</v>
      </c>
      <c r="M865" s="155" t="str">
        <f t="shared" si="97"/>
        <v>2130201</v>
      </c>
    </row>
    <row r="866" ht="31" hidden="1" customHeight="1" spans="1:13">
      <c r="A866" s="170">
        <v>2130202</v>
      </c>
      <c r="B866" s="171" t="s">
        <v>145</v>
      </c>
      <c r="C866" s="172">
        <v>0</v>
      </c>
      <c r="D866" s="172">
        <v>0</v>
      </c>
      <c r="E866" s="172">
        <v>0</v>
      </c>
      <c r="F866" s="172">
        <v>0</v>
      </c>
      <c r="G866" s="173" t="str">
        <f t="shared" si="91"/>
        <v/>
      </c>
      <c r="H866" s="173" t="str">
        <f t="shared" si="92"/>
        <v/>
      </c>
      <c r="I866" s="184" t="str">
        <f t="shared" si="93"/>
        <v>否</v>
      </c>
      <c r="J866" s="185" t="str">
        <f t="shared" si="94"/>
        <v>项</v>
      </c>
      <c r="K866" s="186" t="str">
        <f t="shared" si="95"/>
        <v>213</v>
      </c>
      <c r="L866" s="155" t="str">
        <f t="shared" si="96"/>
        <v>21302</v>
      </c>
      <c r="M866" s="155" t="str">
        <f t="shared" si="97"/>
        <v>2130202</v>
      </c>
    </row>
    <row r="867" ht="31" hidden="1" customHeight="1" spans="1:13">
      <c r="A867" s="170">
        <v>2130203</v>
      </c>
      <c r="B867" s="171" t="s">
        <v>146</v>
      </c>
      <c r="C867" s="172">
        <v>0</v>
      </c>
      <c r="D867" s="172">
        <v>0</v>
      </c>
      <c r="E867" s="172">
        <v>0</v>
      </c>
      <c r="F867" s="172">
        <v>0</v>
      </c>
      <c r="G867" s="173" t="str">
        <f t="shared" si="91"/>
        <v/>
      </c>
      <c r="H867" s="173" t="str">
        <f t="shared" si="92"/>
        <v/>
      </c>
      <c r="I867" s="184" t="str">
        <f t="shared" si="93"/>
        <v>否</v>
      </c>
      <c r="J867" s="185" t="str">
        <f t="shared" si="94"/>
        <v>项</v>
      </c>
      <c r="K867" s="186" t="str">
        <f t="shared" si="95"/>
        <v>213</v>
      </c>
      <c r="L867" s="155" t="str">
        <f t="shared" si="96"/>
        <v>21302</v>
      </c>
      <c r="M867" s="155" t="str">
        <f t="shared" si="97"/>
        <v>2130203</v>
      </c>
    </row>
    <row r="868" ht="31" customHeight="1" spans="1:13">
      <c r="A868" s="170">
        <v>2130204</v>
      </c>
      <c r="B868" s="171" t="s">
        <v>777</v>
      </c>
      <c r="C868" s="172">
        <v>1839</v>
      </c>
      <c r="D868" s="172">
        <v>1778</v>
      </c>
      <c r="E868" s="172">
        <v>1700</v>
      </c>
      <c r="F868" s="172">
        <v>1823</v>
      </c>
      <c r="G868" s="173">
        <f t="shared" si="91"/>
        <v>1.072</v>
      </c>
      <c r="H868" s="173">
        <f t="shared" si="92"/>
        <v>0.991</v>
      </c>
      <c r="I868" s="184" t="str">
        <f t="shared" si="93"/>
        <v>是</v>
      </c>
      <c r="J868" s="185" t="str">
        <f t="shared" si="94"/>
        <v>项</v>
      </c>
      <c r="K868" s="186" t="str">
        <f t="shared" si="95"/>
        <v>213</v>
      </c>
      <c r="L868" s="155" t="str">
        <f t="shared" si="96"/>
        <v>21302</v>
      </c>
      <c r="M868" s="155" t="str">
        <f t="shared" si="97"/>
        <v>2130204</v>
      </c>
    </row>
    <row r="869" ht="31" customHeight="1" spans="1:13">
      <c r="A869" s="170">
        <v>2130205</v>
      </c>
      <c r="B869" s="171" t="s">
        <v>778</v>
      </c>
      <c r="C869" s="172">
        <v>481</v>
      </c>
      <c r="D869" s="172">
        <v>466</v>
      </c>
      <c r="E869" s="172">
        <v>345</v>
      </c>
      <c r="F869" s="172">
        <v>189</v>
      </c>
      <c r="G869" s="173">
        <f t="shared" si="91"/>
        <v>0.548</v>
      </c>
      <c r="H869" s="173">
        <f t="shared" si="92"/>
        <v>0.393</v>
      </c>
      <c r="I869" s="184" t="str">
        <f t="shared" si="93"/>
        <v>是</v>
      </c>
      <c r="J869" s="185" t="str">
        <f t="shared" si="94"/>
        <v>项</v>
      </c>
      <c r="K869" s="186" t="str">
        <f t="shared" si="95"/>
        <v>213</v>
      </c>
      <c r="L869" s="155" t="str">
        <f t="shared" si="96"/>
        <v>21302</v>
      </c>
      <c r="M869" s="155" t="str">
        <f t="shared" si="97"/>
        <v>2130205</v>
      </c>
    </row>
    <row r="870" ht="31" customHeight="1" spans="1:13">
      <c r="A870" s="170">
        <v>2130206</v>
      </c>
      <c r="B870" s="171" t="s">
        <v>779</v>
      </c>
      <c r="C870" s="172">
        <v>88</v>
      </c>
      <c r="D870" s="172">
        <v>88</v>
      </c>
      <c r="E870" s="172">
        <v>50</v>
      </c>
      <c r="F870" s="172">
        <v>0</v>
      </c>
      <c r="G870" s="173">
        <f t="shared" si="91"/>
        <v>0</v>
      </c>
      <c r="H870" s="173">
        <f t="shared" si="92"/>
        <v>0</v>
      </c>
      <c r="I870" s="184" t="str">
        <f t="shared" si="93"/>
        <v>是</v>
      </c>
      <c r="J870" s="185" t="str">
        <f t="shared" si="94"/>
        <v>项</v>
      </c>
      <c r="K870" s="186" t="str">
        <f t="shared" si="95"/>
        <v>213</v>
      </c>
      <c r="L870" s="155" t="str">
        <f t="shared" si="96"/>
        <v>21302</v>
      </c>
      <c r="M870" s="155" t="str">
        <f t="shared" si="97"/>
        <v>2130206</v>
      </c>
    </row>
    <row r="871" ht="31" customHeight="1" spans="1:13">
      <c r="A871" s="170">
        <v>2130207</v>
      </c>
      <c r="B871" s="171" t="s">
        <v>780</v>
      </c>
      <c r="C871" s="172">
        <v>133</v>
      </c>
      <c r="D871" s="172">
        <v>47</v>
      </c>
      <c r="E871" s="172">
        <v>43</v>
      </c>
      <c r="F871" s="172">
        <v>37</v>
      </c>
      <c r="G871" s="173">
        <f t="shared" si="91"/>
        <v>0.86</v>
      </c>
      <c r="H871" s="173">
        <f t="shared" si="92"/>
        <v>0.278</v>
      </c>
      <c r="I871" s="184" t="str">
        <f t="shared" si="93"/>
        <v>是</v>
      </c>
      <c r="J871" s="185" t="str">
        <f t="shared" si="94"/>
        <v>项</v>
      </c>
      <c r="K871" s="186" t="str">
        <f t="shared" si="95"/>
        <v>213</v>
      </c>
      <c r="L871" s="155" t="str">
        <f t="shared" si="96"/>
        <v>21302</v>
      </c>
      <c r="M871" s="155" t="str">
        <f t="shared" si="97"/>
        <v>2130207</v>
      </c>
    </row>
    <row r="872" ht="31" customHeight="1" spans="1:13">
      <c r="A872" s="170">
        <v>2130209</v>
      </c>
      <c r="B872" s="171" t="s">
        <v>781</v>
      </c>
      <c r="C872" s="172">
        <v>1000</v>
      </c>
      <c r="D872" s="172">
        <v>672</v>
      </c>
      <c r="E872" s="172">
        <v>694</v>
      </c>
      <c r="F872" s="172">
        <v>830</v>
      </c>
      <c r="G872" s="173">
        <f t="shared" si="91"/>
        <v>1.196</v>
      </c>
      <c r="H872" s="173">
        <f t="shared" si="92"/>
        <v>0.83</v>
      </c>
      <c r="I872" s="184" t="str">
        <f t="shared" si="93"/>
        <v>是</v>
      </c>
      <c r="J872" s="185" t="str">
        <f t="shared" si="94"/>
        <v>项</v>
      </c>
      <c r="K872" s="186" t="str">
        <f t="shared" si="95"/>
        <v>213</v>
      </c>
      <c r="L872" s="155" t="str">
        <f t="shared" si="96"/>
        <v>21302</v>
      </c>
      <c r="M872" s="155" t="str">
        <f t="shared" si="97"/>
        <v>2130209</v>
      </c>
    </row>
    <row r="873" ht="31" customHeight="1" spans="1:13">
      <c r="A873" s="170">
        <v>2130211</v>
      </c>
      <c r="B873" s="171" t="s">
        <v>782</v>
      </c>
      <c r="C873" s="172">
        <v>2</v>
      </c>
      <c r="D873" s="172">
        <v>0</v>
      </c>
      <c r="E873" s="172">
        <v>0</v>
      </c>
      <c r="F873" s="172">
        <v>0</v>
      </c>
      <c r="G873" s="173" t="str">
        <f t="shared" si="91"/>
        <v/>
      </c>
      <c r="H873" s="173">
        <f t="shared" si="92"/>
        <v>0</v>
      </c>
      <c r="I873" s="184" t="str">
        <f t="shared" si="93"/>
        <v>是</v>
      </c>
      <c r="J873" s="185" t="str">
        <f t="shared" si="94"/>
        <v>项</v>
      </c>
      <c r="K873" s="186" t="str">
        <f t="shared" si="95"/>
        <v>213</v>
      </c>
      <c r="L873" s="155" t="str">
        <f t="shared" si="96"/>
        <v>21302</v>
      </c>
      <c r="M873" s="155" t="str">
        <f t="shared" si="97"/>
        <v>2130211</v>
      </c>
    </row>
    <row r="874" ht="31" hidden="1" customHeight="1" spans="1:13">
      <c r="A874" s="170">
        <v>2130212</v>
      </c>
      <c r="B874" s="171" t="s">
        <v>783</v>
      </c>
      <c r="C874" s="172">
        <v>0</v>
      </c>
      <c r="D874" s="172">
        <v>0</v>
      </c>
      <c r="E874" s="172">
        <v>0</v>
      </c>
      <c r="F874" s="172">
        <v>0</v>
      </c>
      <c r="G874" s="173" t="str">
        <f t="shared" si="91"/>
        <v/>
      </c>
      <c r="H874" s="173" t="str">
        <f t="shared" si="92"/>
        <v/>
      </c>
      <c r="I874" s="184" t="str">
        <f t="shared" si="93"/>
        <v>否</v>
      </c>
      <c r="J874" s="185" t="str">
        <f t="shared" si="94"/>
        <v>项</v>
      </c>
      <c r="K874" s="186" t="str">
        <f t="shared" si="95"/>
        <v>213</v>
      </c>
      <c r="L874" s="155" t="str">
        <f t="shared" si="96"/>
        <v>21302</v>
      </c>
      <c r="M874" s="155" t="str">
        <f t="shared" si="97"/>
        <v>2130212</v>
      </c>
    </row>
    <row r="875" ht="31" customHeight="1" spans="1:13">
      <c r="A875" s="170">
        <v>2130213</v>
      </c>
      <c r="B875" s="171" t="s">
        <v>784</v>
      </c>
      <c r="C875" s="172">
        <v>10</v>
      </c>
      <c r="D875" s="172">
        <v>0</v>
      </c>
      <c r="E875" s="172">
        <v>0</v>
      </c>
      <c r="F875" s="172">
        <v>0</v>
      </c>
      <c r="G875" s="173" t="str">
        <f t="shared" si="91"/>
        <v/>
      </c>
      <c r="H875" s="173">
        <f t="shared" si="92"/>
        <v>0</v>
      </c>
      <c r="I875" s="184" t="str">
        <f t="shared" si="93"/>
        <v>是</v>
      </c>
      <c r="J875" s="185" t="str">
        <f t="shared" si="94"/>
        <v>项</v>
      </c>
      <c r="K875" s="186" t="str">
        <f t="shared" si="95"/>
        <v>213</v>
      </c>
      <c r="L875" s="155" t="str">
        <f t="shared" si="96"/>
        <v>21302</v>
      </c>
      <c r="M875" s="155" t="str">
        <f t="shared" si="97"/>
        <v>2130213</v>
      </c>
    </row>
    <row r="876" ht="31" hidden="1" customHeight="1" spans="1:13">
      <c r="A876" s="170">
        <v>2130217</v>
      </c>
      <c r="B876" s="171" t="s">
        <v>785</v>
      </c>
      <c r="C876" s="172">
        <v>0</v>
      </c>
      <c r="D876" s="172">
        <v>0</v>
      </c>
      <c r="E876" s="172">
        <v>0</v>
      </c>
      <c r="F876" s="172">
        <v>0</v>
      </c>
      <c r="G876" s="173" t="str">
        <f t="shared" si="91"/>
        <v/>
      </c>
      <c r="H876" s="173" t="str">
        <f t="shared" si="92"/>
        <v/>
      </c>
      <c r="I876" s="184" t="str">
        <f t="shared" si="93"/>
        <v>否</v>
      </c>
      <c r="J876" s="185" t="str">
        <f t="shared" si="94"/>
        <v>项</v>
      </c>
      <c r="K876" s="186" t="str">
        <f t="shared" si="95"/>
        <v>213</v>
      </c>
      <c r="L876" s="155" t="str">
        <f t="shared" si="96"/>
        <v>21302</v>
      </c>
      <c r="M876" s="155" t="str">
        <f t="shared" si="97"/>
        <v>2130217</v>
      </c>
    </row>
    <row r="877" ht="31" hidden="1" customHeight="1" spans="1:13">
      <c r="A877" s="170">
        <v>2130220</v>
      </c>
      <c r="B877" s="171" t="s">
        <v>786</v>
      </c>
      <c r="C877" s="172">
        <v>0</v>
      </c>
      <c r="D877" s="172">
        <v>0</v>
      </c>
      <c r="E877" s="172">
        <v>0</v>
      </c>
      <c r="F877" s="172">
        <v>0</v>
      </c>
      <c r="G877" s="173" t="str">
        <f t="shared" si="91"/>
        <v/>
      </c>
      <c r="H877" s="173" t="str">
        <f t="shared" si="92"/>
        <v/>
      </c>
      <c r="I877" s="184" t="str">
        <f t="shared" si="93"/>
        <v>否</v>
      </c>
      <c r="J877" s="185" t="str">
        <f t="shared" si="94"/>
        <v>项</v>
      </c>
      <c r="K877" s="186" t="str">
        <f t="shared" si="95"/>
        <v>213</v>
      </c>
      <c r="L877" s="155" t="str">
        <f t="shared" si="96"/>
        <v>21302</v>
      </c>
      <c r="M877" s="155" t="str">
        <f t="shared" si="97"/>
        <v>2130220</v>
      </c>
    </row>
    <row r="878" ht="31" customHeight="1" spans="1:13">
      <c r="A878" s="170">
        <v>2130221</v>
      </c>
      <c r="B878" s="171" t="s">
        <v>787</v>
      </c>
      <c r="C878" s="172">
        <v>120</v>
      </c>
      <c r="D878" s="172">
        <v>6</v>
      </c>
      <c r="E878" s="172">
        <v>3</v>
      </c>
      <c r="F878" s="172">
        <v>0</v>
      </c>
      <c r="G878" s="173">
        <f t="shared" si="91"/>
        <v>0</v>
      </c>
      <c r="H878" s="173">
        <f t="shared" si="92"/>
        <v>0</v>
      </c>
      <c r="I878" s="184" t="str">
        <f t="shared" si="93"/>
        <v>是</v>
      </c>
      <c r="J878" s="185" t="str">
        <f t="shared" si="94"/>
        <v>项</v>
      </c>
      <c r="K878" s="186" t="str">
        <f t="shared" si="95"/>
        <v>213</v>
      </c>
      <c r="L878" s="155" t="str">
        <f t="shared" si="96"/>
        <v>21302</v>
      </c>
      <c r="M878" s="155" t="str">
        <f t="shared" si="97"/>
        <v>2130221</v>
      </c>
    </row>
    <row r="879" ht="31" hidden="1" customHeight="1" spans="1:13">
      <c r="A879" s="170">
        <v>2130223</v>
      </c>
      <c r="B879" s="171" t="s">
        <v>788</v>
      </c>
      <c r="C879" s="172">
        <v>0</v>
      </c>
      <c r="D879" s="172">
        <v>0</v>
      </c>
      <c r="E879" s="172">
        <v>0</v>
      </c>
      <c r="F879" s="172">
        <v>0</v>
      </c>
      <c r="G879" s="173" t="str">
        <f t="shared" si="91"/>
        <v/>
      </c>
      <c r="H879" s="173" t="str">
        <f t="shared" si="92"/>
        <v/>
      </c>
      <c r="I879" s="184" t="str">
        <f t="shared" si="93"/>
        <v>否</v>
      </c>
      <c r="J879" s="185" t="str">
        <f t="shared" si="94"/>
        <v>项</v>
      </c>
      <c r="K879" s="186" t="str">
        <f t="shared" si="95"/>
        <v>213</v>
      </c>
      <c r="L879" s="155" t="str">
        <f t="shared" si="96"/>
        <v>21302</v>
      </c>
      <c r="M879" s="155" t="str">
        <f t="shared" si="97"/>
        <v>2130223</v>
      </c>
    </row>
    <row r="880" ht="31" hidden="1" customHeight="1" spans="1:13">
      <c r="A880" s="170">
        <v>2130226</v>
      </c>
      <c r="B880" s="171" t="s">
        <v>789</v>
      </c>
      <c r="C880" s="172">
        <v>0</v>
      </c>
      <c r="D880" s="172">
        <v>0</v>
      </c>
      <c r="E880" s="172">
        <v>0</v>
      </c>
      <c r="F880" s="172">
        <v>0</v>
      </c>
      <c r="G880" s="173" t="str">
        <f t="shared" si="91"/>
        <v/>
      </c>
      <c r="H880" s="173" t="str">
        <f t="shared" si="92"/>
        <v/>
      </c>
      <c r="I880" s="184" t="str">
        <f t="shared" si="93"/>
        <v>否</v>
      </c>
      <c r="J880" s="185" t="str">
        <f t="shared" si="94"/>
        <v>项</v>
      </c>
      <c r="K880" s="186" t="str">
        <f t="shared" si="95"/>
        <v>213</v>
      </c>
      <c r="L880" s="155" t="str">
        <f t="shared" si="96"/>
        <v>21302</v>
      </c>
      <c r="M880" s="155" t="str">
        <f t="shared" si="97"/>
        <v>2130226</v>
      </c>
    </row>
    <row r="881" ht="31" hidden="1" customHeight="1" spans="1:13">
      <c r="A881" s="170">
        <v>2130227</v>
      </c>
      <c r="B881" s="171" t="s">
        <v>790</v>
      </c>
      <c r="C881" s="172">
        <v>0</v>
      </c>
      <c r="D881" s="172">
        <v>0</v>
      </c>
      <c r="E881" s="172">
        <v>0</v>
      </c>
      <c r="F881" s="172">
        <v>0</v>
      </c>
      <c r="G881" s="173" t="str">
        <f t="shared" si="91"/>
        <v/>
      </c>
      <c r="H881" s="173" t="str">
        <f t="shared" si="92"/>
        <v/>
      </c>
      <c r="I881" s="184" t="str">
        <f t="shared" si="93"/>
        <v>否</v>
      </c>
      <c r="J881" s="185" t="str">
        <f t="shared" si="94"/>
        <v>项</v>
      </c>
      <c r="K881" s="186" t="str">
        <f t="shared" si="95"/>
        <v>213</v>
      </c>
      <c r="L881" s="155" t="str">
        <f t="shared" si="96"/>
        <v>21302</v>
      </c>
      <c r="M881" s="155" t="str">
        <f t="shared" si="97"/>
        <v>2130227</v>
      </c>
    </row>
    <row r="882" ht="31" customHeight="1" spans="1:13">
      <c r="A882" s="170">
        <v>2130234</v>
      </c>
      <c r="B882" s="171" t="s">
        <v>791</v>
      </c>
      <c r="C882" s="172">
        <v>68</v>
      </c>
      <c r="D882" s="172">
        <v>93</v>
      </c>
      <c r="E882" s="172">
        <v>84</v>
      </c>
      <c r="F882" s="172">
        <v>73</v>
      </c>
      <c r="G882" s="173">
        <f t="shared" si="91"/>
        <v>0.869</v>
      </c>
      <c r="H882" s="173">
        <f t="shared" si="92"/>
        <v>1.074</v>
      </c>
      <c r="I882" s="184" t="str">
        <f t="shared" si="93"/>
        <v>是</v>
      </c>
      <c r="J882" s="185" t="str">
        <f t="shared" si="94"/>
        <v>项</v>
      </c>
      <c r="K882" s="186" t="str">
        <f t="shared" si="95"/>
        <v>213</v>
      </c>
      <c r="L882" s="155" t="str">
        <f t="shared" si="96"/>
        <v>21302</v>
      </c>
      <c r="M882" s="155" t="str">
        <f t="shared" si="97"/>
        <v>2130234</v>
      </c>
    </row>
    <row r="883" ht="31" hidden="1" customHeight="1" spans="1:13">
      <c r="A883" s="170">
        <v>2130236</v>
      </c>
      <c r="B883" s="171" t="s">
        <v>792</v>
      </c>
      <c r="C883" s="172">
        <v>0</v>
      </c>
      <c r="D883" s="172">
        <v>0</v>
      </c>
      <c r="E883" s="172">
        <v>0</v>
      </c>
      <c r="F883" s="172">
        <v>0</v>
      </c>
      <c r="G883" s="173" t="str">
        <f t="shared" si="91"/>
        <v/>
      </c>
      <c r="H883" s="173" t="str">
        <f t="shared" si="92"/>
        <v/>
      </c>
      <c r="I883" s="184" t="str">
        <f t="shared" si="93"/>
        <v>否</v>
      </c>
      <c r="J883" s="185" t="str">
        <f t="shared" si="94"/>
        <v>项</v>
      </c>
      <c r="K883" s="186" t="str">
        <f t="shared" si="95"/>
        <v>213</v>
      </c>
      <c r="L883" s="155" t="str">
        <f t="shared" si="96"/>
        <v>21302</v>
      </c>
      <c r="M883" s="155" t="str">
        <f t="shared" si="97"/>
        <v>2130236</v>
      </c>
    </row>
    <row r="884" ht="31" hidden="1" customHeight="1" spans="1:13">
      <c r="A884" s="170">
        <v>2130237</v>
      </c>
      <c r="B884" s="171" t="s">
        <v>761</v>
      </c>
      <c r="C884" s="172">
        <v>0</v>
      </c>
      <c r="D884" s="172">
        <v>0</v>
      </c>
      <c r="E884" s="172">
        <v>0</v>
      </c>
      <c r="F884" s="172">
        <v>0</v>
      </c>
      <c r="G884" s="173" t="str">
        <f t="shared" si="91"/>
        <v/>
      </c>
      <c r="H884" s="173" t="str">
        <f t="shared" si="92"/>
        <v/>
      </c>
      <c r="I884" s="184" t="str">
        <f t="shared" si="93"/>
        <v>否</v>
      </c>
      <c r="J884" s="185" t="str">
        <f t="shared" si="94"/>
        <v>项</v>
      </c>
      <c r="K884" s="186" t="str">
        <f t="shared" si="95"/>
        <v>213</v>
      </c>
      <c r="L884" s="155" t="str">
        <f t="shared" si="96"/>
        <v>21302</v>
      </c>
      <c r="M884" s="155" t="str">
        <f t="shared" si="97"/>
        <v>2130237</v>
      </c>
    </row>
    <row r="885" ht="31" customHeight="1" spans="1:13">
      <c r="A885" s="170" t="s">
        <v>793</v>
      </c>
      <c r="B885" s="171" t="s">
        <v>794</v>
      </c>
      <c r="C885" s="172">
        <v>0</v>
      </c>
      <c r="D885" s="172">
        <v>30</v>
      </c>
      <c r="E885" s="172">
        <v>1733</v>
      </c>
      <c r="F885" s="172">
        <v>1735</v>
      </c>
      <c r="G885" s="173">
        <f t="shared" si="91"/>
        <v>1.001</v>
      </c>
      <c r="H885" s="173" t="str">
        <f t="shared" si="92"/>
        <v/>
      </c>
      <c r="I885" s="184" t="str">
        <f t="shared" si="93"/>
        <v>是</v>
      </c>
      <c r="J885" s="185" t="str">
        <f t="shared" si="94"/>
        <v>项</v>
      </c>
      <c r="K885" s="186" t="str">
        <f t="shared" si="95"/>
        <v>213</v>
      </c>
      <c r="L885" s="155" t="str">
        <f t="shared" si="96"/>
        <v>21302</v>
      </c>
      <c r="M885" s="155" t="str">
        <f t="shared" si="97"/>
        <v>2130238</v>
      </c>
    </row>
    <row r="886" ht="31" customHeight="1" spans="1:13">
      <c r="A886" s="170">
        <v>2130299</v>
      </c>
      <c r="B886" s="171" t="s">
        <v>795</v>
      </c>
      <c r="C886" s="172">
        <v>3064</v>
      </c>
      <c r="D886" s="172">
        <v>3221</v>
      </c>
      <c r="E886" s="172">
        <v>1032</v>
      </c>
      <c r="F886" s="172">
        <v>712</v>
      </c>
      <c r="G886" s="173">
        <f t="shared" si="91"/>
        <v>0.69</v>
      </c>
      <c r="H886" s="173">
        <f t="shared" si="92"/>
        <v>0.232</v>
      </c>
      <c r="I886" s="184" t="str">
        <f t="shared" si="93"/>
        <v>是</v>
      </c>
      <c r="J886" s="185" t="str">
        <f t="shared" si="94"/>
        <v>项</v>
      </c>
      <c r="K886" s="186" t="str">
        <f t="shared" si="95"/>
        <v>213</v>
      </c>
      <c r="L886" s="155" t="str">
        <f t="shared" si="96"/>
        <v>21302</v>
      </c>
      <c r="M886" s="155" t="str">
        <f t="shared" si="97"/>
        <v>2130299</v>
      </c>
    </row>
    <row r="887" ht="31" customHeight="1" spans="1:13">
      <c r="A887" s="309">
        <v>21303</v>
      </c>
      <c r="B887" s="310" t="s">
        <v>796</v>
      </c>
      <c r="C887" s="165">
        <f>SUMIFS(C888:C$1297,$L888:$L$1297,$A887,$J888:$J$1297,"项")</f>
        <v>5194</v>
      </c>
      <c r="D887" s="165">
        <f>SUMIFS(D888:D$1297,$L888:$L$1297,$A887,$J888:$J$1297,"项")</f>
        <v>21708</v>
      </c>
      <c r="E887" s="165">
        <f>SUMIFS(E888:E$1297,$L888:$L$1297,$A887,$J888:$J$1297,"项")</f>
        <v>14448</v>
      </c>
      <c r="F887" s="165">
        <f>SUMIFS(F888:F$1297,$L888:$L$1297,$A887,$J888:$J$1297,"项")</f>
        <v>14343</v>
      </c>
      <c r="G887" s="173">
        <f t="shared" si="91"/>
        <v>0.993</v>
      </c>
      <c r="H887" s="173">
        <f t="shared" si="92"/>
        <v>2.761</v>
      </c>
      <c r="I887" s="184" t="str">
        <f t="shared" si="93"/>
        <v>是</v>
      </c>
      <c r="J887" s="185" t="str">
        <f t="shared" si="94"/>
        <v>款</v>
      </c>
      <c r="K887" s="186" t="str">
        <f t="shared" si="95"/>
        <v>213</v>
      </c>
      <c r="L887" s="155" t="str">
        <f t="shared" si="96"/>
        <v>21303</v>
      </c>
      <c r="M887" s="155" t="str">
        <f t="shared" si="97"/>
        <v>21303</v>
      </c>
    </row>
    <row r="888" ht="31" customHeight="1" spans="1:13">
      <c r="A888" s="170">
        <v>2130301</v>
      </c>
      <c r="B888" s="171" t="s">
        <v>144</v>
      </c>
      <c r="C888" s="172">
        <v>240</v>
      </c>
      <c r="D888" s="172">
        <v>202</v>
      </c>
      <c r="E888" s="172">
        <v>210</v>
      </c>
      <c r="F888" s="172">
        <v>227</v>
      </c>
      <c r="G888" s="173">
        <f t="shared" si="91"/>
        <v>1.081</v>
      </c>
      <c r="H888" s="173">
        <f t="shared" si="92"/>
        <v>0.946</v>
      </c>
      <c r="I888" s="184" t="str">
        <f t="shared" si="93"/>
        <v>是</v>
      </c>
      <c r="J888" s="185" t="str">
        <f t="shared" si="94"/>
        <v>项</v>
      </c>
      <c r="K888" s="186" t="str">
        <f t="shared" si="95"/>
        <v>213</v>
      </c>
      <c r="L888" s="155" t="str">
        <f t="shared" si="96"/>
        <v>21303</v>
      </c>
      <c r="M888" s="155" t="str">
        <f t="shared" si="97"/>
        <v>2130301</v>
      </c>
    </row>
    <row r="889" ht="31" hidden="1" customHeight="1" spans="1:13">
      <c r="A889" s="170">
        <v>2130302</v>
      </c>
      <c r="B889" s="171" t="s">
        <v>145</v>
      </c>
      <c r="C889" s="172">
        <v>0</v>
      </c>
      <c r="D889" s="172">
        <v>0</v>
      </c>
      <c r="E889" s="172">
        <v>0</v>
      </c>
      <c r="F889" s="172">
        <v>0</v>
      </c>
      <c r="G889" s="173" t="str">
        <f t="shared" si="91"/>
        <v/>
      </c>
      <c r="H889" s="173" t="str">
        <f t="shared" si="92"/>
        <v/>
      </c>
      <c r="I889" s="184" t="str">
        <f t="shared" si="93"/>
        <v>否</v>
      </c>
      <c r="J889" s="185" t="str">
        <f t="shared" si="94"/>
        <v>项</v>
      </c>
      <c r="K889" s="186" t="str">
        <f t="shared" si="95"/>
        <v>213</v>
      </c>
      <c r="L889" s="155" t="str">
        <f t="shared" si="96"/>
        <v>21303</v>
      </c>
      <c r="M889" s="155" t="str">
        <f t="shared" si="97"/>
        <v>2130302</v>
      </c>
    </row>
    <row r="890" ht="31" hidden="1" customHeight="1" spans="1:13">
      <c r="A890" s="170">
        <v>2130303</v>
      </c>
      <c r="B890" s="171" t="s">
        <v>146</v>
      </c>
      <c r="C890" s="172">
        <v>0</v>
      </c>
      <c r="D890" s="172">
        <v>0</v>
      </c>
      <c r="E890" s="172">
        <v>0</v>
      </c>
      <c r="F890" s="172">
        <v>0</v>
      </c>
      <c r="G890" s="173" t="str">
        <f t="shared" si="91"/>
        <v/>
      </c>
      <c r="H890" s="173" t="str">
        <f t="shared" si="92"/>
        <v/>
      </c>
      <c r="I890" s="184" t="str">
        <f t="shared" si="93"/>
        <v>否</v>
      </c>
      <c r="J890" s="185" t="str">
        <f t="shared" si="94"/>
        <v>项</v>
      </c>
      <c r="K890" s="186" t="str">
        <f t="shared" si="95"/>
        <v>213</v>
      </c>
      <c r="L890" s="155" t="str">
        <f t="shared" si="96"/>
        <v>21303</v>
      </c>
      <c r="M890" s="155" t="str">
        <f t="shared" si="97"/>
        <v>2130303</v>
      </c>
    </row>
    <row r="891" ht="31" customHeight="1" spans="1:13">
      <c r="A891" s="170">
        <v>2130304</v>
      </c>
      <c r="B891" s="171" t="s">
        <v>797</v>
      </c>
      <c r="C891" s="172">
        <v>1502</v>
      </c>
      <c r="D891" s="172">
        <v>1418</v>
      </c>
      <c r="E891" s="172">
        <v>1377</v>
      </c>
      <c r="F891" s="172">
        <v>1473</v>
      </c>
      <c r="G891" s="173">
        <f t="shared" si="91"/>
        <v>1.07</v>
      </c>
      <c r="H891" s="173">
        <f t="shared" si="92"/>
        <v>0.981</v>
      </c>
      <c r="I891" s="184" t="str">
        <f t="shared" si="93"/>
        <v>是</v>
      </c>
      <c r="J891" s="185" t="str">
        <f t="shared" si="94"/>
        <v>项</v>
      </c>
      <c r="K891" s="186" t="str">
        <f t="shared" si="95"/>
        <v>213</v>
      </c>
      <c r="L891" s="155" t="str">
        <f t="shared" si="96"/>
        <v>21303</v>
      </c>
      <c r="M891" s="155" t="str">
        <f t="shared" si="97"/>
        <v>2130304</v>
      </c>
    </row>
    <row r="892" ht="31" customHeight="1" spans="1:13">
      <c r="A892" s="170">
        <v>2130305</v>
      </c>
      <c r="B892" s="171" t="s">
        <v>798</v>
      </c>
      <c r="C892" s="172">
        <v>1947</v>
      </c>
      <c r="D892" s="172">
        <v>16071</v>
      </c>
      <c r="E892" s="172">
        <v>10728</v>
      </c>
      <c r="F892" s="172">
        <v>11550</v>
      </c>
      <c r="G892" s="173">
        <f t="shared" si="91"/>
        <v>1.077</v>
      </c>
      <c r="H892" s="173">
        <f t="shared" si="92"/>
        <v>5.932</v>
      </c>
      <c r="I892" s="184" t="str">
        <f t="shared" si="93"/>
        <v>是</v>
      </c>
      <c r="J892" s="185" t="str">
        <f t="shared" si="94"/>
        <v>项</v>
      </c>
      <c r="K892" s="186" t="str">
        <f t="shared" si="95"/>
        <v>213</v>
      </c>
      <c r="L892" s="155" t="str">
        <f t="shared" si="96"/>
        <v>21303</v>
      </c>
      <c r="M892" s="155" t="str">
        <f t="shared" si="97"/>
        <v>2130305</v>
      </c>
    </row>
    <row r="893" ht="31" customHeight="1" spans="1:13">
      <c r="A893" s="170">
        <v>2130306</v>
      </c>
      <c r="B893" s="171" t="s">
        <v>799</v>
      </c>
      <c r="C893" s="172">
        <v>11</v>
      </c>
      <c r="D893" s="172">
        <v>99</v>
      </c>
      <c r="E893" s="172">
        <v>24</v>
      </c>
      <c r="F893" s="172">
        <v>17</v>
      </c>
      <c r="G893" s="173">
        <f t="shared" si="91"/>
        <v>0.708</v>
      </c>
      <c r="H893" s="173">
        <f t="shared" si="92"/>
        <v>1.545</v>
      </c>
      <c r="I893" s="184" t="str">
        <f t="shared" si="93"/>
        <v>是</v>
      </c>
      <c r="J893" s="185" t="str">
        <f t="shared" si="94"/>
        <v>项</v>
      </c>
      <c r="K893" s="186" t="str">
        <f t="shared" si="95"/>
        <v>213</v>
      </c>
      <c r="L893" s="155" t="str">
        <f t="shared" si="96"/>
        <v>21303</v>
      </c>
      <c r="M893" s="155" t="str">
        <f t="shared" si="97"/>
        <v>2130306</v>
      </c>
    </row>
    <row r="894" ht="31" customHeight="1" spans="1:13">
      <c r="A894" s="170">
        <v>2130307</v>
      </c>
      <c r="B894" s="171" t="s">
        <v>800</v>
      </c>
      <c r="C894" s="172">
        <v>0</v>
      </c>
      <c r="D894" s="172">
        <v>5</v>
      </c>
      <c r="E894" s="172">
        <v>0</v>
      </c>
      <c r="F894" s="172">
        <v>0</v>
      </c>
      <c r="G894" s="173" t="str">
        <f t="shared" si="91"/>
        <v/>
      </c>
      <c r="H894" s="173" t="str">
        <f t="shared" si="92"/>
        <v/>
      </c>
      <c r="I894" s="184" t="str">
        <f t="shared" si="93"/>
        <v>是</v>
      </c>
      <c r="J894" s="185" t="str">
        <f t="shared" si="94"/>
        <v>项</v>
      </c>
      <c r="K894" s="186" t="str">
        <f t="shared" si="95"/>
        <v>213</v>
      </c>
      <c r="L894" s="155" t="str">
        <f t="shared" si="96"/>
        <v>21303</v>
      </c>
      <c r="M894" s="155" t="str">
        <f t="shared" si="97"/>
        <v>2130307</v>
      </c>
    </row>
    <row r="895" ht="31" hidden="1" customHeight="1" spans="1:13">
      <c r="A895" s="170">
        <v>2130308</v>
      </c>
      <c r="B895" s="171" t="s">
        <v>801</v>
      </c>
      <c r="C895" s="172">
        <v>0</v>
      </c>
      <c r="D895" s="172">
        <v>0</v>
      </c>
      <c r="E895" s="172">
        <v>0</v>
      </c>
      <c r="F895" s="172">
        <v>0</v>
      </c>
      <c r="G895" s="173" t="str">
        <f t="shared" si="91"/>
        <v/>
      </c>
      <c r="H895" s="173" t="str">
        <f t="shared" si="92"/>
        <v/>
      </c>
      <c r="I895" s="184" t="str">
        <f t="shared" si="93"/>
        <v>否</v>
      </c>
      <c r="J895" s="185" t="str">
        <f t="shared" si="94"/>
        <v>项</v>
      </c>
      <c r="K895" s="186" t="str">
        <f t="shared" si="95"/>
        <v>213</v>
      </c>
      <c r="L895" s="155" t="str">
        <f t="shared" si="96"/>
        <v>21303</v>
      </c>
      <c r="M895" s="155" t="str">
        <f t="shared" si="97"/>
        <v>2130308</v>
      </c>
    </row>
    <row r="896" ht="31" customHeight="1" spans="1:13">
      <c r="A896" s="170">
        <v>2130309</v>
      </c>
      <c r="B896" s="171" t="s">
        <v>802</v>
      </c>
      <c r="C896" s="172">
        <v>36</v>
      </c>
      <c r="D896" s="172">
        <v>0</v>
      </c>
      <c r="E896" s="172">
        <v>0</v>
      </c>
      <c r="F896" s="172">
        <v>0</v>
      </c>
      <c r="G896" s="173" t="str">
        <f t="shared" si="91"/>
        <v/>
      </c>
      <c r="H896" s="173">
        <f t="shared" si="92"/>
        <v>0</v>
      </c>
      <c r="I896" s="184" t="str">
        <f t="shared" si="93"/>
        <v>是</v>
      </c>
      <c r="J896" s="185" t="str">
        <f t="shared" si="94"/>
        <v>项</v>
      </c>
      <c r="K896" s="186" t="str">
        <f t="shared" si="95"/>
        <v>213</v>
      </c>
      <c r="L896" s="155" t="str">
        <f t="shared" si="96"/>
        <v>21303</v>
      </c>
      <c r="M896" s="155" t="str">
        <f t="shared" si="97"/>
        <v>2130309</v>
      </c>
    </row>
    <row r="897" ht="31" customHeight="1" spans="1:13">
      <c r="A897" s="170">
        <v>2130310</v>
      </c>
      <c r="B897" s="171" t="s">
        <v>803</v>
      </c>
      <c r="C897" s="172">
        <v>1028</v>
      </c>
      <c r="D897" s="172">
        <v>2085</v>
      </c>
      <c r="E897" s="172">
        <v>1124</v>
      </c>
      <c r="F897" s="172">
        <v>658</v>
      </c>
      <c r="G897" s="173">
        <f t="shared" si="91"/>
        <v>0.585</v>
      </c>
      <c r="H897" s="173">
        <f t="shared" si="92"/>
        <v>0.64</v>
      </c>
      <c r="I897" s="184" t="str">
        <f t="shared" si="93"/>
        <v>是</v>
      </c>
      <c r="J897" s="185" t="str">
        <f t="shared" si="94"/>
        <v>项</v>
      </c>
      <c r="K897" s="186" t="str">
        <f t="shared" si="95"/>
        <v>213</v>
      </c>
      <c r="L897" s="155" t="str">
        <f t="shared" si="96"/>
        <v>21303</v>
      </c>
      <c r="M897" s="155" t="str">
        <f t="shared" si="97"/>
        <v>2130310</v>
      </c>
    </row>
    <row r="898" ht="31" customHeight="1" spans="1:13">
      <c r="A898" s="170">
        <v>2130311</v>
      </c>
      <c r="B898" s="171" t="s">
        <v>804</v>
      </c>
      <c r="C898" s="172">
        <v>52</v>
      </c>
      <c r="D898" s="172">
        <v>41</v>
      </c>
      <c r="E898" s="172">
        <v>8</v>
      </c>
      <c r="F898" s="172">
        <v>8</v>
      </c>
      <c r="G898" s="173">
        <f t="shared" si="91"/>
        <v>1</v>
      </c>
      <c r="H898" s="173">
        <f t="shared" si="92"/>
        <v>0.154</v>
      </c>
      <c r="I898" s="184" t="str">
        <f t="shared" si="93"/>
        <v>是</v>
      </c>
      <c r="J898" s="185" t="str">
        <f t="shared" si="94"/>
        <v>项</v>
      </c>
      <c r="K898" s="186" t="str">
        <f t="shared" si="95"/>
        <v>213</v>
      </c>
      <c r="L898" s="155" t="str">
        <f t="shared" si="96"/>
        <v>21303</v>
      </c>
      <c r="M898" s="155" t="str">
        <f t="shared" si="97"/>
        <v>2130311</v>
      </c>
    </row>
    <row r="899" ht="31" hidden="1" customHeight="1" spans="1:13">
      <c r="A899" s="170">
        <v>2130312</v>
      </c>
      <c r="B899" s="171" t="s">
        <v>805</v>
      </c>
      <c r="C899" s="172">
        <v>0</v>
      </c>
      <c r="D899" s="172">
        <v>0</v>
      </c>
      <c r="E899" s="172">
        <v>0</v>
      </c>
      <c r="F899" s="172">
        <v>0</v>
      </c>
      <c r="G899" s="173" t="str">
        <f t="shared" si="91"/>
        <v/>
      </c>
      <c r="H899" s="173" t="str">
        <f t="shared" si="92"/>
        <v/>
      </c>
      <c r="I899" s="184" t="str">
        <f t="shared" si="93"/>
        <v>否</v>
      </c>
      <c r="J899" s="185" t="str">
        <f t="shared" si="94"/>
        <v>项</v>
      </c>
      <c r="K899" s="186" t="str">
        <f t="shared" si="95"/>
        <v>213</v>
      </c>
      <c r="L899" s="155" t="str">
        <f t="shared" si="96"/>
        <v>21303</v>
      </c>
      <c r="M899" s="155" t="str">
        <f t="shared" si="97"/>
        <v>2130312</v>
      </c>
    </row>
    <row r="900" ht="31" hidden="1" customHeight="1" spans="1:13">
      <c r="A900" s="170">
        <v>2130313</v>
      </c>
      <c r="B900" s="171" t="s">
        <v>806</v>
      </c>
      <c r="C900" s="172">
        <v>0</v>
      </c>
      <c r="D900" s="172">
        <v>0</v>
      </c>
      <c r="E900" s="172">
        <v>0</v>
      </c>
      <c r="F900" s="172">
        <v>0</v>
      </c>
      <c r="G900" s="173" t="str">
        <f t="shared" si="91"/>
        <v/>
      </c>
      <c r="H900" s="173" t="str">
        <f t="shared" si="92"/>
        <v/>
      </c>
      <c r="I900" s="184" t="str">
        <f t="shared" si="93"/>
        <v>否</v>
      </c>
      <c r="J900" s="185" t="str">
        <f t="shared" si="94"/>
        <v>项</v>
      </c>
      <c r="K900" s="186" t="str">
        <f t="shared" si="95"/>
        <v>213</v>
      </c>
      <c r="L900" s="155" t="str">
        <f t="shared" si="96"/>
        <v>21303</v>
      </c>
      <c r="M900" s="155" t="str">
        <f t="shared" si="97"/>
        <v>2130313</v>
      </c>
    </row>
    <row r="901" ht="31" customHeight="1" spans="1:13">
      <c r="A901" s="170">
        <v>2130314</v>
      </c>
      <c r="B901" s="171" t="s">
        <v>807</v>
      </c>
      <c r="C901" s="172">
        <v>74</v>
      </c>
      <c r="D901" s="172">
        <v>254</v>
      </c>
      <c r="E901" s="172">
        <v>109</v>
      </c>
      <c r="F901" s="172">
        <v>13</v>
      </c>
      <c r="G901" s="173">
        <f t="shared" ref="G901:G964" si="98">IF(E901&lt;&gt;0,ROUND(F901/E901,3),"")</f>
        <v>0.119</v>
      </c>
      <c r="H901" s="173">
        <f t="shared" ref="H901:H964" si="99">IF(C901&lt;&gt;0,ROUND(F901/C901,3),"")</f>
        <v>0.176</v>
      </c>
      <c r="I901" s="184" t="str">
        <f t="shared" si="93"/>
        <v>是</v>
      </c>
      <c r="J901" s="185" t="str">
        <f t="shared" si="94"/>
        <v>项</v>
      </c>
      <c r="K901" s="186" t="str">
        <f t="shared" si="95"/>
        <v>213</v>
      </c>
      <c r="L901" s="155" t="str">
        <f t="shared" si="96"/>
        <v>21303</v>
      </c>
      <c r="M901" s="155" t="str">
        <f t="shared" si="97"/>
        <v>2130314</v>
      </c>
    </row>
    <row r="902" ht="31" customHeight="1" spans="1:13">
      <c r="A902" s="170">
        <v>2130315</v>
      </c>
      <c r="B902" s="171" t="s">
        <v>808</v>
      </c>
      <c r="C902" s="172">
        <v>137</v>
      </c>
      <c r="D902" s="172">
        <v>122</v>
      </c>
      <c r="E902" s="172">
        <v>113</v>
      </c>
      <c r="F902" s="172">
        <v>245</v>
      </c>
      <c r="G902" s="173">
        <f t="shared" si="98"/>
        <v>2.168</v>
      </c>
      <c r="H902" s="173">
        <f t="shared" si="99"/>
        <v>1.788</v>
      </c>
      <c r="I902" s="184" t="str">
        <f t="shared" ref="I902:I965" si="100">IF(LEN(A902)=3,"是",IF(OR(C902&lt;&gt;0,D902&lt;&gt;0,E902&lt;&gt;0,F902&lt;&gt;0),"是","否"))</f>
        <v>是</v>
      </c>
      <c r="J902" s="185" t="str">
        <f t="shared" ref="J902:J965" si="101">_xlfn.IFS(LEN(A902)=3,"类",LEN(A902)=5,"款",LEN(A902)=7,"项")</f>
        <v>项</v>
      </c>
      <c r="K902" s="186" t="str">
        <f t="shared" ref="K902:K965" si="102">LEFT(A902,3)</f>
        <v>213</v>
      </c>
      <c r="L902" s="155" t="str">
        <f t="shared" ref="L902:L965" si="103">LEFT(A902,5)</f>
        <v>21303</v>
      </c>
      <c r="M902" s="155" t="str">
        <f t="shared" ref="M902:M965" si="104">LEFT(A902,7)</f>
        <v>2130315</v>
      </c>
    </row>
    <row r="903" ht="31" customHeight="1" spans="1:13">
      <c r="A903" s="170">
        <v>2130316</v>
      </c>
      <c r="B903" s="171" t="s">
        <v>809</v>
      </c>
      <c r="C903" s="172">
        <v>0</v>
      </c>
      <c r="D903" s="172">
        <v>81</v>
      </c>
      <c r="E903" s="172">
        <v>26</v>
      </c>
      <c r="F903" s="172">
        <v>0</v>
      </c>
      <c r="G903" s="173">
        <f t="shared" si="98"/>
        <v>0</v>
      </c>
      <c r="H903" s="173" t="str">
        <f t="shared" si="99"/>
        <v/>
      </c>
      <c r="I903" s="184" t="str">
        <f t="shared" si="100"/>
        <v>是</v>
      </c>
      <c r="J903" s="185" t="str">
        <f t="shared" si="101"/>
        <v>项</v>
      </c>
      <c r="K903" s="186" t="str">
        <f t="shared" si="102"/>
        <v>213</v>
      </c>
      <c r="L903" s="155" t="str">
        <f t="shared" si="103"/>
        <v>21303</v>
      </c>
      <c r="M903" s="155" t="str">
        <f t="shared" si="104"/>
        <v>2130316</v>
      </c>
    </row>
    <row r="904" ht="31" hidden="1" customHeight="1" spans="1:13">
      <c r="A904" s="170">
        <v>2130317</v>
      </c>
      <c r="B904" s="171" t="s">
        <v>810</v>
      </c>
      <c r="C904" s="172">
        <v>0</v>
      </c>
      <c r="D904" s="172">
        <v>0</v>
      </c>
      <c r="E904" s="172">
        <v>0</v>
      </c>
      <c r="F904" s="172">
        <v>0</v>
      </c>
      <c r="G904" s="173" t="str">
        <f t="shared" si="98"/>
        <v/>
      </c>
      <c r="H904" s="173" t="str">
        <f t="shared" si="99"/>
        <v/>
      </c>
      <c r="I904" s="184" t="str">
        <f t="shared" si="100"/>
        <v>否</v>
      </c>
      <c r="J904" s="185" t="str">
        <f t="shared" si="101"/>
        <v>项</v>
      </c>
      <c r="K904" s="186" t="str">
        <f t="shared" si="102"/>
        <v>213</v>
      </c>
      <c r="L904" s="155" t="str">
        <f t="shared" si="103"/>
        <v>21303</v>
      </c>
      <c r="M904" s="155" t="str">
        <f t="shared" si="104"/>
        <v>2130317</v>
      </c>
    </row>
    <row r="905" ht="31" hidden="1" customHeight="1" spans="1:13">
      <c r="A905" s="170">
        <v>2130318</v>
      </c>
      <c r="B905" s="171" t="s">
        <v>811</v>
      </c>
      <c r="C905" s="172">
        <v>0</v>
      </c>
      <c r="D905" s="172">
        <v>0</v>
      </c>
      <c r="E905" s="172">
        <v>0</v>
      </c>
      <c r="F905" s="172">
        <v>0</v>
      </c>
      <c r="G905" s="173" t="str">
        <f t="shared" si="98"/>
        <v/>
      </c>
      <c r="H905" s="173" t="str">
        <f t="shared" si="99"/>
        <v/>
      </c>
      <c r="I905" s="184" t="str">
        <f t="shared" si="100"/>
        <v>否</v>
      </c>
      <c r="J905" s="185" t="str">
        <f t="shared" si="101"/>
        <v>项</v>
      </c>
      <c r="K905" s="186" t="str">
        <f t="shared" si="102"/>
        <v>213</v>
      </c>
      <c r="L905" s="155" t="str">
        <f t="shared" si="103"/>
        <v>21303</v>
      </c>
      <c r="M905" s="155" t="str">
        <f t="shared" si="104"/>
        <v>2130318</v>
      </c>
    </row>
    <row r="906" ht="31" customHeight="1" spans="1:13">
      <c r="A906" s="170">
        <v>2130319</v>
      </c>
      <c r="B906" s="171" t="s">
        <v>812</v>
      </c>
      <c r="C906" s="172">
        <v>0</v>
      </c>
      <c r="D906" s="172">
        <v>267</v>
      </c>
      <c r="E906" s="172">
        <v>156</v>
      </c>
      <c r="F906" s="172">
        <v>14</v>
      </c>
      <c r="G906" s="173">
        <f t="shared" si="98"/>
        <v>0.09</v>
      </c>
      <c r="H906" s="173" t="str">
        <f t="shared" si="99"/>
        <v/>
      </c>
      <c r="I906" s="184" t="str">
        <f t="shared" si="100"/>
        <v>是</v>
      </c>
      <c r="J906" s="185" t="str">
        <f t="shared" si="101"/>
        <v>项</v>
      </c>
      <c r="K906" s="186" t="str">
        <f t="shared" si="102"/>
        <v>213</v>
      </c>
      <c r="L906" s="155" t="str">
        <f t="shared" si="103"/>
        <v>21303</v>
      </c>
      <c r="M906" s="155" t="str">
        <f t="shared" si="104"/>
        <v>2130319</v>
      </c>
    </row>
    <row r="907" ht="31" customHeight="1" spans="1:13">
      <c r="A907" s="170">
        <v>2130321</v>
      </c>
      <c r="B907" s="171" t="s">
        <v>813</v>
      </c>
      <c r="C907" s="172">
        <v>1</v>
      </c>
      <c r="D907" s="172">
        <v>606</v>
      </c>
      <c r="E907" s="172">
        <v>341</v>
      </c>
      <c r="F907" s="172">
        <v>1</v>
      </c>
      <c r="G907" s="173">
        <f t="shared" si="98"/>
        <v>0.003</v>
      </c>
      <c r="H907" s="173">
        <f t="shared" si="99"/>
        <v>1</v>
      </c>
      <c r="I907" s="184" t="str">
        <f t="shared" si="100"/>
        <v>是</v>
      </c>
      <c r="J907" s="185" t="str">
        <f t="shared" si="101"/>
        <v>项</v>
      </c>
      <c r="K907" s="186" t="str">
        <f t="shared" si="102"/>
        <v>213</v>
      </c>
      <c r="L907" s="155" t="str">
        <f t="shared" si="103"/>
        <v>21303</v>
      </c>
      <c r="M907" s="155" t="str">
        <f t="shared" si="104"/>
        <v>2130321</v>
      </c>
    </row>
    <row r="908" ht="31" hidden="1" customHeight="1" spans="1:13">
      <c r="A908" s="170">
        <v>2130322</v>
      </c>
      <c r="B908" s="171" t="s">
        <v>814</v>
      </c>
      <c r="C908" s="172">
        <v>0</v>
      </c>
      <c r="D908" s="172">
        <v>0</v>
      </c>
      <c r="E908" s="172">
        <v>0</v>
      </c>
      <c r="F908" s="172">
        <v>0</v>
      </c>
      <c r="G908" s="173" t="str">
        <f t="shared" si="98"/>
        <v/>
      </c>
      <c r="H908" s="173" t="str">
        <f t="shared" si="99"/>
        <v/>
      </c>
      <c r="I908" s="184" t="str">
        <f t="shared" si="100"/>
        <v>否</v>
      </c>
      <c r="J908" s="185" t="str">
        <f t="shared" si="101"/>
        <v>项</v>
      </c>
      <c r="K908" s="186" t="str">
        <f t="shared" si="102"/>
        <v>213</v>
      </c>
      <c r="L908" s="155" t="str">
        <f t="shared" si="103"/>
        <v>21303</v>
      </c>
      <c r="M908" s="155" t="str">
        <f t="shared" si="104"/>
        <v>2130322</v>
      </c>
    </row>
    <row r="909" ht="31" hidden="1" customHeight="1" spans="1:13">
      <c r="A909" s="170">
        <v>2130333</v>
      </c>
      <c r="B909" s="171" t="s">
        <v>788</v>
      </c>
      <c r="C909" s="172">
        <v>0</v>
      </c>
      <c r="D909" s="172">
        <v>0</v>
      </c>
      <c r="E909" s="172">
        <v>0</v>
      </c>
      <c r="F909" s="172">
        <v>0</v>
      </c>
      <c r="G909" s="173" t="str">
        <f t="shared" si="98"/>
        <v/>
      </c>
      <c r="H909" s="173" t="str">
        <f t="shared" si="99"/>
        <v/>
      </c>
      <c r="I909" s="184" t="str">
        <f t="shared" si="100"/>
        <v>否</v>
      </c>
      <c r="J909" s="185" t="str">
        <f t="shared" si="101"/>
        <v>项</v>
      </c>
      <c r="K909" s="186" t="str">
        <f t="shared" si="102"/>
        <v>213</v>
      </c>
      <c r="L909" s="155" t="str">
        <f t="shared" si="103"/>
        <v>21303</v>
      </c>
      <c r="M909" s="155" t="str">
        <f t="shared" si="104"/>
        <v>2130333</v>
      </c>
    </row>
    <row r="910" ht="31" hidden="1" customHeight="1" spans="1:13">
      <c r="A910" s="170">
        <v>2130334</v>
      </c>
      <c r="B910" s="171" t="s">
        <v>815</v>
      </c>
      <c r="C910" s="172">
        <v>0</v>
      </c>
      <c r="D910" s="172">
        <v>0</v>
      </c>
      <c r="E910" s="172">
        <v>0</v>
      </c>
      <c r="F910" s="172">
        <v>0</v>
      </c>
      <c r="G910" s="173" t="str">
        <f t="shared" si="98"/>
        <v/>
      </c>
      <c r="H910" s="173" t="str">
        <f t="shared" si="99"/>
        <v/>
      </c>
      <c r="I910" s="184" t="str">
        <f t="shared" si="100"/>
        <v>否</v>
      </c>
      <c r="J910" s="185" t="str">
        <f t="shared" si="101"/>
        <v>项</v>
      </c>
      <c r="K910" s="186" t="str">
        <f t="shared" si="102"/>
        <v>213</v>
      </c>
      <c r="L910" s="155" t="str">
        <f t="shared" si="103"/>
        <v>21303</v>
      </c>
      <c r="M910" s="155" t="str">
        <f t="shared" si="104"/>
        <v>2130334</v>
      </c>
    </row>
    <row r="911" ht="31" customHeight="1" spans="1:13">
      <c r="A911" s="170">
        <v>2130335</v>
      </c>
      <c r="B911" s="171" t="s">
        <v>816</v>
      </c>
      <c r="C911" s="172">
        <v>166</v>
      </c>
      <c r="D911" s="172">
        <v>457</v>
      </c>
      <c r="E911" s="172">
        <v>232</v>
      </c>
      <c r="F911" s="172">
        <v>137</v>
      </c>
      <c r="G911" s="173">
        <f t="shared" si="98"/>
        <v>0.591</v>
      </c>
      <c r="H911" s="173">
        <f t="shared" si="99"/>
        <v>0.825</v>
      </c>
      <c r="I911" s="184" t="str">
        <f t="shared" si="100"/>
        <v>是</v>
      </c>
      <c r="J911" s="185" t="str">
        <f t="shared" si="101"/>
        <v>项</v>
      </c>
      <c r="K911" s="186" t="str">
        <f t="shared" si="102"/>
        <v>213</v>
      </c>
      <c r="L911" s="155" t="str">
        <f t="shared" si="103"/>
        <v>21303</v>
      </c>
      <c r="M911" s="155" t="str">
        <f t="shared" si="104"/>
        <v>2130335</v>
      </c>
    </row>
    <row r="912" ht="31" hidden="1" customHeight="1" spans="1:13">
      <c r="A912" s="170">
        <v>2130336</v>
      </c>
      <c r="B912" s="171" t="s">
        <v>817</v>
      </c>
      <c r="C912" s="172">
        <v>0</v>
      </c>
      <c r="D912" s="172">
        <v>0</v>
      </c>
      <c r="E912" s="172">
        <v>0</v>
      </c>
      <c r="F912" s="172">
        <v>0</v>
      </c>
      <c r="G912" s="173" t="str">
        <f t="shared" si="98"/>
        <v/>
      </c>
      <c r="H912" s="173" t="str">
        <f t="shared" si="99"/>
        <v/>
      </c>
      <c r="I912" s="184" t="str">
        <f t="shared" si="100"/>
        <v>否</v>
      </c>
      <c r="J912" s="185" t="str">
        <f t="shared" si="101"/>
        <v>项</v>
      </c>
      <c r="K912" s="186" t="str">
        <f t="shared" si="102"/>
        <v>213</v>
      </c>
      <c r="L912" s="155" t="str">
        <f t="shared" si="103"/>
        <v>21303</v>
      </c>
      <c r="M912" s="155" t="str">
        <f t="shared" si="104"/>
        <v>2130336</v>
      </c>
    </row>
    <row r="913" ht="31" hidden="1" customHeight="1" spans="1:13">
      <c r="A913" s="170">
        <v>2130337</v>
      </c>
      <c r="B913" s="171" t="s">
        <v>818</v>
      </c>
      <c r="C913" s="172">
        <v>0</v>
      </c>
      <c r="D913" s="172">
        <v>0</v>
      </c>
      <c r="E913" s="172">
        <v>0</v>
      </c>
      <c r="F913" s="172">
        <v>0</v>
      </c>
      <c r="G913" s="173" t="str">
        <f t="shared" si="98"/>
        <v/>
      </c>
      <c r="H913" s="173" t="str">
        <f t="shared" si="99"/>
        <v/>
      </c>
      <c r="I913" s="184" t="str">
        <f t="shared" si="100"/>
        <v>否</v>
      </c>
      <c r="J913" s="185" t="str">
        <f t="shared" si="101"/>
        <v>项</v>
      </c>
      <c r="K913" s="186" t="str">
        <f t="shared" si="102"/>
        <v>213</v>
      </c>
      <c r="L913" s="155" t="str">
        <f t="shared" si="103"/>
        <v>21303</v>
      </c>
      <c r="M913" s="155" t="str">
        <f t="shared" si="104"/>
        <v>2130337</v>
      </c>
    </row>
    <row r="914" ht="31" hidden="1" customHeight="1" spans="1:13">
      <c r="A914" s="170">
        <v>2130399</v>
      </c>
      <c r="B914" s="171" t="s">
        <v>819</v>
      </c>
      <c r="C914" s="172">
        <v>0</v>
      </c>
      <c r="D914" s="172">
        <v>0</v>
      </c>
      <c r="E914" s="172">
        <v>0</v>
      </c>
      <c r="F914" s="172">
        <v>0</v>
      </c>
      <c r="G914" s="173" t="str">
        <f t="shared" si="98"/>
        <v/>
      </c>
      <c r="H914" s="173" t="str">
        <f t="shared" si="99"/>
        <v/>
      </c>
      <c r="I914" s="184" t="str">
        <f t="shared" si="100"/>
        <v>否</v>
      </c>
      <c r="J914" s="185" t="str">
        <f t="shared" si="101"/>
        <v>项</v>
      </c>
      <c r="K914" s="186" t="str">
        <f t="shared" si="102"/>
        <v>213</v>
      </c>
      <c r="L914" s="155" t="str">
        <f t="shared" si="103"/>
        <v>21303</v>
      </c>
      <c r="M914" s="155" t="str">
        <f t="shared" si="104"/>
        <v>2130399</v>
      </c>
    </row>
    <row r="915" ht="31" customHeight="1" spans="1:13">
      <c r="A915" s="309">
        <v>21305</v>
      </c>
      <c r="B915" s="310" t="s">
        <v>820</v>
      </c>
      <c r="C915" s="165">
        <f>SUMIFS(C916:C$1297,$L916:$L$1297,$A915,$J916:$J$1297,"项")</f>
        <v>51181</v>
      </c>
      <c r="D915" s="165">
        <f>SUMIFS(D916:D$1297,$L916:$L$1297,$A915,$J916:$J$1297,"项")</f>
        <v>57945</v>
      </c>
      <c r="E915" s="165">
        <f>SUMIFS(E916:E$1297,$L916:$L$1297,$A915,$J916:$J$1297,"项")</f>
        <v>41857</v>
      </c>
      <c r="F915" s="165">
        <f>SUMIFS(F916:F$1297,$L916:$L$1297,$A915,$J916:$J$1297,"项")</f>
        <v>50255</v>
      </c>
      <c r="G915" s="173">
        <f t="shared" si="98"/>
        <v>1.201</v>
      </c>
      <c r="H915" s="173">
        <f t="shared" si="99"/>
        <v>0.982</v>
      </c>
      <c r="I915" s="184" t="str">
        <f t="shared" si="100"/>
        <v>是</v>
      </c>
      <c r="J915" s="185" t="str">
        <f t="shared" si="101"/>
        <v>款</v>
      </c>
      <c r="K915" s="186" t="str">
        <f t="shared" si="102"/>
        <v>213</v>
      </c>
      <c r="L915" s="155" t="str">
        <f t="shared" si="103"/>
        <v>21305</v>
      </c>
      <c r="M915" s="155" t="str">
        <f t="shared" si="104"/>
        <v>21305</v>
      </c>
    </row>
    <row r="916" ht="31" customHeight="1" spans="1:13">
      <c r="A916" s="170">
        <v>2130501</v>
      </c>
      <c r="B916" s="171" t="s">
        <v>144</v>
      </c>
      <c r="C916" s="172">
        <v>232</v>
      </c>
      <c r="D916" s="172">
        <v>192</v>
      </c>
      <c r="E916" s="172">
        <v>162</v>
      </c>
      <c r="F916" s="172">
        <v>181</v>
      </c>
      <c r="G916" s="173">
        <f t="shared" si="98"/>
        <v>1.117</v>
      </c>
      <c r="H916" s="173">
        <f t="shared" si="99"/>
        <v>0.78</v>
      </c>
      <c r="I916" s="184" t="str">
        <f t="shared" si="100"/>
        <v>是</v>
      </c>
      <c r="J916" s="185" t="str">
        <f t="shared" si="101"/>
        <v>项</v>
      </c>
      <c r="K916" s="186" t="str">
        <f t="shared" si="102"/>
        <v>213</v>
      </c>
      <c r="L916" s="155" t="str">
        <f t="shared" si="103"/>
        <v>21305</v>
      </c>
      <c r="M916" s="155" t="str">
        <f t="shared" si="104"/>
        <v>2130501</v>
      </c>
    </row>
    <row r="917" ht="31" hidden="1" customHeight="1" spans="1:13">
      <c r="A917" s="170">
        <v>2130502</v>
      </c>
      <c r="B917" s="171" t="s">
        <v>145</v>
      </c>
      <c r="C917" s="172">
        <v>0</v>
      </c>
      <c r="D917" s="172">
        <v>0</v>
      </c>
      <c r="E917" s="172">
        <v>0</v>
      </c>
      <c r="F917" s="172">
        <v>0</v>
      </c>
      <c r="G917" s="173" t="str">
        <f t="shared" si="98"/>
        <v/>
      </c>
      <c r="H917" s="173" t="str">
        <f t="shared" si="99"/>
        <v/>
      </c>
      <c r="I917" s="184" t="str">
        <f t="shared" si="100"/>
        <v>否</v>
      </c>
      <c r="J917" s="185" t="str">
        <f t="shared" si="101"/>
        <v>项</v>
      </c>
      <c r="K917" s="186" t="str">
        <f t="shared" si="102"/>
        <v>213</v>
      </c>
      <c r="L917" s="155" t="str">
        <f t="shared" si="103"/>
        <v>21305</v>
      </c>
      <c r="M917" s="155" t="str">
        <f t="shared" si="104"/>
        <v>2130502</v>
      </c>
    </row>
    <row r="918" ht="31" hidden="1" customHeight="1" spans="1:13">
      <c r="A918" s="170">
        <v>2130503</v>
      </c>
      <c r="B918" s="171" t="s">
        <v>146</v>
      </c>
      <c r="C918" s="172">
        <v>0</v>
      </c>
      <c r="D918" s="172">
        <v>0</v>
      </c>
      <c r="E918" s="172">
        <v>0</v>
      </c>
      <c r="F918" s="172">
        <v>0</v>
      </c>
      <c r="G918" s="173" t="str">
        <f t="shared" si="98"/>
        <v/>
      </c>
      <c r="H918" s="173" t="str">
        <f t="shared" si="99"/>
        <v/>
      </c>
      <c r="I918" s="184" t="str">
        <f t="shared" si="100"/>
        <v>否</v>
      </c>
      <c r="J918" s="185" t="str">
        <f t="shared" si="101"/>
        <v>项</v>
      </c>
      <c r="K918" s="186" t="str">
        <f t="shared" si="102"/>
        <v>213</v>
      </c>
      <c r="L918" s="155" t="str">
        <f t="shared" si="103"/>
        <v>21305</v>
      </c>
      <c r="M918" s="155" t="str">
        <f t="shared" si="104"/>
        <v>2130503</v>
      </c>
    </row>
    <row r="919" ht="31" customHeight="1" spans="1:13">
      <c r="A919" s="170">
        <v>2130504</v>
      </c>
      <c r="B919" s="171" t="s">
        <v>821</v>
      </c>
      <c r="C919" s="172">
        <v>24347</v>
      </c>
      <c r="D919" s="172">
        <v>52408</v>
      </c>
      <c r="E919" s="172">
        <v>15558</v>
      </c>
      <c r="F919" s="172">
        <v>18077</v>
      </c>
      <c r="G919" s="173">
        <f t="shared" si="98"/>
        <v>1.162</v>
      </c>
      <c r="H919" s="173">
        <f t="shared" si="99"/>
        <v>0.742</v>
      </c>
      <c r="I919" s="184" t="str">
        <f t="shared" si="100"/>
        <v>是</v>
      </c>
      <c r="J919" s="185" t="str">
        <f t="shared" si="101"/>
        <v>项</v>
      </c>
      <c r="K919" s="186" t="str">
        <f t="shared" si="102"/>
        <v>213</v>
      </c>
      <c r="L919" s="155" t="str">
        <f t="shared" si="103"/>
        <v>21305</v>
      </c>
      <c r="M919" s="155" t="str">
        <f t="shared" si="104"/>
        <v>2130504</v>
      </c>
    </row>
    <row r="920" ht="31" customHeight="1" spans="1:13">
      <c r="A920" s="170">
        <v>2130505</v>
      </c>
      <c r="B920" s="171" t="s">
        <v>822</v>
      </c>
      <c r="C920" s="172">
        <v>21772</v>
      </c>
      <c r="D920" s="172">
        <v>3127</v>
      </c>
      <c r="E920" s="172">
        <v>20716</v>
      </c>
      <c r="F920" s="172">
        <v>25268</v>
      </c>
      <c r="G920" s="173">
        <f t="shared" si="98"/>
        <v>1.22</v>
      </c>
      <c r="H920" s="173">
        <f t="shared" si="99"/>
        <v>1.161</v>
      </c>
      <c r="I920" s="184" t="str">
        <f t="shared" si="100"/>
        <v>是</v>
      </c>
      <c r="J920" s="185" t="str">
        <f t="shared" si="101"/>
        <v>项</v>
      </c>
      <c r="K920" s="186" t="str">
        <f t="shared" si="102"/>
        <v>213</v>
      </c>
      <c r="L920" s="155" t="str">
        <f t="shared" si="103"/>
        <v>21305</v>
      </c>
      <c r="M920" s="155" t="str">
        <f t="shared" si="104"/>
        <v>2130505</v>
      </c>
    </row>
    <row r="921" ht="31" customHeight="1" spans="1:13">
      <c r="A921" s="170">
        <v>2130506</v>
      </c>
      <c r="B921" s="171" t="s">
        <v>823</v>
      </c>
      <c r="C921" s="172">
        <v>483</v>
      </c>
      <c r="D921" s="172">
        <v>0</v>
      </c>
      <c r="E921" s="172">
        <v>958</v>
      </c>
      <c r="F921" s="172">
        <v>1175</v>
      </c>
      <c r="G921" s="173">
        <f t="shared" si="98"/>
        <v>1.227</v>
      </c>
      <c r="H921" s="173">
        <f t="shared" si="99"/>
        <v>2.433</v>
      </c>
      <c r="I921" s="184" t="str">
        <f t="shared" si="100"/>
        <v>是</v>
      </c>
      <c r="J921" s="185" t="str">
        <f t="shared" si="101"/>
        <v>项</v>
      </c>
      <c r="K921" s="186" t="str">
        <f t="shared" si="102"/>
        <v>213</v>
      </c>
      <c r="L921" s="155" t="str">
        <f t="shared" si="103"/>
        <v>21305</v>
      </c>
      <c r="M921" s="155" t="str">
        <f t="shared" si="104"/>
        <v>2130506</v>
      </c>
    </row>
    <row r="922" ht="31" customHeight="1" spans="1:13">
      <c r="A922" s="170">
        <v>2130507</v>
      </c>
      <c r="B922" s="171" t="s">
        <v>824</v>
      </c>
      <c r="C922" s="172">
        <v>2135</v>
      </c>
      <c r="D922" s="172">
        <v>40</v>
      </c>
      <c r="E922" s="172">
        <v>1578</v>
      </c>
      <c r="F922" s="172">
        <v>2073</v>
      </c>
      <c r="G922" s="173">
        <f t="shared" si="98"/>
        <v>1.314</v>
      </c>
      <c r="H922" s="173">
        <f t="shared" si="99"/>
        <v>0.971</v>
      </c>
      <c r="I922" s="184" t="str">
        <f t="shared" si="100"/>
        <v>是</v>
      </c>
      <c r="J922" s="185" t="str">
        <f t="shared" si="101"/>
        <v>项</v>
      </c>
      <c r="K922" s="186" t="str">
        <f t="shared" si="102"/>
        <v>213</v>
      </c>
      <c r="L922" s="155" t="str">
        <f t="shared" si="103"/>
        <v>21305</v>
      </c>
      <c r="M922" s="155" t="str">
        <f t="shared" si="104"/>
        <v>2130507</v>
      </c>
    </row>
    <row r="923" ht="31" hidden="1" customHeight="1" spans="1:13">
      <c r="A923" s="170">
        <v>2130508</v>
      </c>
      <c r="B923" s="171" t="s">
        <v>825</v>
      </c>
      <c r="C923" s="172">
        <v>0</v>
      </c>
      <c r="D923" s="172">
        <v>0</v>
      </c>
      <c r="E923" s="172">
        <v>0</v>
      </c>
      <c r="F923" s="172">
        <v>0</v>
      </c>
      <c r="G923" s="173" t="str">
        <f t="shared" si="98"/>
        <v/>
      </c>
      <c r="H923" s="173" t="str">
        <f t="shared" si="99"/>
        <v/>
      </c>
      <c r="I923" s="184" t="str">
        <f t="shared" si="100"/>
        <v>否</v>
      </c>
      <c r="J923" s="185" t="str">
        <f t="shared" si="101"/>
        <v>项</v>
      </c>
      <c r="K923" s="186" t="str">
        <f t="shared" si="102"/>
        <v>213</v>
      </c>
      <c r="L923" s="155" t="str">
        <f t="shared" si="103"/>
        <v>21305</v>
      </c>
      <c r="M923" s="155" t="str">
        <f t="shared" si="104"/>
        <v>2130508</v>
      </c>
    </row>
    <row r="924" ht="31" customHeight="1" spans="1:13">
      <c r="A924" s="170">
        <v>2130550</v>
      </c>
      <c r="B924" s="171" t="s">
        <v>153</v>
      </c>
      <c r="C924" s="172">
        <v>192</v>
      </c>
      <c r="D924" s="172">
        <v>182</v>
      </c>
      <c r="E924" s="172">
        <v>178</v>
      </c>
      <c r="F924" s="172">
        <v>193</v>
      </c>
      <c r="G924" s="173">
        <f t="shared" si="98"/>
        <v>1.084</v>
      </c>
      <c r="H924" s="173">
        <f t="shared" si="99"/>
        <v>1.005</v>
      </c>
      <c r="I924" s="184" t="str">
        <f t="shared" si="100"/>
        <v>是</v>
      </c>
      <c r="J924" s="185" t="str">
        <f t="shared" si="101"/>
        <v>项</v>
      </c>
      <c r="K924" s="186" t="str">
        <f t="shared" si="102"/>
        <v>213</v>
      </c>
      <c r="L924" s="155" t="str">
        <f t="shared" si="103"/>
        <v>21305</v>
      </c>
      <c r="M924" s="155" t="str">
        <f t="shared" si="104"/>
        <v>2130550</v>
      </c>
    </row>
    <row r="925" ht="31" customHeight="1" spans="1:13">
      <c r="A925" s="170">
        <v>2130599</v>
      </c>
      <c r="B925" s="171" t="s">
        <v>826</v>
      </c>
      <c r="C925" s="172">
        <v>2020</v>
      </c>
      <c r="D925" s="172">
        <v>1996</v>
      </c>
      <c r="E925" s="172">
        <v>2707</v>
      </c>
      <c r="F925" s="172">
        <v>3288</v>
      </c>
      <c r="G925" s="173">
        <f t="shared" si="98"/>
        <v>1.215</v>
      </c>
      <c r="H925" s="173">
        <f t="shared" si="99"/>
        <v>1.628</v>
      </c>
      <c r="I925" s="184" t="str">
        <f t="shared" si="100"/>
        <v>是</v>
      </c>
      <c r="J925" s="185" t="str">
        <f t="shared" si="101"/>
        <v>项</v>
      </c>
      <c r="K925" s="186" t="str">
        <f t="shared" si="102"/>
        <v>213</v>
      </c>
      <c r="L925" s="155" t="str">
        <f t="shared" si="103"/>
        <v>21305</v>
      </c>
      <c r="M925" s="155" t="str">
        <f t="shared" si="104"/>
        <v>2130599</v>
      </c>
    </row>
    <row r="926" ht="31" customHeight="1" spans="1:13">
      <c r="A926" s="309">
        <v>21307</v>
      </c>
      <c r="B926" s="310" t="s">
        <v>827</v>
      </c>
      <c r="C926" s="165">
        <f>SUMIFS(C927:C$1297,$L927:$L$1297,$A926,$J927:$J$1297,"项")</f>
        <v>3933</v>
      </c>
      <c r="D926" s="165">
        <f>SUMIFS(D927:D$1297,$L927:$L$1297,$A926,$J927:$J$1297,"项")</f>
        <v>5088</v>
      </c>
      <c r="E926" s="165">
        <f>SUMIFS(E927:E$1297,$L927:$L$1297,$A926,$J927:$J$1297,"项")</f>
        <v>3725</v>
      </c>
      <c r="F926" s="165">
        <f>SUMIFS(F927:F$1297,$L927:$L$1297,$A926,$J927:$J$1297,"项")</f>
        <v>3065</v>
      </c>
      <c r="G926" s="173">
        <f t="shared" si="98"/>
        <v>0.823</v>
      </c>
      <c r="H926" s="173">
        <f t="shared" si="99"/>
        <v>0.779</v>
      </c>
      <c r="I926" s="184" t="str">
        <f t="shared" si="100"/>
        <v>是</v>
      </c>
      <c r="J926" s="185" t="str">
        <f t="shared" si="101"/>
        <v>款</v>
      </c>
      <c r="K926" s="186" t="str">
        <f t="shared" si="102"/>
        <v>213</v>
      </c>
      <c r="L926" s="155" t="str">
        <f t="shared" si="103"/>
        <v>21307</v>
      </c>
      <c r="M926" s="155" t="str">
        <f t="shared" si="104"/>
        <v>21307</v>
      </c>
    </row>
    <row r="927" ht="31" customHeight="1" spans="1:13">
      <c r="A927" s="170">
        <v>2130701</v>
      </c>
      <c r="B927" s="171" t="s">
        <v>828</v>
      </c>
      <c r="C927" s="172">
        <v>110</v>
      </c>
      <c r="D927" s="172">
        <v>199</v>
      </c>
      <c r="E927" s="172">
        <v>313</v>
      </c>
      <c r="F927" s="172">
        <v>313</v>
      </c>
      <c r="G927" s="173">
        <f t="shared" si="98"/>
        <v>1</v>
      </c>
      <c r="H927" s="173">
        <f t="shared" si="99"/>
        <v>2.845</v>
      </c>
      <c r="I927" s="184" t="str">
        <f t="shared" si="100"/>
        <v>是</v>
      </c>
      <c r="J927" s="185" t="str">
        <f t="shared" si="101"/>
        <v>项</v>
      </c>
      <c r="K927" s="186" t="str">
        <f t="shared" si="102"/>
        <v>213</v>
      </c>
      <c r="L927" s="155" t="str">
        <f t="shared" si="103"/>
        <v>21307</v>
      </c>
      <c r="M927" s="155" t="str">
        <f t="shared" si="104"/>
        <v>2130701</v>
      </c>
    </row>
    <row r="928" ht="31" hidden="1" customHeight="1" spans="1:13">
      <c r="A928" s="170">
        <v>2130704</v>
      </c>
      <c r="B928" s="171" t="s">
        <v>829</v>
      </c>
      <c r="C928" s="172">
        <v>0</v>
      </c>
      <c r="D928" s="172">
        <v>0</v>
      </c>
      <c r="E928" s="172">
        <v>0</v>
      </c>
      <c r="F928" s="172">
        <v>0</v>
      </c>
      <c r="G928" s="173" t="str">
        <f t="shared" si="98"/>
        <v/>
      </c>
      <c r="H928" s="173" t="str">
        <f t="shared" si="99"/>
        <v/>
      </c>
      <c r="I928" s="184" t="str">
        <f t="shared" si="100"/>
        <v>否</v>
      </c>
      <c r="J928" s="185" t="str">
        <f t="shared" si="101"/>
        <v>项</v>
      </c>
      <c r="K928" s="186" t="str">
        <f t="shared" si="102"/>
        <v>213</v>
      </c>
      <c r="L928" s="155" t="str">
        <f t="shared" si="103"/>
        <v>21307</v>
      </c>
      <c r="M928" s="155" t="str">
        <f t="shared" si="104"/>
        <v>2130704</v>
      </c>
    </row>
    <row r="929" ht="31" customHeight="1" spans="1:13">
      <c r="A929" s="170">
        <v>2130705</v>
      </c>
      <c r="B929" s="171" t="s">
        <v>830</v>
      </c>
      <c r="C929" s="172">
        <v>2755</v>
      </c>
      <c r="D929" s="172">
        <v>3888</v>
      </c>
      <c r="E929" s="172">
        <v>2878</v>
      </c>
      <c r="F929" s="172">
        <v>2327</v>
      </c>
      <c r="G929" s="173">
        <f t="shared" si="98"/>
        <v>0.809</v>
      </c>
      <c r="H929" s="173">
        <f t="shared" si="99"/>
        <v>0.845</v>
      </c>
      <c r="I929" s="184" t="str">
        <f t="shared" si="100"/>
        <v>是</v>
      </c>
      <c r="J929" s="185" t="str">
        <f t="shared" si="101"/>
        <v>项</v>
      </c>
      <c r="K929" s="186" t="str">
        <f t="shared" si="102"/>
        <v>213</v>
      </c>
      <c r="L929" s="155" t="str">
        <f t="shared" si="103"/>
        <v>21307</v>
      </c>
      <c r="M929" s="155" t="str">
        <f t="shared" si="104"/>
        <v>2130705</v>
      </c>
    </row>
    <row r="930" ht="31" customHeight="1" spans="1:13">
      <c r="A930" s="170">
        <v>2130706</v>
      </c>
      <c r="B930" s="171" t="s">
        <v>831</v>
      </c>
      <c r="C930" s="172">
        <v>903</v>
      </c>
      <c r="D930" s="172">
        <v>1001</v>
      </c>
      <c r="E930" s="172">
        <v>534</v>
      </c>
      <c r="F930" s="172">
        <v>425</v>
      </c>
      <c r="G930" s="173">
        <f t="shared" si="98"/>
        <v>0.796</v>
      </c>
      <c r="H930" s="173">
        <f t="shared" si="99"/>
        <v>0.471</v>
      </c>
      <c r="I930" s="184" t="str">
        <f t="shared" si="100"/>
        <v>是</v>
      </c>
      <c r="J930" s="185" t="str">
        <f t="shared" si="101"/>
        <v>项</v>
      </c>
      <c r="K930" s="186" t="str">
        <f t="shared" si="102"/>
        <v>213</v>
      </c>
      <c r="L930" s="155" t="str">
        <f t="shared" si="103"/>
        <v>21307</v>
      </c>
      <c r="M930" s="155" t="str">
        <f t="shared" si="104"/>
        <v>2130706</v>
      </c>
    </row>
    <row r="931" ht="31" customHeight="1" spans="1:13">
      <c r="A931" s="170">
        <v>2130707</v>
      </c>
      <c r="B931" s="171" t="s">
        <v>832</v>
      </c>
      <c r="C931" s="172">
        <v>165</v>
      </c>
      <c r="D931" s="172">
        <v>0</v>
      </c>
      <c r="E931" s="172">
        <v>0</v>
      </c>
      <c r="F931" s="172">
        <v>0</v>
      </c>
      <c r="G931" s="173" t="str">
        <f t="shared" si="98"/>
        <v/>
      </c>
      <c r="H931" s="173">
        <f t="shared" si="99"/>
        <v>0</v>
      </c>
      <c r="I931" s="184" t="str">
        <f t="shared" si="100"/>
        <v>是</v>
      </c>
      <c r="J931" s="185" t="str">
        <f t="shared" si="101"/>
        <v>项</v>
      </c>
      <c r="K931" s="186" t="str">
        <f t="shared" si="102"/>
        <v>213</v>
      </c>
      <c r="L931" s="155" t="str">
        <f t="shared" si="103"/>
        <v>21307</v>
      </c>
      <c r="M931" s="155" t="str">
        <f t="shared" si="104"/>
        <v>2130707</v>
      </c>
    </row>
    <row r="932" ht="31" hidden="1" customHeight="1" spans="1:13">
      <c r="A932" s="170">
        <v>2130799</v>
      </c>
      <c r="B932" s="171" t="s">
        <v>833</v>
      </c>
      <c r="C932" s="172">
        <v>0</v>
      </c>
      <c r="D932" s="172">
        <v>0</v>
      </c>
      <c r="E932" s="172">
        <v>0</v>
      </c>
      <c r="F932" s="172">
        <v>0</v>
      </c>
      <c r="G932" s="173" t="str">
        <f t="shared" si="98"/>
        <v/>
      </c>
      <c r="H932" s="173" t="str">
        <f t="shared" si="99"/>
        <v/>
      </c>
      <c r="I932" s="184" t="str">
        <f t="shared" si="100"/>
        <v>否</v>
      </c>
      <c r="J932" s="185" t="str">
        <f t="shared" si="101"/>
        <v>项</v>
      </c>
      <c r="K932" s="186" t="str">
        <f t="shared" si="102"/>
        <v>213</v>
      </c>
      <c r="L932" s="155" t="str">
        <f t="shared" si="103"/>
        <v>21307</v>
      </c>
      <c r="M932" s="155" t="str">
        <f t="shared" si="104"/>
        <v>2130799</v>
      </c>
    </row>
    <row r="933" ht="31" customHeight="1" spans="1:13">
      <c r="A933" s="309">
        <v>21308</v>
      </c>
      <c r="B933" s="310" t="s">
        <v>834</v>
      </c>
      <c r="C933" s="165">
        <f>SUMIFS(C934:C$1297,$L934:$L$1297,$A933,$J934:$J$1297,"项")</f>
        <v>1211</v>
      </c>
      <c r="D933" s="165">
        <f>SUMIFS(D934:D$1297,$L934:$L$1297,$A933,$J934:$J$1297,"项")</f>
        <v>2538</v>
      </c>
      <c r="E933" s="165">
        <f>SUMIFS(E934:E$1297,$L934:$L$1297,$A933,$J934:$J$1297,"项")</f>
        <v>1285</v>
      </c>
      <c r="F933" s="165">
        <f>SUMIFS(F934:F$1297,$L934:$L$1297,$A933,$J934:$J$1297,"项")</f>
        <v>1080</v>
      </c>
      <c r="G933" s="173">
        <f t="shared" si="98"/>
        <v>0.84</v>
      </c>
      <c r="H933" s="173">
        <f t="shared" si="99"/>
        <v>0.892</v>
      </c>
      <c r="I933" s="184" t="str">
        <f t="shared" si="100"/>
        <v>是</v>
      </c>
      <c r="J933" s="185" t="str">
        <f t="shared" si="101"/>
        <v>款</v>
      </c>
      <c r="K933" s="186" t="str">
        <f t="shared" si="102"/>
        <v>213</v>
      </c>
      <c r="L933" s="155" t="str">
        <f t="shared" si="103"/>
        <v>21308</v>
      </c>
      <c r="M933" s="155" t="str">
        <f t="shared" si="104"/>
        <v>21308</v>
      </c>
    </row>
    <row r="934" ht="31" hidden="1" customHeight="1" spans="1:13">
      <c r="A934" s="170">
        <v>2130801</v>
      </c>
      <c r="B934" s="171" t="s">
        <v>835</v>
      </c>
      <c r="C934" s="172">
        <v>0</v>
      </c>
      <c r="D934" s="172">
        <v>0</v>
      </c>
      <c r="E934" s="172">
        <v>0</v>
      </c>
      <c r="F934" s="172">
        <v>0</v>
      </c>
      <c r="G934" s="173" t="str">
        <f t="shared" si="98"/>
        <v/>
      </c>
      <c r="H934" s="173" t="str">
        <f t="shared" si="99"/>
        <v/>
      </c>
      <c r="I934" s="184" t="str">
        <f t="shared" si="100"/>
        <v>否</v>
      </c>
      <c r="J934" s="185" t="str">
        <f t="shared" si="101"/>
        <v>项</v>
      </c>
      <c r="K934" s="186" t="str">
        <f t="shared" si="102"/>
        <v>213</v>
      </c>
      <c r="L934" s="155" t="str">
        <f t="shared" si="103"/>
        <v>21308</v>
      </c>
      <c r="M934" s="155" t="str">
        <f t="shared" si="104"/>
        <v>2130801</v>
      </c>
    </row>
    <row r="935" ht="31" customHeight="1" spans="1:13">
      <c r="A935" s="170">
        <v>2130803</v>
      </c>
      <c r="B935" s="171" t="s">
        <v>836</v>
      </c>
      <c r="C935" s="172">
        <v>202</v>
      </c>
      <c r="D935" s="172">
        <v>2129</v>
      </c>
      <c r="E935" s="172">
        <v>1044</v>
      </c>
      <c r="F935" s="172">
        <v>866</v>
      </c>
      <c r="G935" s="173">
        <f t="shared" si="98"/>
        <v>0.83</v>
      </c>
      <c r="H935" s="173">
        <f t="shared" si="99"/>
        <v>4.287</v>
      </c>
      <c r="I935" s="184" t="str">
        <f t="shared" si="100"/>
        <v>是</v>
      </c>
      <c r="J935" s="185" t="str">
        <f t="shared" si="101"/>
        <v>项</v>
      </c>
      <c r="K935" s="186" t="str">
        <f t="shared" si="102"/>
        <v>213</v>
      </c>
      <c r="L935" s="155" t="str">
        <f t="shared" si="103"/>
        <v>21308</v>
      </c>
      <c r="M935" s="155" t="str">
        <f t="shared" si="104"/>
        <v>2130803</v>
      </c>
    </row>
    <row r="936" ht="31" customHeight="1" spans="1:13">
      <c r="A936" s="170">
        <v>2130804</v>
      </c>
      <c r="B936" s="171" t="s">
        <v>837</v>
      </c>
      <c r="C936" s="172">
        <v>877</v>
      </c>
      <c r="D936" s="172">
        <v>399</v>
      </c>
      <c r="E936" s="172">
        <v>232</v>
      </c>
      <c r="F936" s="172">
        <v>205</v>
      </c>
      <c r="G936" s="173">
        <f t="shared" si="98"/>
        <v>0.884</v>
      </c>
      <c r="H936" s="173">
        <f t="shared" si="99"/>
        <v>0.234</v>
      </c>
      <c r="I936" s="184" t="str">
        <f t="shared" si="100"/>
        <v>是</v>
      </c>
      <c r="J936" s="185" t="str">
        <f t="shared" si="101"/>
        <v>项</v>
      </c>
      <c r="K936" s="186" t="str">
        <f t="shared" si="102"/>
        <v>213</v>
      </c>
      <c r="L936" s="155" t="str">
        <f t="shared" si="103"/>
        <v>21308</v>
      </c>
      <c r="M936" s="155" t="str">
        <f t="shared" si="104"/>
        <v>2130804</v>
      </c>
    </row>
    <row r="937" ht="31" hidden="1" customHeight="1" spans="1:13">
      <c r="A937" s="170">
        <v>2130805</v>
      </c>
      <c r="B937" s="171" t="s">
        <v>838</v>
      </c>
      <c r="C937" s="172">
        <v>0</v>
      </c>
      <c r="D937" s="172">
        <v>0</v>
      </c>
      <c r="E937" s="172">
        <v>0</v>
      </c>
      <c r="F937" s="172">
        <v>0</v>
      </c>
      <c r="G937" s="173" t="str">
        <f t="shared" si="98"/>
        <v/>
      </c>
      <c r="H937" s="173" t="str">
        <f t="shared" si="99"/>
        <v/>
      </c>
      <c r="I937" s="184" t="str">
        <f t="shared" si="100"/>
        <v>否</v>
      </c>
      <c r="J937" s="185" t="str">
        <f t="shared" si="101"/>
        <v>项</v>
      </c>
      <c r="K937" s="186" t="str">
        <f t="shared" si="102"/>
        <v>213</v>
      </c>
      <c r="L937" s="155" t="str">
        <f t="shared" si="103"/>
        <v>21308</v>
      </c>
      <c r="M937" s="155" t="str">
        <f t="shared" si="104"/>
        <v>2130805</v>
      </c>
    </row>
    <row r="938" ht="31" customHeight="1" spans="1:13">
      <c r="A938" s="170">
        <v>2130899</v>
      </c>
      <c r="B938" s="171" t="s">
        <v>839</v>
      </c>
      <c r="C938" s="172">
        <v>132</v>
      </c>
      <c r="D938" s="172">
        <v>10</v>
      </c>
      <c r="E938" s="172">
        <v>9</v>
      </c>
      <c r="F938" s="172">
        <v>9</v>
      </c>
      <c r="G938" s="173">
        <f t="shared" si="98"/>
        <v>1</v>
      </c>
      <c r="H938" s="173">
        <f t="shared" si="99"/>
        <v>0.068</v>
      </c>
      <c r="I938" s="184" t="str">
        <f t="shared" si="100"/>
        <v>是</v>
      </c>
      <c r="J938" s="185" t="str">
        <f t="shared" si="101"/>
        <v>项</v>
      </c>
      <c r="K938" s="186" t="str">
        <f t="shared" si="102"/>
        <v>213</v>
      </c>
      <c r="L938" s="155" t="str">
        <f t="shared" si="103"/>
        <v>21308</v>
      </c>
      <c r="M938" s="155" t="str">
        <f t="shared" si="104"/>
        <v>2130899</v>
      </c>
    </row>
    <row r="939" ht="31" hidden="1" customHeight="1" spans="1:13">
      <c r="A939" s="309">
        <v>21309</v>
      </c>
      <c r="B939" s="310" t="s">
        <v>840</v>
      </c>
      <c r="C939" s="165">
        <f>SUMIFS(C940:C$1297,$L940:$L$1297,$A939,$J940:$J$1297,"项")</f>
        <v>0</v>
      </c>
      <c r="D939" s="165">
        <f>SUMIFS(D940:D$1297,$L940:$L$1297,$A939,$J940:$J$1297,"项")</f>
        <v>0</v>
      </c>
      <c r="E939" s="165">
        <f>SUMIFS(E940:E$1297,$L940:$L$1297,$A939,$J940:$J$1297,"项")</f>
        <v>0</v>
      </c>
      <c r="F939" s="165">
        <f>SUMIFS(F940:F$1297,$L940:$L$1297,$A939,$J940:$J$1297,"项")</f>
        <v>0</v>
      </c>
      <c r="G939" s="173" t="str">
        <f t="shared" si="98"/>
        <v/>
      </c>
      <c r="H939" s="173" t="str">
        <f t="shared" si="99"/>
        <v/>
      </c>
      <c r="I939" s="184" t="str">
        <f t="shared" si="100"/>
        <v>否</v>
      </c>
      <c r="J939" s="185" t="str">
        <f t="shared" si="101"/>
        <v>款</v>
      </c>
      <c r="K939" s="186" t="str">
        <f t="shared" si="102"/>
        <v>213</v>
      </c>
      <c r="L939" s="155" t="str">
        <f t="shared" si="103"/>
        <v>21309</v>
      </c>
      <c r="M939" s="155" t="str">
        <f t="shared" si="104"/>
        <v>21309</v>
      </c>
    </row>
    <row r="940" ht="31" hidden="1" customHeight="1" spans="1:13">
      <c r="A940" s="170">
        <v>2130901</v>
      </c>
      <c r="B940" s="171" t="s">
        <v>841</v>
      </c>
      <c r="C940" s="172">
        <v>0</v>
      </c>
      <c r="D940" s="172">
        <v>0</v>
      </c>
      <c r="E940" s="172">
        <v>0</v>
      </c>
      <c r="F940" s="172">
        <v>0</v>
      </c>
      <c r="G940" s="173" t="str">
        <f t="shared" si="98"/>
        <v/>
      </c>
      <c r="H940" s="173" t="str">
        <f t="shared" si="99"/>
        <v/>
      </c>
      <c r="I940" s="184" t="str">
        <f t="shared" si="100"/>
        <v>否</v>
      </c>
      <c r="J940" s="185" t="str">
        <f t="shared" si="101"/>
        <v>项</v>
      </c>
      <c r="K940" s="186" t="str">
        <f t="shared" si="102"/>
        <v>213</v>
      </c>
      <c r="L940" s="155" t="str">
        <f t="shared" si="103"/>
        <v>21309</v>
      </c>
      <c r="M940" s="155" t="str">
        <f t="shared" si="104"/>
        <v>2130901</v>
      </c>
    </row>
    <row r="941" ht="31" hidden="1" customHeight="1" spans="1:13">
      <c r="A941" s="170">
        <v>2130999</v>
      </c>
      <c r="B941" s="171" t="s">
        <v>842</v>
      </c>
      <c r="C941" s="172">
        <v>0</v>
      </c>
      <c r="D941" s="172">
        <v>0</v>
      </c>
      <c r="E941" s="172">
        <v>0</v>
      </c>
      <c r="F941" s="172">
        <v>0</v>
      </c>
      <c r="G941" s="173" t="str">
        <f t="shared" si="98"/>
        <v/>
      </c>
      <c r="H941" s="173" t="str">
        <f t="shared" si="99"/>
        <v/>
      </c>
      <c r="I941" s="184" t="str">
        <f t="shared" si="100"/>
        <v>否</v>
      </c>
      <c r="J941" s="185" t="str">
        <f t="shared" si="101"/>
        <v>项</v>
      </c>
      <c r="K941" s="186" t="str">
        <f t="shared" si="102"/>
        <v>213</v>
      </c>
      <c r="L941" s="155" t="str">
        <f t="shared" si="103"/>
        <v>21309</v>
      </c>
      <c r="M941" s="155" t="str">
        <f t="shared" si="104"/>
        <v>2130999</v>
      </c>
    </row>
    <row r="942" ht="31" customHeight="1" spans="1:13">
      <c r="A942" s="309">
        <v>21399</v>
      </c>
      <c r="B942" s="310" t="s">
        <v>843</v>
      </c>
      <c r="C942" s="165">
        <f>SUMIFS(C943:C$1297,$L943:$L$1297,$A942,$J943:$J$1297,"项")</f>
        <v>24</v>
      </c>
      <c r="D942" s="165">
        <f>SUMIFS(D943:D$1297,$L943:$L$1297,$A942,$J943:$J$1297,"项")</f>
        <v>3</v>
      </c>
      <c r="E942" s="165">
        <f>SUMIFS(E943:E$1297,$L943:$L$1297,$A942,$J943:$J$1297,"项")</f>
        <v>3</v>
      </c>
      <c r="F942" s="165">
        <f>SUMIFS(F943:F$1297,$L943:$L$1297,$A942,$J943:$J$1297,"项")</f>
        <v>3</v>
      </c>
      <c r="G942" s="173">
        <f t="shared" si="98"/>
        <v>1</v>
      </c>
      <c r="H942" s="173">
        <f t="shared" si="99"/>
        <v>0.125</v>
      </c>
      <c r="I942" s="184" t="str">
        <f t="shared" si="100"/>
        <v>是</v>
      </c>
      <c r="J942" s="185" t="str">
        <f t="shared" si="101"/>
        <v>款</v>
      </c>
      <c r="K942" s="186" t="str">
        <f t="shared" si="102"/>
        <v>213</v>
      </c>
      <c r="L942" s="155" t="str">
        <f t="shared" si="103"/>
        <v>21399</v>
      </c>
      <c r="M942" s="155" t="str">
        <f t="shared" si="104"/>
        <v>21399</v>
      </c>
    </row>
    <row r="943" ht="31" hidden="1" customHeight="1" spans="1:13">
      <c r="A943" s="170">
        <v>2139901</v>
      </c>
      <c r="B943" s="171" t="s">
        <v>844</v>
      </c>
      <c r="C943" s="172">
        <v>0</v>
      </c>
      <c r="D943" s="172">
        <v>0</v>
      </c>
      <c r="E943" s="172">
        <v>0</v>
      </c>
      <c r="F943" s="172">
        <v>0</v>
      </c>
      <c r="G943" s="173" t="str">
        <f t="shared" si="98"/>
        <v/>
      </c>
      <c r="H943" s="173" t="str">
        <f t="shared" si="99"/>
        <v/>
      </c>
      <c r="I943" s="184" t="str">
        <f t="shared" si="100"/>
        <v>否</v>
      </c>
      <c r="J943" s="185" t="str">
        <f t="shared" si="101"/>
        <v>项</v>
      </c>
      <c r="K943" s="186" t="str">
        <f t="shared" si="102"/>
        <v>213</v>
      </c>
      <c r="L943" s="155" t="str">
        <f t="shared" si="103"/>
        <v>21399</v>
      </c>
      <c r="M943" s="155" t="str">
        <f t="shared" si="104"/>
        <v>2139901</v>
      </c>
    </row>
    <row r="944" ht="31" customHeight="1" spans="1:13">
      <c r="A944" s="170">
        <v>2139999</v>
      </c>
      <c r="B944" s="171" t="s">
        <v>845</v>
      </c>
      <c r="C944" s="172">
        <v>24</v>
      </c>
      <c r="D944" s="172">
        <v>3</v>
      </c>
      <c r="E944" s="172">
        <v>3</v>
      </c>
      <c r="F944" s="172">
        <v>3</v>
      </c>
      <c r="G944" s="173">
        <f t="shared" si="98"/>
        <v>1</v>
      </c>
      <c r="H944" s="173">
        <f t="shared" si="99"/>
        <v>0.125</v>
      </c>
      <c r="I944" s="184" t="str">
        <f t="shared" si="100"/>
        <v>是</v>
      </c>
      <c r="J944" s="185" t="str">
        <f t="shared" si="101"/>
        <v>项</v>
      </c>
      <c r="K944" s="186" t="str">
        <f t="shared" si="102"/>
        <v>213</v>
      </c>
      <c r="L944" s="155" t="str">
        <f t="shared" si="103"/>
        <v>21399</v>
      </c>
      <c r="M944" s="155" t="str">
        <f t="shared" si="104"/>
        <v>2139999</v>
      </c>
    </row>
    <row r="945" ht="31" customHeight="1" spans="1:13">
      <c r="A945" s="307">
        <v>214</v>
      </c>
      <c r="B945" s="237" t="s">
        <v>100</v>
      </c>
      <c r="C945" s="165">
        <f>SUMIFS(C946:C$1297,$K946:$K$1297,$A945,$J946:$J$1297,"款")</f>
        <v>5194</v>
      </c>
      <c r="D945" s="165">
        <f>SUMIFS(D946:D$1297,$K946:$K$1297,$A945,$J946:$J$1297,"款")</f>
        <v>14364</v>
      </c>
      <c r="E945" s="165">
        <f>SUMIFS(E946:E$1297,$K946:$K$1297,$A945,$J946:$J$1297,"款")</f>
        <v>4899</v>
      </c>
      <c r="F945" s="165">
        <f>SUMIFS(F946:F$1297,$K946:$K$1297,$A945,$J946:$J$1297,"款")</f>
        <v>5774</v>
      </c>
      <c r="G945" s="308">
        <f t="shared" si="98"/>
        <v>1.179</v>
      </c>
      <c r="H945" s="308">
        <f t="shared" si="99"/>
        <v>1.112</v>
      </c>
      <c r="I945" s="184" t="str">
        <f t="shared" si="100"/>
        <v>是</v>
      </c>
      <c r="J945" s="185" t="str">
        <f t="shared" si="101"/>
        <v>类</v>
      </c>
      <c r="K945" s="186" t="str">
        <f t="shared" si="102"/>
        <v>214</v>
      </c>
      <c r="L945" s="155" t="str">
        <f t="shared" si="103"/>
        <v>214</v>
      </c>
      <c r="M945" s="155" t="str">
        <f t="shared" si="104"/>
        <v>214</v>
      </c>
    </row>
    <row r="946" ht="31" customHeight="1" spans="1:13">
      <c r="A946" s="309">
        <v>21401</v>
      </c>
      <c r="B946" s="310" t="s">
        <v>846</v>
      </c>
      <c r="C946" s="165">
        <f>SUMIFS(C947:C$1297,$L947:$L$1297,$A946,$J947:$J$1297,"项")</f>
        <v>2669</v>
      </c>
      <c r="D946" s="165">
        <f>SUMIFS(D947:D$1297,$L947:$L$1297,$A946,$J947:$J$1297,"项")</f>
        <v>14364</v>
      </c>
      <c r="E946" s="165">
        <f>SUMIFS(E947:E$1297,$L947:$L$1297,$A946,$J947:$J$1297,"项")</f>
        <v>4899</v>
      </c>
      <c r="F946" s="165">
        <f>SUMIFS(F947:F$1297,$L947:$L$1297,$A946,$J947:$J$1297,"项")</f>
        <v>5774</v>
      </c>
      <c r="G946" s="173">
        <f t="shared" si="98"/>
        <v>1.179</v>
      </c>
      <c r="H946" s="173">
        <f t="shared" si="99"/>
        <v>2.163</v>
      </c>
      <c r="I946" s="184" t="str">
        <f t="shared" si="100"/>
        <v>是</v>
      </c>
      <c r="J946" s="185" t="str">
        <f t="shared" si="101"/>
        <v>款</v>
      </c>
      <c r="K946" s="186" t="str">
        <f t="shared" si="102"/>
        <v>214</v>
      </c>
      <c r="L946" s="155" t="str">
        <f t="shared" si="103"/>
        <v>21401</v>
      </c>
      <c r="M946" s="155" t="str">
        <f t="shared" si="104"/>
        <v>21401</v>
      </c>
    </row>
    <row r="947" ht="31" customHeight="1" spans="1:13">
      <c r="A947" s="170">
        <v>2140101</v>
      </c>
      <c r="B947" s="171" t="s">
        <v>144</v>
      </c>
      <c r="C947" s="172">
        <v>328</v>
      </c>
      <c r="D947" s="172">
        <v>371</v>
      </c>
      <c r="E947" s="172">
        <v>291</v>
      </c>
      <c r="F947" s="172">
        <v>313</v>
      </c>
      <c r="G947" s="173">
        <f t="shared" si="98"/>
        <v>1.076</v>
      </c>
      <c r="H947" s="173">
        <f t="shared" si="99"/>
        <v>0.954</v>
      </c>
      <c r="I947" s="184" t="str">
        <f t="shared" si="100"/>
        <v>是</v>
      </c>
      <c r="J947" s="185" t="str">
        <f t="shared" si="101"/>
        <v>项</v>
      </c>
      <c r="K947" s="186" t="str">
        <f t="shared" si="102"/>
        <v>214</v>
      </c>
      <c r="L947" s="155" t="str">
        <f t="shared" si="103"/>
        <v>21401</v>
      </c>
      <c r="M947" s="155" t="str">
        <f t="shared" si="104"/>
        <v>2140101</v>
      </c>
    </row>
    <row r="948" ht="31" hidden="1" customHeight="1" spans="1:13">
      <c r="A948" s="170">
        <v>2140102</v>
      </c>
      <c r="B948" s="171" t="s">
        <v>145</v>
      </c>
      <c r="C948" s="172">
        <v>0</v>
      </c>
      <c r="D948" s="172">
        <v>0</v>
      </c>
      <c r="E948" s="172">
        <v>0</v>
      </c>
      <c r="F948" s="172">
        <v>0</v>
      </c>
      <c r="G948" s="173" t="str">
        <f t="shared" si="98"/>
        <v/>
      </c>
      <c r="H948" s="173" t="str">
        <f t="shared" si="99"/>
        <v/>
      </c>
      <c r="I948" s="184" t="str">
        <f t="shared" si="100"/>
        <v>否</v>
      </c>
      <c r="J948" s="185" t="str">
        <f t="shared" si="101"/>
        <v>项</v>
      </c>
      <c r="K948" s="186" t="str">
        <f t="shared" si="102"/>
        <v>214</v>
      </c>
      <c r="L948" s="155" t="str">
        <f t="shared" si="103"/>
        <v>21401</v>
      </c>
      <c r="M948" s="155" t="str">
        <f t="shared" si="104"/>
        <v>2140102</v>
      </c>
    </row>
    <row r="949" ht="31" hidden="1" customHeight="1" spans="1:13">
      <c r="A949" s="170">
        <v>2140103</v>
      </c>
      <c r="B949" s="171" t="s">
        <v>146</v>
      </c>
      <c r="C949" s="172">
        <v>0</v>
      </c>
      <c r="D949" s="172">
        <v>0</v>
      </c>
      <c r="E949" s="172">
        <v>0</v>
      </c>
      <c r="F949" s="172">
        <v>0</v>
      </c>
      <c r="G949" s="173" t="str">
        <f t="shared" si="98"/>
        <v/>
      </c>
      <c r="H949" s="173" t="str">
        <f t="shared" si="99"/>
        <v/>
      </c>
      <c r="I949" s="184" t="str">
        <f t="shared" si="100"/>
        <v>否</v>
      </c>
      <c r="J949" s="185" t="str">
        <f t="shared" si="101"/>
        <v>项</v>
      </c>
      <c r="K949" s="186" t="str">
        <f t="shared" si="102"/>
        <v>214</v>
      </c>
      <c r="L949" s="155" t="str">
        <f t="shared" si="103"/>
        <v>21401</v>
      </c>
      <c r="M949" s="155" t="str">
        <f t="shared" si="104"/>
        <v>2140103</v>
      </c>
    </row>
    <row r="950" ht="31" customHeight="1" spans="1:13">
      <c r="A950" s="170">
        <v>2140104</v>
      </c>
      <c r="B950" s="171" t="s">
        <v>847</v>
      </c>
      <c r="C950" s="172">
        <v>22</v>
      </c>
      <c r="D950" s="172">
        <v>8207</v>
      </c>
      <c r="E950" s="172">
        <v>2980</v>
      </c>
      <c r="F950" s="172">
        <v>3780</v>
      </c>
      <c r="G950" s="173">
        <f t="shared" si="98"/>
        <v>1.268</v>
      </c>
      <c r="H950" s="173">
        <f t="shared" si="99"/>
        <v>171.818</v>
      </c>
      <c r="I950" s="184" t="str">
        <f t="shared" si="100"/>
        <v>是</v>
      </c>
      <c r="J950" s="185" t="str">
        <f t="shared" si="101"/>
        <v>项</v>
      </c>
      <c r="K950" s="186" t="str">
        <f t="shared" si="102"/>
        <v>214</v>
      </c>
      <c r="L950" s="155" t="str">
        <f t="shared" si="103"/>
        <v>21401</v>
      </c>
      <c r="M950" s="155" t="str">
        <f t="shared" si="104"/>
        <v>2140104</v>
      </c>
    </row>
    <row r="951" ht="31" customHeight="1" spans="1:13">
      <c r="A951" s="170">
        <v>2140106</v>
      </c>
      <c r="B951" s="171" t="s">
        <v>848</v>
      </c>
      <c r="C951" s="172">
        <v>1744</v>
      </c>
      <c r="D951" s="172">
        <v>4867</v>
      </c>
      <c r="E951" s="172">
        <v>1127</v>
      </c>
      <c r="F951" s="172">
        <v>1144</v>
      </c>
      <c r="G951" s="173">
        <f t="shared" si="98"/>
        <v>1.015</v>
      </c>
      <c r="H951" s="173">
        <f t="shared" si="99"/>
        <v>0.656</v>
      </c>
      <c r="I951" s="184" t="str">
        <f t="shared" si="100"/>
        <v>是</v>
      </c>
      <c r="J951" s="185" t="str">
        <f t="shared" si="101"/>
        <v>项</v>
      </c>
      <c r="K951" s="186" t="str">
        <f t="shared" si="102"/>
        <v>214</v>
      </c>
      <c r="L951" s="155" t="str">
        <f t="shared" si="103"/>
        <v>21401</v>
      </c>
      <c r="M951" s="155" t="str">
        <f t="shared" si="104"/>
        <v>2140106</v>
      </c>
    </row>
    <row r="952" ht="31" hidden="1" customHeight="1" spans="1:13">
      <c r="A952" s="170">
        <v>2140109</v>
      </c>
      <c r="B952" s="171" t="s">
        <v>849</v>
      </c>
      <c r="C952" s="172">
        <v>0</v>
      </c>
      <c r="D952" s="172">
        <v>0</v>
      </c>
      <c r="E952" s="172">
        <v>0</v>
      </c>
      <c r="F952" s="172">
        <v>0</v>
      </c>
      <c r="G952" s="173" t="str">
        <f t="shared" si="98"/>
        <v/>
      </c>
      <c r="H952" s="173" t="str">
        <f t="shared" si="99"/>
        <v/>
      </c>
      <c r="I952" s="184" t="str">
        <f t="shared" si="100"/>
        <v>否</v>
      </c>
      <c r="J952" s="185" t="str">
        <f t="shared" si="101"/>
        <v>项</v>
      </c>
      <c r="K952" s="186" t="str">
        <f t="shared" si="102"/>
        <v>214</v>
      </c>
      <c r="L952" s="155" t="str">
        <f t="shared" si="103"/>
        <v>21401</v>
      </c>
      <c r="M952" s="155" t="str">
        <f t="shared" si="104"/>
        <v>2140109</v>
      </c>
    </row>
    <row r="953" ht="31" hidden="1" customHeight="1" spans="1:13">
      <c r="A953" s="170">
        <v>2140110</v>
      </c>
      <c r="B953" s="171" t="s">
        <v>850</v>
      </c>
      <c r="C953" s="172">
        <v>0</v>
      </c>
      <c r="D953" s="172">
        <v>0</v>
      </c>
      <c r="E953" s="172">
        <v>0</v>
      </c>
      <c r="F953" s="172">
        <v>0</v>
      </c>
      <c r="G953" s="173" t="str">
        <f t="shared" si="98"/>
        <v/>
      </c>
      <c r="H953" s="173" t="str">
        <f t="shared" si="99"/>
        <v/>
      </c>
      <c r="I953" s="184" t="str">
        <f t="shared" si="100"/>
        <v>否</v>
      </c>
      <c r="J953" s="185" t="str">
        <f t="shared" si="101"/>
        <v>项</v>
      </c>
      <c r="K953" s="186" t="str">
        <f t="shared" si="102"/>
        <v>214</v>
      </c>
      <c r="L953" s="155" t="str">
        <f t="shared" si="103"/>
        <v>21401</v>
      </c>
      <c r="M953" s="155" t="str">
        <f t="shared" si="104"/>
        <v>2140110</v>
      </c>
    </row>
    <row r="954" ht="31" hidden="1" customHeight="1" spans="1:13">
      <c r="A954" s="170">
        <v>2140111</v>
      </c>
      <c r="B954" s="171" t="s">
        <v>851</v>
      </c>
      <c r="C954" s="172">
        <v>0</v>
      </c>
      <c r="D954" s="172">
        <v>0</v>
      </c>
      <c r="E954" s="172">
        <v>0</v>
      </c>
      <c r="F954" s="172">
        <v>0</v>
      </c>
      <c r="G954" s="173" t="str">
        <f t="shared" si="98"/>
        <v/>
      </c>
      <c r="H954" s="173" t="str">
        <f t="shared" si="99"/>
        <v/>
      </c>
      <c r="I954" s="184" t="str">
        <f t="shared" si="100"/>
        <v>否</v>
      </c>
      <c r="J954" s="185" t="str">
        <f t="shared" si="101"/>
        <v>项</v>
      </c>
      <c r="K954" s="186" t="str">
        <f t="shared" si="102"/>
        <v>214</v>
      </c>
      <c r="L954" s="155" t="str">
        <f t="shared" si="103"/>
        <v>21401</v>
      </c>
      <c r="M954" s="155" t="str">
        <f t="shared" si="104"/>
        <v>2140111</v>
      </c>
    </row>
    <row r="955" ht="31" customHeight="1" spans="1:13">
      <c r="A955" s="170">
        <v>2140112</v>
      </c>
      <c r="B955" s="171" t="s">
        <v>852</v>
      </c>
      <c r="C955" s="172">
        <v>265</v>
      </c>
      <c r="D955" s="172">
        <v>226</v>
      </c>
      <c r="E955" s="172">
        <v>212</v>
      </c>
      <c r="F955" s="172">
        <v>248</v>
      </c>
      <c r="G955" s="173">
        <f t="shared" si="98"/>
        <v>1.17</v>
      </c>
      <c r="H955" s="173">
        <f t="shared" si="99"/>
        <v>0.936</v>
      </c>
      <c r="I955" s="184" t="str">
        <f t="shared" si="100"/>
        <v>是</v>
      </c>
      <c r="J955" s="185" t="str">
        <f t="shared" si="101"/>
        <v>项</v>
      </c>
      <c r="K955" s="186" t="str">
        <f t="shared" si="102"/>
        <v>214</v>
      </c>
      <c r="L955" s="155" t="str">
        <f t="shared" si="103"/>
        <v>21401</v>
      </c>
      <c r="M955" s="155" t="str">
        <f t="shared" si="104"/>
        <v>2140112</v>
      </c>
    </row>
    <row r="956" ht="31" hidden="1" customHeight="1" spans="1:13">
      <c r="A956" s="170">
        <v>2140114</v>
      </c>
      <c r="B956" s="171" t="s">
        <v>853</v>
      </c>
      <c r="C956" s="172">
        <v>0</v>
      </c>
      <c r="D956" s="172">
        <v>0</v>
      </c>
      <c r="E956" s="172">
        <v>0</v>
      </c>
      <c r="F956" s="172">
        <v>0</v>
      </c>
      <c r="G956" s="173" t="str">
        <f t="shared" si="98"/>
        <v/>
      </c>
      <c r="H956" s="173" t="str">
        <f t="shared" si="99"/>
        <v/>
      </c>
      <c r="I956" s="184" t="str">
        <f t="shared" si="100"/>
        <v>否</v>
      </c>
      <c r="J956" s="185" t="str">
        <f t="shared" si="101"/>
        <v>项</v>
      </c>
      <c r="K956" s="186" t="str">
        <f t="shared" si="102"/>
        <v>214</v>
      </c>
      <c r="L956" s="155" t="str">
        <f t="shared" si="103"/>
        <v>21401</v>
      </c>
      <c r="M956" s="155" t="str">
        <f t="shared" si="104"/>
        <v>2140114</v>
      </c>
    </row>
    <row r="957" ht="31" hidden="1" customHeight="1" spans="1:13">
      <c r="A957" s="170">
        <v>2140122</v>
      </c>
      <c r="B957" s="171" t="s">
        <v>854</v>
      </c>
      <c r="C957" s="172">
        <v>0</v>
      </c>
      <c r="D957" s="172">
        <v>0</v>
      </c>
      <c r="E957" s="172">
        <v>0</v>
      </c>
      <c r="F957" s="172">
        <v>0</v>
      </c>
      <c r="G957" s="173" t="str">
        <f t="shared" si="98"/>
        <v/>
      </c>
      <c r="H957" s="173" t="str">
        <f t="shared" si="99"/>
        <v/>
      </c>
      <c r="I957" s="184" t="str">
        <f t="shared" si="100"/>
        <v>否</v>
      </c>
      <c r="J957" s="185" t="str">
        <f t="shared" si="101"/>
        <v>项</v>
      </c>
      <c r="K957" s="186" t="str">
        <f t="shared" si="102"/>
        <v>214</v>
      </c>
      <c r="L957" s="155" t="str">
        <f t="shared" si="103"/>
        <v>21401</v>
      </c>
      <c r="M957" s="155" t="str">
        <f t="shared" si="104"/>
        <v>2140122</v>
      </c>
    </row>
    <row r="958" ht="31" customHeight="1" spans="1:13">
      <c r="A958" s="170">
        <v>2140123</v>
      </c>
      <c r="B958" s="171" t="s">
        <v>855</v>
      </c>
      <c r="C958" s="172">
        <v>2</v>
      </c>
      <c r="D958" s="172">
        <v>0</v>
      </c>
      <c r="E958" s="172">
        <v>0</v>
      </c>
      <c r="F958" s="172">
        <v>0</v>
      </c>
      <c r="G958" s="173" t="str">
        <f t="shared" si="98"/>
        <v/>
      </c>
      <c r="H958" s="173">
        <f t="shared" si="99"/>
        <v>0</v>
      </c>
      <c r="I958" s="184" t="str">
        <f t="shared" si="100"/>
        <v>是</v>
      </c>
      <c r="J958" s="185" t="str">
        <f t="shared" si="101"/>
        <v>项</v>
      </c>
      <c r="K958" s="186" t="str">
        <f t="shared" si="102"/>
        <v>214</v>
      </c>
      <c r="L958" s="155" t="str">
        <f t="shared" si="103"/>
        <v>21401</v>
      </c>
      <c r="M958" s="155" t="str">
        <f t="shared" si="104"/>
        <v>2140123</v>
      </c>
    </row>
    <row r="959" ht="31" hidden="1" customHeight="1" spans="1:13">
      <c r="A959" s="170">
        <v>2140127</v>
      </c>
      <c r="B959" s="171" t="s">
        <v>856</v>
      </c>
      <c r="C959" s="172">
        <v>0</v>
      </c>
      <c r="D959" s="172">
        <v>0</v>
      </c>
      <c r="E959" s="172">
        <v>0</v>
      </c>
      <c r="F959" s="172">
        <v>0</v>
      </c>
      <c r="G959" s="173" t="str">
        <f t="shared" si="98"/>
        <v/>
      </c>
      <c r="H959" s="173" t="str">
        <f t="shared" si="99"/>
        <v/>
      </c>
      <c r="I959" s="184" t="str">
        <f t="shared" si="100"/>
        <v>否</v>
      </c>
      <c r="J959" s="185" t="str">
        <f t="shared" si="101"/>
        <v>项</v>
      </c>
      <c r="K959" s="186" t="str">
        <f t="shared" si="102"/>
        <v>214</v>
      </c>
      <c r="L959" s="155" t="str">
        <f t="shared" si="103"/>
        <v>21401</v>
      </c>
      <c r="M959" s="155" t="str">
        <f t="shared" si="104"/>
        <v>2140127</v>
      </c>
    </row>
    <row r="960" ht="31" hidden="1" customHeight="1" spans="1:13">
      <c r="A960" s="312">
        <v>2140128</v>
      </c>
      <c r="B960" s="234" t="s">
        <v>857</v>
      </c>
      <c r="C960" s="172">
        <v>0</v>
      </c>
      <c r="D960" s="172">
        <v>0</v>
      </c>
      <c r="E960" s="172">
        <v>0</v>
      </c>
      <c r="F960" s="172">
        <v>0</v>
      </c>
      <c r="G960" s="308" t="str">
        <f t="shared" si="98"/>
        <v/>
      </c>
      <c r="H960" s="308" t="str">
        <f t="shared" si="99"/>
        <v/>
      </c>
      <c r="I960" s="184" t="str">
        <f t="shared" si="100"/>
        <v>否</v>
      </c>
      <c r="J960" s="185" t="str">
        <f t="shared" si="101"/>
        <v>项</v>
      </c>
      <c r="K960" s="186" t="str">
        <f t="shared" si="102"/>
        <v>214</v>
      </c>
      <c r="L960" s="155" t="str">
        <f t="shared" si="103"/>
        <v>21401</v>
      </c>
      <c r="M960" s="155" t="str">
        <f t="shared" si="104"/>
        <v>2140128</v>
      </c>
    </row>
    <row r="961" ht="31" hidden="1" customHeight="1" spans="1:13">
      <c r="A961" s="170">
        <v>2140129</v>
      </c>
      <c r="B961" s="171" t="s">
        <v>858</v>
      </c>
      <c r="C961" s="172">
        <v>0</v>
      </c>
      <c r="D961" s="172">
        <v>0</v>
      </c>
      <c r="E961" s="172">
        <v>0</v>
      </c>
      <c r="F961" s="172">
        <v>0</v>
      </c>
      <c r="G961" s="173" t="str">
        <f t="shared" si="98"/>
        <v/>
      </c>
      <c r="H961" s="173" t="str">
        <f t="shared" si="99"/>
        <v/>
      </c>
      <c r="I961" s="184" t="str">
        <f t="shared" si="100"/>
        <v>否</v>
      </c>
      <c r="J961" s="185" t="str">
        <f t="shared" si="101"/>
        <v>项</v>
      </c>
      <c r="K961" s="186" t="str">
        <f t="shared" si="102"/>
        <v>214</v>
      </c>
      <c r="L961" s="155" t="str">
        <f t="shared" si="103"/>
        <v>21401</v>
      </c>
      <c r="M961" s="155" t="str">
        <f t="shared" si="104"/>
        <v>2140129</v>
      </c>
    </row>
    <row r="962" ht="31" hidden="1" customHeight="1" spans="1:13">
      <c r="A962" s="170">
        <v>2140130</v>
      </c>
      <c r="B962" s="171" t="s">
        <v>859</v>
      </c>
      <c r="C962" s="172">
        <v>0</v>
      </c>
      <c r="D962" s="172">
        <v>0</v>
      </c>
      <c r="E962" s="172">
        <v>0</v>
      </c>
      <c r="F962" s="172">
        <v>0</v>
      </c>
      <c r="G962" s="173" t="str">
        <f t="shared" si="98"/>
        <v/>
      </c>
      <c r="H962" s="173" t="str">
        <f t="shared" si="99"/>
        <v/>
      </c>
      <c r="I962" s="184" t="str">
        <f t="shared" si="100"/>
        <v>否</v>
      </c>
      <c r="J962" s="185" t="str">
        <f t="shared" si="101"/>
        <v>项</v>
      </c>
      <c r="K962" s="186" t="str">
        <f t="shared" si="102"/>
        <v>214</v>
      </c>
      <c r="L962" s="155" t="str">
        <f t="shared" si="103"/>
        <v>21401</v>
      </c>
      <c r="M962" s="155" t="str">
        <f t="shared" si="104"/>
        <v>2140130</v>
      </c>
    </row>
    <row r="963" ht="31" hidden="1" customHeight="1" spans="1:13">
      <c r="A963" s="170">
        <v>2140131</v>
      </c>
      <c r="B963" s="171" t="s">
        <v>860</v>
      </c>
      <c r="C963" s="172">
        <v>0</v>
      </c>
      <c r="D963" s="172">
        <v>0</v>
      </c>
      <c r="E963" s="172">
        <v>0</v>
      </c>
      <c r="F963" s="172">
        <v>0</v>
      </c>
      <c r="G963" s="173" t="str">
        <f t="shared" si="98"/>
        <v/>
      </c>
      <c r="H963" s="173" t="str">
        <f t="shared" si="99"/>
        <v/>
      </c>
      <c r="I963" s="184" t="str">
        <f t="shared" si="100"/>
        <v>否</v>
      </c>
      <c r="J963" s="185" t="str">
        <f t="shared" si="101"/>
        <v>项</v>
      </c>
      <c r="K963" s="186" t="str">
        <f t="shared" si="102"/>
        <v>214</v>
      </c>
      <c r="L963" s="155" t="str">
        <f t="shared" si="103"/>
        <v>21401</v>
      </c>
      <c r="M963" s="155" t="str">
        <f t="shared" si="104"/>
        <v>2140131</v>
      </c>
    </row>
    <row r="964" ht="31" hidden="1" customHeight="1" spans="1:13">
      <c r="A964" s="170">
        <v>2140133</v>
      </c>
      <c r="B964" s="171" t="s">
        <v>861</v>
      </c>
      <c r="C964" s="172">
        <v>0</v>
      </c>
      <c r="D964" s="172">
        <v>0</v>
      </c>
      <c r="E964" s="172">
        <v>0</v>
      </c>
      <c r="F964" s="172">
        <v>0</v>
      </c>
      <c r="G964" s="173" t="str">
        <f t="shared" si="98"/>
        <v/>
      </c>
      <c r="H964" s="173" t="str">
        <f t="shared" si="99"/>
        <v/>
      </c>
      <c r="I964" s="184" t="str">
        <f t="shared" si="100"/>
        <v>否</v>
      </c>
      <c r="J964" s="185" t="str">
        <f t="shared" si="101"/>
        <v>项</v>
      </c>
      <c r="K964" s="186" t="str">
        <f t="shared" si="102"/>
        <v>214</v>
      </c>
      <c r="L964" s="155" t="str">
        <f t="shared" si="103"/>
        <v>21401</v>
      </c>
      <c r="M964" s="155" t="str">
        <f t="shared" si="104"/>
        <v>2140133</v>
      </c>
    </row>
    <row r="965" ht="31" hidden="1" customHeight="1" spans="1:13">
      <c r="A965" s="170">
        <v>2140136</v>
      </c>
      <c r="B965" s="171" t="s">
        <v>862</v>
      </c>
      <c r="C965" s="172">
        <v>0</v>
      </c>
      <c r="D965" s="172">
        <v>0</v>
      </c>
      <c r="E965" s="172">
        <v>0</v>
      </c>
      <c r="F965" s="172">
        <v>0</v>
      </c>
      <c r="G965" s="173" t="str">
        <f t="shared" ref="G965:G1028" si="105">IF(E965&lt;&gt;0,ROUND(F965/E965,3),"")</f>
        <v/>
      </c>
      <c r="H965" s="173" t="str">
        <f t="shared" ref="H965:H1028" si="106">IF(C965&lt;&gt;0,ROUND(F965/C965,3),"")</f>
        <v/>
      </c>
      <c r="I965" s="184" t="str">
        <f t="shared" si="100"/>
        <v>否</v>
      </c>
      <c r="J965" s="185" t="str">
        <f t="shared" si="101"/>
        <v>项</v>
      </c>
      <c r="K965" s="186" t="str">
        <f t="shared" si="102"/>
        <v>214</v>
      </c>
      <c r="L965" s="155" t="str">
        <f t="shared" si="103"/>
        <v>21401</v>
      </c>
      <c r="M965" s="155" t="str">
        <f t="shared" si="104"/>
        <v>2140136</v>
      </c>
    </row>
    <row r="966" ht="31" hidden="1" customHeight="1" spans="1:13">
      <c r="A966" s="170">
        <v>2140138</v>
      </c>
      <c r="B966" s="171" t="s">
        <v>863</v>
      </c>
      <c r="C966" s="172">
        <v>0</v>
      </c>
      <c r="D966" s="172">
        <v>0</v>
      </c>
      <c r="E966" s="172">
        <v>0</v>
      </c>
      <c r="F966" s="172">
        <v>0</v>
      </c>
      <c r="G966" s="173" t="str">
        <f t="shared" si="105"/>
        <v/>
      </c>
      <c r="H966" s="173" t="str">
        <f t="shared" si="106"/>
        <v/>
      </c>
      <c r="I966" s="184" t="str">
        <f t="shared" ref="I966:I1029" si="107">IF(LEN(A966)=3,"是",IF(OR(C966&lt;&gt;0,D966&lt;&gt;0,E966&lt;&gt;0,F966&lt;&gt;0),"是","否"))</f>
        <v>否</v>
      </c>
      <c r="J966" s="185" t="str">
        <f t="shared" ref="J966:J1029" si="108">_xlfn.IFS(LEN(A966)=3,"类",LEN(A966)=5,"款",LEN(A966)=7,"项")</f>
        <v>项</v>
      </c>
      <c r="K966" s="186" t="str">
        <f t="shared" ref="K966:K1029" si="109">LEFT(A966,3)</f>
        <v>214</v>
      </c>
      <c r="L966" s="155" t="str">
        <f t="shared" ref="L966:L1029" si="110">LEFT(A966,5)</f>
        <v>21401</v>
      </c>
      <c r="M966" s="155" t="str">
        <f t="shared" ref="M966:M1029" si="111">LEFT(A966,7)</f>
        <v>2140138</v>
      </c>
    </row>
    <row r="967" ht="31" customHeight="1" spans="1:13">
      <c r="A967" s="170">
        <v>2140199</v>
      </c>
      <c r="B967" s="171" t="s">
        <v>864</v>
      </c>
      <c r="C967" s="172">
        <v>308</v>
      </c>
      <c r="D967" s="172">
        <v>693</v>
      </c>
      <c r="E967" s="172">
        <v>289</v>
      </c>
      <c r="F967" s="172">
        <v>289</v>
      </c>
      <c r="G967" s="173">
        <f t="shared" si="105"/>
        <v>1</v>
      </c>
      <c r="H967" s="173">
        <f t="shared" si="106"/>
        <v>0.938</v>
      </c>
      <c r="I967" s="184" t="str">
        <f t="shared" si="107"/>
        <v>是</v>
      </c>
      <c r="J967" s="185" t="str">
        <f t="shared" si="108"/>
        <v>项</v>
      </c>
      <c r="K967" s="186" t="str">
        <f t="shared" si="109"/>
        <v>214</v>
      </c>
      <c r="L967" s="155" t="str">
        <f t="shared" si="110"/>
        <v>21401</v>
      </c>
      <c r="M967" s="155" t="str">
        <f t="shared" si="111"/>
        <v>2140199</v>
      </c>
    </row>
    <row r="968" ht="31" hidden="1" customHeight="1" spans="1:13">
      <c r="A968" s="309">
        <v>21402</v>
      </c>
      <c r="B968" s="310" t="s">
        <v>865</v>
      </c>
      <c r="C968" s="165">
        <f>SUMIFS(C969:C$1297,$L969:$L$1297,$A968,$J969:$J$1297,"项")</f>
        <v>0</v>
      </c>
      <c r="D968" s="165">
        <f>SUMIFS(D969:D$1297,$L969:$L$1297,$A968,$J969:$J$1297,"项")</f>
        <v>0</v>
      </c>
      <c r="E968" s="165">
        <f>SUMIFS(E969:E$1297,$L969:$L$1297,$A968,$J969:$J$1297,"项")</f>
        <v>0</v>
      </c>
      <c r="F968" s="165">
        <f>SUMIFS(F969:F$1297,$L969:$L$1297,$A968,$J969:$J$1297,"项")</f>
        <v>0</v>
      </c>
      <c r="G968" s="173" t="str">
        <f t="shared" si="105"/>
        <v/>
      </c>
      <c r="H968" s="173" t="str">
        <f t="shared" si="106"/>
        <v/>
      </c>
      <c r="I968" s="184" t="str">
        <f t="shared" si="107"/>
        <v>否</v>
      </c>
      <c r="J968" s="185" t="str">
        <f t="shared" si="108"/>
        <v>款</v>
      </c>
      <c r="K968" s="186" t="str">
        <f t="shared" si="109"/>
        <v>214</v>
      </c>
      <c r="L968" s="155" t="str">
        <f t="shared" si="110"/>
        <v>21402</v>
      </c>
      <c r="M968" s="155" t="str">
        <f t="shared" si="111"/>
        <v>21402</v>
      </c>
    </row>
    <row r="969" ht="31" hidden="1" customHeight="1" spans="1:13">
      <c r="A969" s="170">
        <v>2140201</v>
      </c>
      <c r="B969" s="171" t="s">
        <v>144</v>
      </c>
      <c r="C969" s="172">
        <v>0</v>
      </c>
      <c r="D969" s="172">
        <v>0</v>
      </c>
      <c r="E969" s="172">
        <v>0</v>
      </c>
      <c r="F969" s="172">
        <v>0</v>
      </c>
      <c r="G969" s="173" t="str">
        <f t="shared" si="105"/>
        <v/>
      </c>
      <c r="H969" s="173" t="str">
        <f t="shared" si="106"/>
        <v/>
      </c>
      <c r="I969" s="184" t="str">
        <f t="shared" si="107"/>
        <v>否</v>
      </c>
      <c r="J969" s="185" t="str">
        <f t="shared" si="108"/>
        <v>项</v>
      </c>
      <c r="K969" s="186" t="str">
        <f t="shared" si="109"/>
        <v>214</v>
      </c>
      <c r="L969" s="155" t="str">
        <f t="shared" si="110"/>
        <v>21402</v>
      </c>
      <c r="M969" s="155" t="str">
        <f t="shared" si="111"/>
        <v>2140201</v>
      </c>
    </row>
    <row r="970" ht="31" hidden="1" customHeight="1" spans="1:13">
      <c r="A970" s="170">
        <v>2140202</v>
      </c>
      <c r="B970" s="171" t="s">
        <v>145</v>
      </c>
      <c r="C970" s="172">
        <v>0</v>
      </c>
      <c r="D970" s="172">
        <v>0</v>
      </c>
      <c r="E970" s="172">
        <v>0</v>
      </c>
      <c r="F970" s="172">
        <v>0</v>
      </c>
      <c r="G970" s="173" t="str">
        <f t="shared" si="105"/>
        <v/>
      </c>
      <c r="H970" s="173" t="str">
        <f t="shared" si="106"/>
        <v/>
      </c>
      <c r="I970" s="184" t="str">
        <f t="shared" si="107"/>
        <v>否</v>
      </c>
      <c r="J970" s="185" t="str">
        <f t="shared" si="108"/>
        <v>项</v>
      </c>
      <c r="K970" s="186" t="str">
        <f t="shared" si="109"/>
        <v>214</v>
      </c>
      <c r="L970" s="155" t="str">
        <f t="shared" si="110"/>
        <v>21402</v>
      </c>
      <c r="M970" s="155" t="str">
        <f t="shared" si="111"/>
        <v>2140202</v>
      </c>
    </row>
    <row r="971" ht="31" hidden="1" customHeight="1" spans="1:13">
      <c r="A971" s="170">
        <v>2140203</v>
      </c>
      <c r="B971" s="171" t="s">
        <v>146</v>
      </c>
      <c r="C971" s="172">
        <v>0</v>
      </c>
      <c r="D971" s="172">
        <v>0</v>
      </c>
      <c r="E971" s="172">
        <v>0</v>
      </c>
      <c r="F971" s="172">
        <v>0</v>
      </c>
      <c r="G971" s="173" t="str">
        <f t="shared" si="105"/>
        <v/>
      </c>
      <c r="H971" s="173" t="str">
        <f t="shared" si="106"/>
        <v/>
      </c>
      <c r="I971" s="184" t="str">
        <f t="shared" si="107"/>
        <v>否</v>
      </c>
      <c r="J971" s="185" t="str">
        <f t="shared" si="108"/>
        <v>项</v>
      </c>
      <c r="K971" s="186" t="str">
        <f t="shared" si="109"/>
        <v>214</v>
      </c>
      <c r="L971" s="155" t="str">
        <f t="shared" si="110"/>
        <v>21402</v>
      </c>
      <c r="M971" s="155" t="str">
        <f t="shared" si="111"/>
        <v>2140203</v>
      </c>
    </row>
    <row r="972" ht="31" hidden="1" customHeight="1" spans="1:13">
      <c r="A972" s="170">
        <v>2140204</v>
      </c>
      <c r="B972" s="171" t="s">
        <v>866</v>
      </c>
      <c r="C972" s="172">
        <v>0</v>
      </c>
      <c r="D972" s="172">
        <v>0</v>
      </c>
      <c r="E972" s="172">
        <v>0</v>
      </c>
      <c r="F972" s="172">
        <v>0</v>
      </c>
      <c r="G972" s="173" t="str">
        <f t="shared" si="105"/>
        <v/>
      </c>
      <c r="H972" s="173" t="str">
        <f t="shared" si="106"/>
        <v/>
      </c>
      <c r="I972" s="184" t="str">
        <f t="shared" si="107"/>
        <v>否</v>
      </c>
      <c r="J972" s="185" t="str">
        <f t="shared" si="108"/>
        <v>项</v>
      </c>
      <c r="K972" s="186" t="str">
        <f t="shared" si="109"/>
        <v>214</v>
      </c>
      <c r="L972" s="155" t="str">
        <f t="shared" si="110"/>
        <v>21402</v>
      </c>
      <c r="M972" s="155" t="str">
        <f t="shared" si="111"/>
        <v>2140204</v>
      </c>
    </row>
    <row r="973" ht="31" hidden="1" customHeight="1" spans="1:13">
      <c r="A973" s="170">
        <v>2140205</v>
      </c>
      <c r="B973" s="171" t="s">
        <v>867</v>
      </c>
      <c r="C973" s="172">
        <v>0</v>
      </c>
      <c r="D973" s="172">
        <v>0</v>
      </c>
      <c r="E973" s="172">
        <v>0</v>
      </c>
      <c r="F973" s="172">
        <v>0</v>
      </c>
      <c r="G973" s="173" t="str">
        <f t="shared" si="105"/>
        <v/>
      </c>
      <c r="H973" s="173" t="str">
        <f t="shared" si="106"/>
        <v/>
      </c>
      <c r="I973" s="184" t="str">
        <f t="shared" si="107"/>
        <v>否</v>
      </c>
      <c r="J973" s="185" t="str">
        <f t="shared" si="108"/>
        <v>项</v>
      </c>
      <c r="K973" s="186" t="str">
        <f t="shared" si="109"/>
        <v>214</v>
      </c>
      <c r="L973" s="155" t="str">
        <f t="shared" si="110"/>
        <v>21402</v>
      </c>
      <c r="M973" s="155" t="str">
        <f t="shared" si="111"/>
        <v>2140205</v>
      </c>
    </row>
    <row r="974" ht="31" hidden="1" customHeight="1" spans="1:13">
      <c r="A974" s="170">
        <v>2140206</v>
      </c>
      <c r="B974" s="171" t="s">
        <v>868</v>
      </c>
      <c r="C974" s="172">
        <v>0</v>
      </c>
      <c r="D974" s="172">
        <v>0</v>
      </c>
      <c r="E974" s="172">
        <v>0</v>
      </c>
      <c r="F974" s="172">
        <v>0</v>
      </c>
      <c r="G974" s="173" t="str">
        <f t="shared" si="105"/>
        <v/>
      </c>
      <c r="H974" s="173" t="str">
        <f t="shared" si="106"/>
        <v/>
      </c>
      <c r="I974" s="184" t="str">
        <f t="shared" si="107"/>
        <v>否</v>
      </c>
      <c r="J974" s="185" t="str">
        <f t="shared" si="108"/>
        <v>项</v>
      </c>
      <c r="K974" s="186" t="str">
        <f t="shared" si="109"/>
        <v>214</v>
      </c>
      <c r="L974" s="155" t="str">
        <f t="shared" si="110"/>
        <v>21402</v>
      </c>
      <c r="M974" s="155" t="str">
        <f t="shared" si="111"/>
        <v>2140206</v>
      </c>
    </row>
    <row r="975" ht="31" hidden="1" customHeight="1" spans="1:13">
      <c r="A975" s="170">
        <v>2140207</v>
      </c>
      <c r="B975" s="171" t="s">
        <v>869</v>
      </c>
      <c r="C975" s="172">
        <v>0</v>
      </c>
      <c r="D975" s="172">
        <v>0</v>
      </c>
      <c r="E975" s="172">
        <v>0</v>
      </c>
      <c r="F975" s="172">
        <v>0</v>
      </c>
      <c r="G975" s="173" t="str">
        <f t="shared" si="105"/>
        <v/>
      </c>
      <c r="H975" s="173" t="str">
        <f t="shared" si="106"/>
        <v/>
      </c>
      <c r="I975" s="184" t="str">
        <f t="shared" si="107"/>
        <v>否</v>
      </c>
      <c r="J975" s="185" t="str">
        <f t="shared" si="108"/>
        <v>项</v>
      </c>
      <c r="K975" s="186" t="str">
        <f t="shared" si="109"/>
        <v>214</v>
      </c>
      <c r="L975" s="155" t="str">
        <f t="shared" si="110"/>
        <v>21402</v>
      </c>
      <c r="M975" s="155" t="str">
        <f t="shared" si="111"/>
        <v>2140207</v>
      </c>
    </row>
    <row r="976" ht="31" hidden="1" customHeight="1" spans="1:13">
      <c r="A976" s="170">
        <v>2140208</v>
      </c>
      <c r="B976" s="171" t="s">
        <v>870</v>
      </c>
      <c r="C976" s="172">
        <v>0</v>
      </c>
      <c r="D976" s="172">
        <v>0</v>
      </c>
      <c r="E976" s="172">
        <v>0</v>
      </c>
      <c r="F976" s="172">
        <v>0</v>
      </c>
      <c r="G976" s="173" t="str">
        <f t="shared" si="105"/>
        <v/>
      </c>
      <c r="H976" s="173" t="str">
        <f t="shared" si="106"/>
        <v/>
      </c>
      <c r="I976" s="184" t="str">
        <f t="shared" si="107"/>
        <v>否</v>
      </c>
      <c r="J976" s="185" t="str">
        <f t="shared" si="108"/>
        <v>项</v>
      </c>
      <c r="K976" s="186" t="str">
        <f t="shared" si="109"/>
        <v>214</v>
      </c>
      <c r="L976" s="155" t="str">
        <f t="shared" si="110"/>
        <v>21402</v>
      </c>
      <c r="M976" s="155" t="str">
        <f t="shared" si="111"/>
        <v>2140208</v>
      </c>
    </row>
    <row r="977" ht="31" hidden="1" customHeight="1" spans="1:13">
      <c r="A977" s="170">
        <v>2140299</v>
      </c>
      <c r="B977" s="171" t="s">
        <v>871</v>
      </c>
      <c r="C977" s="172">
        <v>0</v>
      </c>
      <c r="D977" s="172">
        <v>0</v>
      </c>
      <c r="E977" s="172">
        <v>0</v>
      </c>
      <c r="F977" s="172">
        <v>0</v>
      </c>
      <c r="G977" s="173" t="str">
        <f t="shared" si="105"/>
        <v/>
      </c>
      <c r="H977" s="173" t="str">
        <f t="shared" si="106"/>
        <v/>
      </c>
      <c r="I977" s="184" t="str">
        <f t="shared" si="107"/>
        <v>否</v>
      </c>
      <c r="J977" s="185" t="str">
        <f t="shared" si="108"/>
        <v>项</v>
      </c>
      <c r="K977" s="186" t="str">
        <f t="shared" si="109"/>
        <v>214</v>
      </c>
      <c r="L977" s="155" t="str">
        <f t="shared" si="110"/>
        <v>21402</v>
      </c>
      <c r="M977" s="155" t="str">
        <f t="shared" si="111"/>
        <v>2140299</v>
      </c>
    </row>
    <row r="978" ht="31" hidden="1" customHeight="1" spans="1:13">
      <c r="A978" s="309">
        <v>21403</v>
      </c>
      <c r="B978" s="310" t="s">
        <v>872</v>
      </c>
      <c r="C978" s="165">
        <f>SUMIFS(C979:C$1297,$L979:$L$1297,$A978,$J979:$J$1297,"项")</f>
        <v>0</v>
      </c>
      <c r="D978" s="165">
        <f>SUMIFS(D979:D$1297,$L979:$L$1297,$A978,$J979:$J$1297,"项")</f>
        <v>0</v>
      </c>
      <c r="E978" s="165">
        <f>SUMIFS(E979:E$1297,$L979:$L$1297,$A978,$J979:$J$1297,"项")</f>
        <v>0</v>
      </c>
      <c r="F978" s="165">
        <f>SUMIFS(F979:F$1297,$L979:$L$1297,$A978,$J979:$J$1297,"项")</f>
        <v>0</v>
      </c>
      <c r="G978" s="173" t="str">
        <f t="shared" si="105"/>
        <v/>
      </c>
      <c r="H978" s="173" t="str">
        <f t="shared" si="106"/>
        <v/>
      </c>
      <c r="I978" s="184" t="str">
        <f t="shared" si="107"/>
        <v>否</v>
      </c>
      <c r="J978" s="185" t="str">
        <f t="shared" si="108"/>
        <v>款</v>
      </c>
      <c r="K978" s="186" t="str">
        <f t="shared" si="109"/>
        <v>214</v>
      </c>
      <c r="L978" s="155" t="str">
        <f t="shared" si="110"/>
        <v>21403</v>
      </c>
      <c r="M978" s="155" t="str">
        <f t="shared" si="111"/>
        <v>21403</v>
      </c>
    </row>
    <row r="979" ht="31" hidden="1" customHeight="1" spans="1:13">
      <c r="A979" s="170">
        <v>2140301</v>
      </c>
      <c r="B979" s="171" t="s">
        <v>144</v>
      </c>
      <c r="C979" s="172">
        <v>0</v>
      </c>
      <c r="D979" s="172">
        <v>0</v>
      </c>
      <c r="E979" s="172">
        <v>0</v>
      </c>
      <c r="F979" s="172">
        <v>0</v>
      </c>
      <c r="G979" s="173" t="str">
        <f t="shared" si="105"/>
        <v/>
      </c>
      <c r="H979" s="173" t="str">
        <f t="shared" si="106"/>
        <v/>
      </c>
      <c r="I979" s="184" t="str">
        <f t="shared" si="107"/>
        <v>否</v>
      </c>
      <c r="J979" s="185" t="str">
        <f t="shared" si="108"/>
        <v>项</v>
      </c>
      <c r="K979" s="186" t="str">
        <f t="shared" si="109"/>
        <v>214</v>
      </c>
      <c r="L979" s="155" t="str">
        <f t="shared" si="110"/>
        <v>21403</v>
      </c>
      <c r="M979" s="155" t="str">
        <f t="shared" si="111"/>
        <v>2140301</v>
      </c>
    </row>
    <row r="980" ht="31" hidden="1" customHeight="1" spans="1:13">
      <c r="A980" s="170">
        <v>2140302</v>
      </c>
      <c r="B980" s="171" t="s">
        <v>145</v>
      </c>
      <c r="C980" s="172">
        <v>0</v>
      </c>
      <c r="D980" s="172">
        <v>0</v>
      </c>
      <c r="E980" s="172">
        <v>0</v>
      </c>
      <c r="F980" s="172">
        <v>0</v>
      </c>
      <c r="G980" s="173" t="str">
        <f t="shared" si="105"/>
        <v/>
      </c>
      <c r="H980" s="173" t="str">
        <f t="shared" si="106"/>
        <v/>
      </c>
      <c r="I980" s="184" t="str">
        <f t="shared" si="107"/>
        <v>否</v>
      </c>
      <c r="J980" s="185" t="str">
        <f t="shared" si="108"/>
        <v>项</v>
      </c>
      <c r="K980" s="186" t="str">
        <f t="shared" si="109"/>
        <v>214</v>
      </c>
      <c r="L980" s="155" t="str">
        <f t="shared" si="110"/>
        <v>21403</v>
      </c>
      <c r="M980" s="155" t="str">
        <f t="shared" si="111"/>
        <v>2140302</v>
      </c>
    </row>
    <row r="981" ht="31" hidden="1" customHeight="1" spans="1:13">
      <c r="A981" s="170">
        <v>2140303</v>
      </c>
      <c r="B981" s="171" t="s">
        <v>146</v>
      </c>
      <c r="C981" s="172">
        <v>0</v>
      </c>
      <c r="D981" s="172">
        <v>0</v>
      </c>
      <c r="E981" s="172">
        <v>0</v>
      </c>
      <c r="F981" s="172">
        <v>0</v>
      </c>
      <c r="G981" s="173" t="str">
        <f t="shared" si="105"/>
        <v/>
      </c>
      <c r="H981" s="173" t="str">
        <f t="shared" si="106"/>
        <v/>
      </c>
      <c r="I981" s="184" t="str">
        <f t="shared" si="107"/>
        <v>否</v>
      </c>
      <c r="J981" s="185" t="str">
        <f t="shared" si="108"/>
        <v>项</v>
      </c>
      <c r="K981" s="186" t="str">
        <f t="shared" si="109"/>
        <v>214</v>
      </c>
      <c r="L981" s="155" t="str">
        <f t="shared" si="110"/>
        <v>21403</v>
      </c>
      <c r="M981" s="155" t="str">
        <f t="shared" si="111"/>
        <v>2140303</v>
      </c>
    </row>
    <row r="982" ht="31" hidden="1" customHeight="1" spans="1:13">
      <c r="A982" s="170">
        <v>2140304</v>
      </c>
      <c r="B982" s="171" t="s">
        <v>873</v>
      </c>
      <c r="C982" s="172">
        <v>0</v>
      </c>
      <c r="D982" s="172">
        <v>0</v>
      </c>
      <c r="E982" s="172">
        <v>0</v>
      </c>
      <c r="F982" s="172">
        <v>0</v>
      </c>
      <c r="G982" s="173" t="str">
        <f t="shared" si="105"/>
        <v/>
      </c>
      <c r="H982" s="173" t="str">
        <f t="shared" si="106"/>
        <v/>
      </c>
      <c r="I982" s="184" t="str">
        <f t="shared" si="107"/>
        <v>否</v>
      </c>
      <c r="J982" s="185" t="str">
        <f t="shared" si="108"/>
        <v>项</v>
      </c>
      <c r="K982" s="186" t="str">
        <f t="shared" si="109"/>
        <v>214</v>
      </c>
      <c r="L982" s="155" t="str">
        <f t="shared" si="110"/>
        <v>21403</v>
      </c>
      <c r="M982" s="155" t="str">
        <f t="shared" si="111"/>
        <v>2140304</v>
      </c>
    </row>
    <row r="983" ht="31" hidden="1" customHeight="1" spans="1:13">
      <c r="A983" s="170">
        <v>2140305</v>
      </c>
      <c r="B983" s="171" t="s">
        <v>874</v>
      </c>
      <c r="C983" s="172">
        <v>0</v>
      </c>
      <c r="D983" s="172">
        <v>0</v>
      </c>
      <c r="E983" s="172">
        <v>0</v>
      </c>
      <c r="F983" s="172">
        <v>0</v>
      </c>
      <c r="G983" s="173" t="str">
        <f t="shared" si="105"/>
        <v/>
      </c>
      <c r="H983" s="173" t="str">
        <f t="shared" si="106"/>
        <v/>
      </c>
      <c r="I983" s="184" t="str">
        <f t="shared" si="107"/>
        <v>否</v>
      </c>
      <c r="J983" s="185" t="str">
        <f t="shared" si="108"/>
        <v>项</v>
      </c>
      <c r="K983" s="186" t="str">
        <f t="shared" si="109"/>
        <v>214</v>
      </c>
      <c r="L983" s="155" t="str">
        <f t="shared" si="110"/>
        <v>21403</v>
      </c>
      <c r="M983" s="155" t="str">
        <f t="shared" si="111"/>
        <v>2140305</v>
      </c>
    </row>
    <row r="984" ht="31" hidden="1" customHeight="1" spans="1:13">
      <c r="A984" s="170">
        <v>2140306</v>
      </c>
      <c r="B984" s="171" t="s">
        <v>875</v>
      </c>
      <c r="C984" s="172">
        <v>0</v>
      </c>
      <c r="D984" s="172">
        <v>0</v>
      </c>
      <c r="E984" s="172">
        <v>0</v>
      </c>
      <c r="F984" s="172">
        <v>0</v>
      </c>
      <c r="G984" s="173" t="str">
        <f t="shared" si="105"/>
        <v/>
      </c>
      <c r="H984" s="173" t="str">
        <f t="shared" si="106"/>
        <v/>
      </c>
      <c r="I984" s="184" t="str">
        <f t="shared" si="107"/>
        <v>否</v>
      </c>
      <c r="J984" s="185" t="str">
        <f t="shared" si="108"/>
        <v>项</v>
      </c>
      <c r="K984" s="186" t="str">
        <f t="shared" si="109"/>
        <v>214</v>
      </c>
      <c r="L984" s="155" t="str">
        <f t="shared" si="110"/>
        <v>21403</v>
      </c>
      <c r="M984" s="155" t="str">
        <f t="shared" si="111"/>
        <v>2140306</v>
      </c>
    </row>
    <row r="985" ht="31" hidden="1" customHeight="1" spans="1:13">
      <c r="A985" s="170">
        <v>2140307</v>
      </c>
      <c r="B985" s="171" t="s">
        <v>876</v>
      </c>
      <c r="C985" s="172">
        <v>0</v>
      </c>
      <c r="D985" s="172">
        <v>0</v>
      </c>
      <c r="E985" s="172">
        <v>0</v>
      </c>
      <c r="F985" s="172">
        <v>0</v>
      </c>
      <c r="G985" s="173" t="str">
        <f t="shared" si="105"/>
        <v/>
      </c>
      <c r="H985" s="173" t="str">
        <f t="shared" si="106"/>
        <v/>
      </c>
      <c r="I985" s="184" t="str">
        <f t="shared" si="107"/>
        <v>否</v>
      </c>
      <c r="J985" s="185" t="str">
        <f t="shared" si="108"/>
        <v>项</v>
      </c>
      <c r="K985" s="186" t="str">
        <f t="shared" si="109"/>
        <v>214</v>
      </c>
      <c r="L985" s="155" t="str">
        <f t="shared" si="110"/>
        <v>21403</v>
      </c>
      <c r="M985" s="155" t="str">
        <f t="shared" si="111"/>
        <v>2140307</v>
      </c>
    </row>
    <row r="986" ht="31" hidden="1" customHeight="1" spans="1:13">
      <c r="A986" s="170">
        <v>2140308</v>
      </c>
      <c r="B986" s="171" t="s">
        <v>877</v>
      </c>
      <c r="C986" s="172">
        <v>0</v>
      </c>
      <c r="D986" s="172">
        <v>0</v>
      </c>
      <c r="E986" s="172">
        <v>0</v>
      </c>
      <c r="F986" s="172">
        <v>0</v>
      </c>
      <c r="G986" s="173" t="str">
        <f t="shared" si="105"/>
        <v/>
      </c>
      <c r="H986" s="173" t="str">
        <f t="shared" si="106"/>
        <v/>
      </c>
      <c r="I986" s="184" t="str">
        <f t="shared" si="107"/>
        <v>否</v>
      </c>
      <c r="J986" s="185" t="str">
        <f t="shared" si="108"/>
        <v>项</v>
      </c>
      <c r="K986" s="186" t="str">
        <f t="shared" si="109"/>
        <v>214</v>
      </c>
      <c r="L986" s="155" t="str">
        <f t="shared" si="110"/>
        <v>21403</v>
      </c>
      <c r="M986" s="155" t="str">
        <f t="shared" si="111"/>
        <v>2140308</v>
      </c>
    </row>
    <row r="987" ht="31" hidden="1" customHeight="1" spans="1:13">
      <c r="A987" s="170">
        <v>2140399</v>
      </c>
      <c r="B987" s="171" t="s">
        <v>878</v>
      </c>
      <c r="C987" s="172">
        <v>0</v>
      </c>
      <c r="D987" s="172">
        <v>0</v>
      </c>
      <c r="E987" s="172">
        <v>0</v>
      </c>
      <c r="F987" s="172">
        <v>0</v>
      </c>
      <c r="G987" s="173" t="str">
        <f t="shared" si="105"/>
        <v/>
      </c>
      <c r="H987" s="173" t="str">
        <f t="shared" si="106"/>
        <v/>
      </c>
      <c r="I987" s="184" t="str">
        <f t="shared" si="107"/>
        <v>否</v>
      </c>
      <c r="J987" s="185" t="str">
        <f t="shared" si="108"/>
        <v>项</v>
      </c>
      <c r="K987" s="186" t="str">
        <f t="shared" si="109"/>
        <v>214</v>
      </c>
      <c r="L987" s="155" t="str">
        <f t="shared" si="110"/>
        <v>21403</v>
      </c>
      <c r="M987" s="155" t="str">
        <f t="shared" si="111"/>
        <v>2140399</v>
      </c>
    </row>
    <row r="988" ht="31" hidden="1" customHeight="1" spans="1:13">
      <c r="A988" s="309">
        <v>21405</v>
      </c>
      <c r="B988" s="310" t="s">
        <v>879</v>
      </c>
      <c r="C988" s="165">
        <f>SUMIFS(C989:C$1297,$L989:$L$1297,$A988,$J989:$J$1297,"项")</f>
        <v>0</v>
      </c>
      <c r="D988" s="165">
        <f>SUMIFS(D989:D$1297,$L989:$L$1297,$A988,$J989:$J$1297,"项")</f>
        <v>0</v>
      </c>
      <c r="E988" s="165">
        <f>SUMIFS(E989:E$1297,$L989:$L$1297,$A988,$J989:$J$1297,"项")</f>
        <v>0</v>
      </c>
      <c r="F988" s="165">
        <f>SUMIFS(F989:F$1297,$L989:$L$1297,$A988,$J989:$J$1297,"项")</f>
        <v>0</v>
      </c>
      <c r="G988" s="173" t="str">
        <f t="shared" si="105"/>
        <v/>
      </c>
      <c r="H988" s="173" t="str">
        <f t="shared" si="106"/>
        <v/>
      </c>
      <c r="I988" s="184" t="str">
        <f t="shared" si="107"/>
        <v>否</v>
      </c>
      <c r="J988" s="185" t="str">
        <f t="shared" si="108"/>
        <v>款</v>
      </c>
      <c r="K988" s="186" t="str">
        <f t="shared" si="109"/>
        <v>214</v>
      </c>
      <c r="L988" s="155" t="str">
        <f t="shared" si="110"/>
        <v>21405</v>
      </c>
      <c r="M988" s="155" t="str">
        <f t="shared" si="111"/>
        <v>21405</v>
      </c>
    </row>
    <row r="989" ht="31" hidden="1" customHeight="1" spans="1:13">
      <c r="A989" s="170">
        <v>2140501</v>
      </c>
      <c r="B989" s="171" t="s">
        <v>144</v>
      </c>
      <c r="C989" s="172">
        <v>0</v>
      </c>
      <c r="D989" s="172">
        <v>0</v>
      </c>
      <c r="E989" s="172">
        <v>0</v>
      </c>
      <c r="F989" s="172">
        <v>0</v>
      </c>
      <c r="G989" s="173" t="str">
        <f t="shared" si="105"/>
        <v/>
      </c>
      <c r="H989" s="173" t="str">
        <f t="shared" si="106"/>
        <v/>
      </c>
      <c r="I989" s="184" t="str">
        <f t="shared" si="107"/>
        <v>否</v>
      </c>
      <c r="J989" s="185" t="str">
        <f t="shared" si="108"/>
        <v>项</v>
      </c>
      <c r="K989" s="186" t="str">
        <f t="shared" si="109"/>
        <v>214</v>
      </c>
      <c r="L989" s="155" t="str">
        <f t="shared" si="110"/>
        <v>21405</v>
      </c>
      <c r="M989" s="155" t="str">
        <f t="shared" si="111"/>
        <v>2140501</v>
      </c>
    </row>
    <row r="990" ht="31" hidden="1" customHeight="1" spans="1:13">
      <c r="A990" s="170">
        <v>2140502</v>
      </c>
      <c r="B990" s="171" t="s">
        <v>145</v>
      </c>
      <c r="C990" s="172">
        <v>0</v>
      </c>
      <c r="D990" s="172">
        <v>0</v>
      </c>
      <c r="E990" s="172">
        <v>0</v>
      </c>
      <c r="F990" s="172">
        <v>0</v>
      </c>
      <c r="G990" s="173" t="str">
        <f t="shared" si="105"/>
        <v/>
      </c>
      <c r="H990" s="173" t="str">
        <f t="shared" si="106"/>
        <v/>
      </c>
      <c r="I990" s="184" t="str">
        <f t="shared" si="107"/>
        <v>否</v>
      </c>
      <c r="J990" s="185" t="str">
        <f t="shared" si="108"/>
        <v>项</v>
      </c>
      <c r="K990" s="186" t="str">
        <f t="shared" si="109"/>
        <v>214</v>
      </c>
      <c r="L990" s="155" t="str">
        <f t="shared" si="110"/>
        <v>21405</v>
      </c>
      <c r="M990" s="155" t="str">
        <f t="shared" si="111"/>
        <v>2140502</v>
      </c>
    </row>
    <row r="991" ht="31" hidden="1" customHeight="1" spans="1:13">
      <c r="A991" s="170">
        <v>2140503</v>
      </c>
      <c r="B991" s="171" t="s">
        <v>146</v>
      </c>
      <c r="C991" s="172">
        <v>0</v>
      </c>
      <c r="D991" s="172">
        <v>0</v>
      </c>
      <c r="E991" s="172">
        <v>0</v>
      </c>
      <c r="F991" s="172">
        <v>0</v>
      </c>
      <c r="G991" s="173" t="str">
        <f t="shared" si="105"/>
        <v/>
      </c>
      <c r="H991" s="173" t="str">
        <f t="shared" si="106"/>
        <v/>
      </c>
      <c r="I991" s="184" t="str">
        <f t="shared" si="107"/>
        <v>否</v>
      </c>
      <c r="J991" s="185" t="str">
        <f t="shared" si="108"/>
        <v>项</v>
      </c>
      <c r="K991" s="186" t="str">
        <f t="shared" si="109"/>
        <v>214</v>
      </c>
      <c r="L991" s="155" t="str">
        <f t="shared" si="110"/>
        <v>21405</v>
      </c>
      <c r="M991" s="155" t="str">
        <f t="shared" si="111"/>
        <v>2140503</v>
      </c>
    </row>
    <row r="992" ht="31" hidden="1" customHeight="1" spans="1:13">
      <c r="A992" s="170">
        <v>2140504</v>
      </c>
      <c r="B992" s="171" t="s">
        <v>870</v>
      </c>
      <c r="C992" s="172">
        <v>0</v>
      </c>
      <c r="D992" s="172">
        <v>0</v>
      </c>
      <c r="E992" s="172">
        <v>0</v>
      </c>
      <c r="F992" s="172">
        <v>0</v>
      </c>
      <c r="G992" s="173" t="str">
        <f t="shared" si="105"/>
        <v/>
      </c>
      <c r="H992" s="173" t="str">
        <f t="shared" si="106"/>
        <v/>
      </c>
      <c r="I992" s="184" t="str">
        <f t="shared" si="107"/>
        <v>否</v>
      </c>
      <c r="J992" s="185" t="str">
        <f t="shared" si="108"/>
        <v>项</v>
      </c>
      <c r="K992" s="186" t="str">
        <f t="shared" si="109"/>
        <v>214</v>
      </c>
      <c r="L992" s="155" t="str">
        <f t="shared" si="110"/>
        <v>21405</v>
      </c>
      <c r="M992" s="155" t="str">
        <f t="shared" si="111"/>
        <v>2140504</v>
      </c>
    </row>
    <row r="993" ht="31" hidden="1" customHeight="1" spans="1:13">
      <c r="A993" s="170">
        <v>2140505</v>
      </c>
      <c r="B993" s="171" t="s">
        <v>880</v>
      </c>
      <c r="C993" s="172">
        <v>0</v>
      </c>
      <c r="D993" s="172">
        <v>0</v>
      </c>
      <c r="E993" s="172">
        <v>0</v>
      </c>
      <c r="F993" s="172">
        <v>0</v>
      </c>
      <c r="G993" s="173" t="str">
        <f t="shared" si="105"/>
        <v/>
      </c>
      <c r="H993" s="173" t="str">
        <f t="shared" si="106"/>
        <v/>
      </c>
      <c r="I993" s="184" t="str">
        <f t="shared" si="107"/>
        <v>否</v>
      </c>
      <c r="J993" s="185" t="str">
        <f t="shared" si="108"/>
        <v>项</v>
      </c>
      <c r="K993" s="186" t="str">
        <f t="shared" si="109"/>
        <v>214</v>
      </c>
      <c r="L993" s="155" t="str">
        <f t="shared" si="110"/>
        <v>21405</v>
      </c>
      <c r="M993" s="155" t="str">
        <f t="shared" si="111"/>
        <v>2140505</v>
      </c>
    </row>
    <row r="994" ht="31" hidden="1" customHeight="1" spans="1:13">
      <c r="A994" s="170">
        <v>2140599</v>
      </c>
      <c r="B994" s="171" t="s">
        <v>881</v>
      </c>
      <c r="C994" s="172">
        <v>0</v>
      </c>
      <c r="D994" s="172">
        <v>0</v>
      </c>
      <c r="E994" s="172">
        <v>0</v>
      </c>
      <c r="F994" s="172">
        <v>0</v>
      </c>
      <c r="G994" s="173" t="str">
        <f t="shared" si="105"/>
        <v/>
      </c>
      <c r="H994" s="173" t="str">
        <f t="shared" si="106"/>
        <v/>
      </c>
      <c r="I994" s="184" t="str">
        <f t="shared" si="107"/>
        <v>否</v>
      </c>
      <c r="J994" s="185" t="str">
        <f t="shared" si="108"/>
        <v>项</v>
      </c>
      <c r="K994" s="186" t="str">
        <f t="shared" si="109"/>
        <v>214</v>
      </c>
      <c r="L994" s="155" t="str">
        <f t="shared" si="110"/>
        <v>21405</v>
      </c>
      <c r="M994" s="155" t="str">
        <f t="shared" si="111"/>
        <v>2140599</v>
      </c>
    </row>
    <row r="995" ht="31" customHeight="1" spans="1:13">
      <c r="A995" s="309">
        <v>21406</v>
      </c>
      <c r="B995" s="310" t="s">
        <v>882</v>
      </c>
      <c r="C995" s="165">
        <f>SUMIFS(C996:C$1297,$L996:$L$1297,$A995,$J996:$J$1297,"项")</f>
        <v>2525</v>
      </c>
      <c r="D995" s="165">
        <f>SUMIFS(D996:D$1297,$L996:$L$1297,$A995,$J996:$J$1297,"项")</f>
        <v>0</v>
      </c>
      <c r="E995" s="165">
        <f>SUMIFS(E996:E$1297,$L996:$L$1297,$A995,$J996:$J$1297,"项")</f>
        <v>0</v>
      </c>
      <c r="F995" s="165">
        <f>SUMIFS(F996:F$1297,$L996:$L$1297,$A995,$J996:$J$1297,"项")</f>
        <v>0</v>
      </c>
      <c r="G995" s="173" t="str">
        <f t="shared" si="105"/>
        <v/>
      </c>
      <c r="H995" s="173">
        <f t="shared" si="106"/>
        <v>0</v>
      </c>
      <c r="I995" s="184" t="str">
        <f t="shared" si="107"/>
        <v>是</v>
      </c>
      <c r="J995" s="185" t="str">
        <f t="shared" si="108"/>
        <v>款</v>
      </c>
      <c r="K995" s="186" t="str">
        <f t="shared" si="109"/>
        <v>214</v>
      </c>
      <c r="L995" s="155" t="str">
        <f t="shared" si="110"/>
        <v>21406</v>
      </c>
      <c r="M995" s="155" t="str">
        <f t="shared" si="111"/>
        <v>21406</v>
      </c>
    </row>
    <row r="996" ht="31" hidden="1" customHeight="1" spans="1:13">
      <c r="A996" s="170">
        <v>2140601</v>
      </c>
      <c r="B996" s="171" t="s">
        <v>883</v>
      </c>
      <c r="C996" s="172">
        <v>0</v>
      </c>
      <c r="D996" s="172">
        <v>0</v>
      </c>
      <c r="E996" s="172">
        <v>0</v>
      </c>
      <c r="F996" s="172">
        <v>0</v>
      </c>
      <c r="G996" s="173" t="str">
        <f t="shared" si="105"/>
        <v/>
      </c>
      <c r="H996" s="173" t="str">
        <f t="shared" si="106"/>
        <v/>
      </c>
      <c r="I996" s="184" t="str">
        <f t="shared" si="107"/>
        <v>否</v>
      </c>
      <c r="J996" s="185" t="str">
        <f t="shared" si="108"/>
        <v>项</v>
      </c>
      <c r="K996" s="186" t="str">
        <f t="shared" si="109"/>
        <v>214</v>
      </c>
      <c r="L996" s="155" t="str">
        <f t="shared" si="110"/>
        <v>21406</v>
      </c>
      <c r="M996" s="155" t="str">
        <f t="shared" si="111"/>
        <v>2140601</v>
      </c>
    </row>
    <row r="997" ht="31" customHeight="1" spans="1:13">
      <c r="A997" s="170">
        <v>2140602</v>
      </c>
      <c r="B997" s="171" t="s">
        <v>884</v>
      </c>
      <c r="C997" s="172">
        <v>2525</v>
      </c>
      <c r="D997" s="172">
        <v>0</v>
      </c>
      <c r="E997" s="172">
        <v>0</v>
      </c>
      <c r="F997" s="172">
        <v>0</v>
      </c>
      <c r="G997" s="173" t="str">
        <f t="shared" si="105"/>
        <v/>
      </c>
      <c r="H997" s="173">
        <f t="shared" si="106"/>
        <v>0</v>
      </c>
      <c r="I997" s="184" t="str">
        <f t="shared" si="107"/>
        <v>是</v>
      </c>
      <c r="J997" s="185" t="str">
        <f t="shared" si="108"/>
        <v>项</v>
      </c>
      <c r="K997" s="186" t="str">
        <f t="shared" si="109"/>
        <v>214</v>
      </c>
      <c r="L997" s="155" t="str">
        <f t="shared" si="110"/>
        <v>21406</v>
      </c>
      <c r="M997" s="155" t="str">
        <f t="shared" si="111"/>
        <v>2140602</v>
      </c>
    </row>
    <row r="998" ht="31" hidden="1" customHeight="1" spans="1:13">
      <c r="A998" s="170">
        <v>2140603</v>
      </c>
      <c r="B998" s="171" t="s">
        <v>885</v>
      </c>
      <c r="C998" s="172">
        <v>0</v>
      </c>
      <c r="D998" s="172">
        <v>0</v>
      </c>
      <c r="E998" s="172">
        <v>0</v>
      </c>
      <c r="F998" s="172">
        <v>0</v>
      </c>
      <c r="G998" s="173" t="str">
        <f t="shared" si="105"/>
        <v/>
      </c>
      <c r="H998" s="173" t="str">
        <f t="shared" si="106"/>
        <v/>
      </c>
      <c r="I998" s="184" t="str">
        <f t="shared" si="107"/>
        <v>否</v>
      </c>
      <c r="J998" s="185" t="str">
        <f t="shared" si="108"/>
        <v>项</v>
      </c>
      <c r="K998" s="186" t="str">
        <f t="shared" si="109"/>
        <v>214</v>
      </c>
      <c r="L998" s="155" t="str">
        <f t="shared" si="110"/>
        <v>21406</v>
      </c>
      <c r="M998" s="155" t="str">
        <f t="shared" si="111"/>
        <v>2140603</v>
      </c>
    </row>
    <row r="999" ht="31" hidden="1" customHeight="1" spans="1:13">
      <c r="A999" s="170">
        <v>2140699</v>
      </c>
      <c r="B999" s="171" t="s">
        <v>886</v>
      </c>
      <c r="C999" s="172">
        <v>0</v>
      </c>
      <c r="D999" s="172">
        <v>0</v>
      </c>
      <c r="E999" s="172">
        <v>0</v>
      </c>
      <c r="F999" s="172">
        <v>0</v>
      </c>
      <c r="G999" s="173" t="str">
        <f t="shared" si="105"/>
        <v/>
      </c>
      <c r="H999" s="173" t="str">
        <f t="shared" si="106"/>
        <v/>
      </c>
      <c r="I999" s="184" t="str">
        <f t="shared" si="107"/>
        <v>否</v>
      </c>
      <c r="J999" s="185" t="str">
        <f t="shared" si="108"/>
        <v>项</v>
      </c>
      <c r="K999" s="186" t="str">
        <f t="shared" si="109"/>
        <v>214</v>
      </c>
      <c r="L999" s="155" t="str">
        <f t="shared" si="110"/>
        <v>21406</v>
      </c>
      <c r="M999" s="155" t="str">
        <f t="shared" si="111"/>
        <v>2140699</v>
      </c>
    </row>
    <row r="1000" ht="31" hidden="1" customHeight="1" spans="1:13">
      <c r="A1000" s="309">
        <v>21499</v>
      </c>
      <c r="B1000" s="310" t="s">
        <v>887</v>
      </c>
      <c r="C1000" s="165">
        <f>SUMIFS(C1001:C$1297,$L1001:$L$1297,$A1000,$J1001:$J$1297,"项")</f>
        <v>0</v>
      </c>
      <c r="D1000" s="165">
        <f>SUMIFS(D1001:D$1297,$L1001:$L$1297,$A1000,$J1001:$J$1297,"项")</f>
        <v>0</v>
      </c>
      <c r="E1000" s="165">
        <f>SUMIFS(E1001:E$1297,$L1001:$L$1297,$A1000,$J1001:$J$1297,"项")</f>
        <v>0</v>
      </c>
      <c r="F1000" s="165">
        <f>SUMIFS(F1001:F$1297,$L1001:$L$1297,$A1000,$J1001:$J$1297,"项")</f>
        <v>0</v>
      </c>
      <c r="G1000" s="173" t="str">
        <f t="shared" si="105"/>
        <v/>
      </c>
      <c r="H1000" s="173" t="str">
        <f t="shared" si="106"/>
        <v/>
      </c>
      <c r="I1000" s="184" t="str">
        <f t="shared" si="107"/>
        <v>否</v>
      </c>
      <c r="J1000" s="185" t="str">
        <f t="shared" si="108"/>
        <v>款</v>
      </c>
      <c r="K1000" s="186" t="str">
        <f t="shared" si="109"/>
        <v>214</v>
      </c>
      <c r="L1000" s="155" t="str">
        <f t="shared" si="110"/>
        <v>21499</v>
      </c>
      <c r="M1000" s="155" t="str">
        <f t="shared" si="111"/>
        <v>21499</v>
      </c>
    </row>
    <row r="1001" ht="31" hidden="1" customHeight="1" spans="1:13">
      <c r="A1001" s="170">
        <v>2149901</v>
      </c>
      <c r="B1001" s="171" t="s">
        <v>888</v>
      </c>
      <c r="C1001" s="172">
        <v>0</v>
      </c>
      <c r="D1001" s="172">
        <v>0</v>
      </c>
      <c r="E1001" s="172">
        <v>0</v>
      </c>
      <c r="F1001" s="172">
        <v>0</v>
      </c>
      <c r="G1001" s="173" t="str">
        <f t="shared" si="105"/>
        <v/>
      </c>
      <c r="H1001" s="173" t="str">
        <f t="shared" si="106"/>
        <v/>
      </c>
      <c r="I1001" s="184" t="str">
        <f t="shared" si="107"/>
        <v>否</v>
      </c>
      <c r="J1001" s="185" t="str">
        <f t="shared" si="108"/>
        <v>项</v>
      </c>
      <c r="K1001" s="186" t="str">
        <f t="shared" si="109"/>
        <v>214</v>
      </c>
      <c r="L1001" s="155" t="str">
        <f t="shared" si="110"/>
        <v>21499</v>
      </c>
      <c r="M1001" s="155" t="str">
        <f t="shared" si="111"/>
        <v>2149901</v>
      </c>
    </row>
    <row r="1002" ht="31" hidden="1" customHeight="1" spans="1:13">
      <c r="A1002" s="170">
        <v>2149999</v>
      </c>
      <c r="B1002" s="171" t="s">
        <v>889</v>
      </c>
      <c r="C1002" s="172">
        <v>0</v>
      </c>
      <c r="D1002" s="172">
        <v>0</v>
      </c>
      <c r="E1002" s="172">
        <v>0</v>
      </c>
      <c r="F1002" s="172">
        <v>0</v>
      </c>
      <c r="G1002" s="173" t="str">
        <f t="shared" si="105"/>
        <v/>
      </c>
      <c r="H1002" s="173" t="str">
        <f t="shared" si="106"/>
        <v/>
      </c>
      <c r="I1002" s="184" t="str">
        <f t="shared" si="107"/>
        <v>否</v>
      </c>
      <c r="J1002" s="185" t="str">
        <f t="shared" si="108"/>
        <v>项</v>
      </c>
      <c r="K1002" s="186" t="str">
        <f t="shared" si="109"/>
        <v>214</v>
      </c>
      <c r="L1002" s="155" t="str">
        <f t="shared" si="110"/>
        <v>21499</v>
      </c>
      <c r="M1002" s="155" t="str">
        <f t="shared" si="111"/>
        <v>2149999</v>
      </c>
    </row>
    <row r="1003" ht="31" customHeight="1" spans="1:13">
      <c r="A1003" s="307">
        <v>215</v>
      </c>
      <c r="B1003" s="237" t="s">
        <v>102</v>
      </c>
      <c r="C1003" s="165">
        <f>SUMIFS(C1004:C$1297,$K1004:$K$1297,$A1003,$J1004:$J$1297,"款")</f>
        <v>603</v>
      </c>
      <c r="D1003" s="165">
        <f>SUMIFS(D1004:D$1297,$K1004:$K$1297,$A1003,$J1004:$J$1297,"款")</f>
        <v>3971</v>
      </c>
      <c r="E1003" s="165">
        <f>SUMIFS(E1004:E$1297,$K1004:$K$1297,$A1003,$J1004:$J$1297,"款")</f>
        <v>1015</v>
      </c>
      <c r="F1003" s="165">
        <f>SUMIFS(F1004:F$1297,$K1004:$K$1297,$A1003,$J1004:$J$1297,"款")</f>
        <v>1015</v>
      </c>
      <c r="G1003" s="308">
        <f t="shared" si="105"/>
        <v>1</v>
      </c>
      <c r="H1003" s="308">
        <f t="shared" si="106"/>
        <v>1.683</v>
      </c>
      <c r="I1003" s="184" t="str">
        <f t="shared" si="107"/>
        <v>是</v>
      </c>
      <c r="J1003" s="185" t="str">
        <f t="shared" si="108"/>
        <v>类</v>
      </c>
      <c r="K1003" s="186" t="str">
        <f t="shared" si="109"/>
        <v>215</v>
      </c>
      <c r="L1003" s="155" t="str">
        <f t="shared" si="110"/>
        <v>215</v>
      </c>
      <c r="M1003" s="155" t="str">
        <f t="shared" si="111"/>
        <v>215</v>
      </c>
    </row>
    <row r="1004" ht="31" hidden="1" customHeight="1" spans="1:13">
      <c r="A1004" s="309">
        <v>21501</v>
      </c>
      <c r="B1004" s="310" t="s">
        <v>890</v>
      </c>
      <c r="C1004" s="165">
        <f>SUMIFS(C1005:C$1297,$L1005:$L$1297,$A1004,$J1005:$J$1297,"项")</f>
        <v>0</v>
      </c>
      <c r="D1004" s="165">
        <f>SUMIFS(D1005:D$1297,$L1005:$L$1297,$A1004,$J1005:$J$1297,"项")</f>
        <v>0</v>
      </c>
      <c r="E1004" s="165">
        <f>SUMIFS(E1005:E$1297,$L1005:$L$1297,$A1004,$J1005:$J$1297,"项")</f>
        <v>0</v>
      </c>
      <c r="F1004" s="165">
        <f>SUMIFS(F1005:F$1297,$L1005:$L$1297,$A1004,$J1005:$J$1297,"项")</f>
        <v>0</v>
      </c>
      <c r="G1004" s="173" t="str">
        <f t="shared" si="105"/>
        <v/>
      </c>
      <c r="H1004" s="173" t="str">
        <f t="shared" si="106"/>
        <v/>
      </c>
      <c r="I1004" s="184" t="str">
        <f t="shared" si="107"/>
        <v>否</v>
      </c>
      <c r="J1004" s="185" t="str">
        <f t="shared" si="108"/>
        <v>款</v>
      </c>
      <c r="K1004" s="186" t="str">
        <f t="shared" si="109"/>
        <v>215</v>
      </c>
      <c r="L1004" s="155" t="str">
        <f t="shared" si="110"/>
        <v>21501</v>
      </c>
      <c r="M1004" s="155" t="str">
        <f t="shared" si="111"/>
        <v>21501</v>
      </c>
    </row>
    <row r="1005" ht="31" hidden="1" customHeight="1" spans="1:13">
      <c r="A1005" s="170">
        <v>2150101</v>
      </c>
      <c r="B1005" s="171" t="s">
        <v>144</v>
      </c>
      <c r="C1005" s="172">
        <v>0</v>
      </c>
      <c r="D1005" s="172">
        <v>0</v>
      </c>
      <c r="E1005" s="172">
        <v>0</v>
      </c>
      <c r="F1005" s="172">
        <v>0</v>
      </c>
      <c r="G1005" s="173" t="str">
        <f t="shared" si="105"/>
        <v/>
      </c>
      <c r="H1005" s="173" t="str">
        <f t="shared" si="106"/>
        <v/>
      </c>
      <c r="I1005" s="184" t="str">
        <f t="shared" si="107"/>
        <v>否</v>
      </c>
      <c r="J1005" s="185" t="str">
        <f t="shared" si="108"/>
        <v>项</v>
      </c>
      <c r="K1005" s="186" t="str">
        <f t="shared" si="109"/>
        <v>215</v>
      </c>
      <c r="L1005" s="155" t="str">
        <f t="shared" si="110"/>
        <v>21501</v>
      </c>
      <c r="M1005" s="155" t="str">
        <f t="shared" si="111"/>
        <v>2150101</v>
      </c>
    </row>
    <row r="1006" ht="31" hidden="1" customHeight="1" spans="1:13">
      <c r="A1006" s="170">
        <v>2150102</v>
      </c>
      <c r="B1006" s="171" t="s">
        <v>145</v>
      </c>
      <c r="C1006" s="172">
        <v>0</v>
      </c>
      <c r="D1006" s="172">
        <v>0</v>
      </c>
      <c r="E1006" s="172">
        <v>0</v>
      </c>
      <c r="F1006" s="172">
        <v>0</v>
      </c>
      <c r="G1006" s="173" t="str">
        <f t="shared" si="105"/>
        <v/>
      </c>
      <c r="H1006" s="173" t="str">
        <f t="shared" si="106"/>
        <v/>
      </c>
      <c r="I1006" s="184" t="str">
        <f t="shared" si="107"/>
        <v>否</v>
      </c>
      <c r="J1006" s="185" t="str">
        <f t="shared" si="108"/>
        <v>项</v>
      </c>
      <c r="K1006" s="186" t="str">
        <f t="shared" si="109"/>
        <v>215</v>
      </c>
      <c r="L1006" s="155" t="str">
        <f t="shared" si="110"/>
        <v>21501</v>
      </c>
      <c r="M1006" s="155" t="str">
        <f t="shared" si="111"/>
        <v>2150102</v>
      </c>
    </row>
    <row r="1007" ht="31" hidden="1" customHeight="1" spans="1:13">
      <c r="A1007" s="170">
        <v>2150103</v>
      </c>
      <c r="B1007" s="171" t="s">
        <v>146</v>
      </c>
      <c r="C1007" s="172">
        <v>0</v>
      </c>
      <c r="D1007" s="172">
        <v>0</v>
      </c>
      <c r="E1007" s="172">
        <v>0</v>
      </c>
      <c r="F1007" s="172">
        <v>0</v>
      </c>
      <c r="G1007" s="173" t="str">
        <f t="shared" si="105"/>
        <v/>
      </c>
      <c r="H1007" s="173" t="str">
        <f t="shared" si="106"/>
        <v/>
      </c>
      <c r="I1007" s="184" t="str">
        <f t="shared" si="107"/>
        <v>否</v>
      </c>
      <c r="J1007" s="185" t="str">
        <f t="shared" si="108"/>
        <v>项</v>
      </c>
      <c r="K1007" s="186" t="str">
        <f t="shared" si="109"/>
        <v>215</v>
      </c>
      <c r="L1007" s="155" t="str">
        <f t="shared" si="110"/>
        <v>21501</v>
      </c>
      <c r="M1007" s="155" t="str">
        <f t="shared" si="111"/>
        <v>2150103</v>
      </c>
    </row>
    <row r="1008" ht="31" hidden="1" customHeight="1" spans="1:13">
      <c r="A1008" s="170">
        <v>2150104</v>
      </c>
      <c r="B1008" s="171" t="s">
        <v>891</v>
      </c>
      <c r="C1008" s="172">
        <v>0</v>
      </c>
      <c r="D1008" s="172">
        <v>0</v>
      </c>
      <c r="E1008" s="172">
        <v>0</v>
      </c>
      <c r="F1008" s="172">
        <v>0</v>
      </c>
      <c r="G1008" s="173" t="str">
        <f t="shared" si="105"/>
        <v/>
      </c>
      <c r="H1008" s="173" t="str">
        <f t="shared" si="106"/>
        <v/>
      </c>
      <c r="I1008" s="184" t="str">
        <f t="shared" si="107"/>
        <v>否</v>
      </c>
      <c r="J1008" s="185" t="str">
        <f t="shared" si="108"/>
        <v>项</v>
      </c>
      <c r="K1008" s="186" t="str">
        <f t="shared" si="109"/>
        <v>215</v>
      </c>
      <c r="L1008" s="155" t="str">
        <f t="shared" si="110"/>
        <v>21501</v>
      </c>
      <c r="M1008" s="155" t="str">
        <f t="shared" si="111"/>
        <v>2150104</v>
      </c>
    </row>
    <row r="1009" ht="31" hidden="1" customHeight="1" spans="1:13">
      <c r="A1009" s="170">
        <v>2150105</v>
      </c>
      <c r="B1009" s="171" t="s">
        <v>892</v>
      </c>
      <c r="C1009" s="172">
        <v>0</v>
      </c>
      <c r="D1009" s="172">
        <v>0</v>
      </c>
      <c r="E1009" s="172">
        <v>0</v>
      </c>
      <c r="F1009" s="172">
        <v>0</v>
      </c>
      <c r="G1009" s="173" t="str">
        <f t="shared" si="105"/>
        <v/>
      </c>
      <c r="H1009" s="173" t="str">
        <f t="shared" si="106"/>
        <v/>
      </c>
      <c r="I1009" s="184" t="str">
        <f t="shared" si="107"/>
        <v>否</v>
      </c>
      <c r="J1009" s="185" t="str">
        <f t="shared" si="108"/>
        <v>项</v>
      </c>
      <c r="K1009" s="186" t="str">
        <f t="shared" si="109"/>
        <v>215</v>
      </c>
      <c r="L1009" s="155" t="str">
        <f t="shared" si="110"/>
        <v>21501</v>
      </c>
      <c r="M1009" s="155" t="str">
        <f t="shared" si="111"/>
        <v>2150105</v>
      </c>
    </row>
    <row r="1010" ht="31" hidden="1" customHeight="1" spans="1:13">
      <c r="A1010" s="170">
        <v>2150106</v>
      </c>
      <c r="B1010" s="171" t="s">
        <v>893</v>
      </c>
      <c r="C1010" s="172">
        <v>0</v>
      </c>
      <c r="D1010" s="172">
        <v>0</v>
      </c>
      <c r="E1010" s="172">
        <v>0</v>
      </c>
      <c r="F1010" s="172">
        <v>0</v>
      </c>
      <c r="G1010" s="173" t="str">
        <f t="shared" si="105"/>
        <v/>
      </c>
      <c r="H1010" s="173" t="str">
        <f t="shared" si="106"/>
        <v/>
      </c>
      <c r="I1010" s="184" t="str">
        <f t="shared" si="107"/>
        <v>否</v>
      </c>
      <c r="J1010" s="185" t="str">
        <f t="shared" si="108"/>
        <v>项</v>
      </c>
      <c r="K1010" s="186" t="str">
        <f t="shared" si="109"/>
        <v>215</v>
      </c>
      <c r="L1010" s="155" t="str">
        <f t="shared" si="110"/>
        <v>21501</v>
      </c>
      <c r="M1010" s="155" t="str">
        <f t="shared" si="111"/>
        <v>2150106</v>
      </c>
    </row>
    <row r="1011" ht="31" hidden="1" customHeight="1" spans="1:13">
      <c r="A1011" s="170">
        <v>2150107</v>
      </c>
      <c r="B1011" s="171" t="s">
        <v>894</v>
      </c>
      <c r="C1011" s="172">
        <v>0</v>
      </c>
      <c r="D1011" s="172">
        <v>0</v>
      </c>
      <c r="E1011" s="172">
        <v>0</v>
      </c>
      <c r="F1011" s="172">
        <v>0</v>
      </c>
      <c r="G1011" s="173" t="str">
        <f t="shared" si="105"/>
        <v/>
      </c>
      <c r="H1011" s="173" t="str">
        <f t="shared" si="106"/>
        <v/>
      </c>
      <c r="I1011" s="184" t="str">
        <f t="shared" si="107"/>
        <v>否</v>
      </c>
      <c r="J1011" s="185" t="str">
        <f t="shared" si="108"/>
        <v>项</v>
      </c>
      <c r="K1011" s="186" t="str">
        <f t="shared" si="109"/>
        <v>215</v>
      </c>
      <c r="L1011" s="155" t="str">
        <f t="shared" si="110"/>
        <v>21501</v>
      </c>
      <c r="M1011" s="155" t="str">
        <f t="shared" si="111"/>
        <v>2150107</v>
      </c>
    </row>
    <row r="1012" ht="31" hidden="1" customHeight="1" spans="1:13">
      <c r="A1012" s="170">
        <v>2150108</v>
      </c>
      <c r="B1012" s="171" t="s">
        <v>895</v>
      </c>
      <c r="C1012" s="172">
        <v>0</v>
      </c>
      <c r="D1012" s="172">
        <v>0</v>
      </c>
      <c r="E1012" s="172">
        <v>0</v>
      </c>
      <c r="F1012" s="172">
        <v>0</v>
      </c>
      <c r="G1012" s="173" t="str">
        <f t="shared" si="105"/>
        <v/>
      </c>
      <c r="H1012" s="173" t="str">
        <f t="shared" si="106"/>
        <v/>
      </c>
      <c r="I1012" s="184" t="str">
        <f t="shared" si="107"/>
        <v>否</v>
      </c>
      <c r="J1012" s="185" t="str">
        <f t="shared" si="108"/>
        <v>项</v>
      </c>
      <c r="K1012" s="186" t="str">
        <f t="shared" si="109"/>
        <v>215</v>
      </c>
      <c r="L1012" s="155" t="str">
        <f t="shared" si="110"/>
        <v>21501</v>
      </c>
      <c r="M1012" s="155" t="str">
        <f t="shared" si="111"/>
        <v>2150108</v>
      </c>
    </row>
    <row r="1013" ht="31" hidden="1" customHeight="1" spans="1:13">
      <c r="A1013" s="170">
        <v>2150199</v>
      </c>
      <c r="B1013" s="171" t="s">
        <v>896</v>
      </c>
      <c r="C1013" s="172">
        <v>0</v>
      </c>
      <c r="D1013" s="172">
        <v>0</v>
      </c>
      <c r="E1013" s="172">
        <v>0</v>
      </c>
      <c r="F1013" s="172">
        <v>0</v>
      </c>
      <c r="G1013" s="173" t="str">
        <f t="shared" si="105"/>
        <v/>
      </c>
      <c r="H1013" s="173" t="str">
        <f t="shared" si="106"/>
        <v/>
      </c>
      <c r="I1013" s="184" t="str">
        <f t="shared" si="107"/>
        <v>否</v>
      </c>
      <c r="J1013" s="185" t="str">
        <f t="shared" si="108"/>
        <v>项</v>
      </c>
      <c r="K1013" s="186" t="str">
        <f t="shared" si="109"/>
        <v>215</v>
      </c>
      <c r="L1013" s="155" t="str">
        <f t="shared" si="110"/>
        <v>21501</v>
      </c>
      <c r="M1013" s="155" t="str">
        <f t="shared" si="111"/>
        <v>2150199</v>
      </c>
    </row>
    <row r="1014" ht="31" hidden="1" customHeight="1" spans="1:13">
      <c r="A1014" s="309">
        <v>21502</v>
      </c>
      <c r="B1014" s="310" t="s">
        <v>897</v>
      </c>
      <c r="C1014" s="165">
        <f>SUMIFS(C1015:C$1297,$L1015:$L$1297,$A1014,$J1015:$J$1297,"项")</f>
        <v>0</v>
      </c>
      <c r="D1014" s="165">
        <f>SUMIFS(D1015:D$1297,$L1015:$L$1297,$A1014,$J1015:$J$1297,"项")</f>
        <v>0</v>
      </c>
      <c r="E1014" s="165">
        <f>SUMIFS(E1015:E$1297,$L1015:$L$1297,$A1014,$J1015:$J$1297,"项")</f>
        <v>0</v>
      </c>
      <c r="F1014" s="165">
        <f>SUMIFS(F1015:F$1297,$L1015:$L$1297,$A1014,$J1015:$J$1297,"项")</f>
        <v>0</v>
      </c>
      <c r="G1014" s="173" t="str">
        <f t="shared" si="105"/>
        <v/>
      </c>
      <c r="H1014" s="173" t="str">
        <f t="shared" si="106"/>
        <v/>
      </c>
      <c r="I1014" s="184" t="str">
        <f t="shared" si="107"/>
        <v>否</v>
      </c>
      <c r="J1014" s="185" t="str">
        <f t="shared" si="108"/>
        <v>款</v>
      </c>
      <c r="K1014" s="186" t="str">
        <f t="shared" si="109"/>
        <v>215</v>
      </c>
      <c r="L1014" s="155" t="str">
        <f t="shared" si="110"/>
        <v>21502</v>
      </c>
      <c r="M1014" s="155" t="str">
        <f t="shared" si="111"/>
        <v>21502</v>
      </c>
    </row>
    <row r="1015" ht="31" hidden="1" customHeight="1" spans="1:13">
      <c r="A1015" s="170">
        <v>2150201</v>
      </c>
      <c r="B1015" s="171" t="s">
        <v>144</v>
      </c>
      <c r="C1015" s="172">
        <v>0</v>
      </c>
      <c r="D1015" s="172">
        <v>0</v>
      </c>
      <c r="E1015" s="172">
        <v>0</v>
      </c>
      <c r="F1015" s="172">
        <v>0</v>
      </c>
      <c r="G1015" s="173" t="str">
        <f t="shared" si="105"/>
        <v/>
      </c>
      <c r="H1015" s="173" t="str">
        <f t="shared" si="106"/>
        <v/>
      </c>
      <c r="I1015" s="184" t="str">
        <f t="shared" si="107"/>
        <v>否</v>
      </c>
      <c r="J1015" s="185" t="str">
        <f t="shared" si="108"/>
        <v>项</v>
      </c>
      <c r="K1015" s="186" t="str">
        <f t="shared" si="109"/>
        <v>215</v>
      </c>
      <c r="L1015" s="155" t="str">
        <f t="shared" si="110"/>
        <v>21502</v>
      </c>
      <c r="M1015" s="155" t="str">
        <f t="shared" si="111"/>
        <v>2150201</v>
      </c>
    </row>
    <row r="1016" ht="31" hidden="1" customHeight="1" spans="1:13">
      <c r="A1016" s="170">
        <v>2150202</v>
      </c>
      <c r="B1016" s="171" t="s">
        <v>145</v>
      </c>
      <c r="C1016" s="172">
        <v>0</v>
      </c>
      <c r="D1016" s="172">
        <v>0</v>
      </c>
      <c r="E1016" s="172">
        <v>0</v>
      </c>
      <c r="F1016" s="172">
        <v>0</v>
      </c>
      <c r="G1016" s="173" t="str">
        <f t="shared" si="105"/>
        <v/>
      </c>
      <c r="H1016" s="173" t="str">
        <f t="shared" si="106"/>
        <v/>
      </c>
      <c r="I1016" s="184" t="str">
        <f t="shared" si="107"/>
        <v>否</v>
      </c>
      <c r="J1016" s="185" t="str">
        <f t="shared" si="108"/>
        <v>项</v>
      </c>
      <c r="K1016" s="186" t="str">
        <f t="shared" si="109"/>
        <v>215</v>
      </c>
      <c r="L1016" s="155" t="str">
        <f t="shared" si="110"/>
        <v>21502</v>
      </c>
      <c r="M1016" s="155" t="str">
        <f t="shared" si="111"/>
        <v>2150202</v>
      </c>
    </row>
    <row r="1017" ht="31" hidden="1" customHeight="1" spans="1:13">
      <c r="A1017" s="170">
        <v>2150203</v>
      </c>
      <c r="B1017" s="171" t="s">
        <v>146</v>
      </c>
      <c r="C1017" s="172">
        <v>0</v>
      </c>
      <c r="D1017" s="172">
        <v>0</v>
      </c>
      <c r="E1017" s="172">
        <v>0</v>
      </c>
      <c r="F1017" s="172">
        <v>0</v>
      </c>
      <c r="G1017" s="173" t="str">
        <f t="shared" si="105"/>
        <v/>
      </c>
      <c r="H1017" s="173" t="str">
        <f t="shared" si="106"/>
        <v/>
      </c>
      <c r="I1017" s="184" t="str">
        <f t="shared" si="107"/>
        <v>否</v>
      </c>
      <c r="J1017" s="185" t="str">
        <f t="shared" si="108"/>
        <v>项</v>
      </c>
      <c r="K1017" s="186" t="str">
        <f t="shared" si="109"/>
        <v>215</v>
      </c>
      <c r="L1017" s="155" t="str">
        <f t="shared" si="110"/>
        <v>21502</v>
      </c>
      <c r="M1017" s="155" t="str">
        <f t="shared" si="111"/>
        <v>2150203</v>
      </c>
    </row>
    <row r="1018" ht="31" hidden="1" customHeight="1" spans="1:13">
      <c r="A1018" s="170">
        <v>2150204</v>
      </c>
      <c r="B1018" s="171" t="s">
        <v>898</v>
      </c>
      <c r="C1018" s="172">
        <v>0</v>
      </c>
      <c r="D1018" s="172">
        <v>0</v>
      </c>
      <c r="E1018" s="172">
        <v>0</v>
      </c>
      <c r="F1018" s="172">
        <v>0</v>
      </c>
      <c r="G1018" s="173" t="str">
        <f t="shared" si="105"/>
        <v/>
      </c>
      <c r="H1018" s="173" t="str">
        <f t="shared" si="106"/>
        <v/>
      </c>
      <c r="I1018" s="184" t="str">
        <f t="shared" si="107"/>
        <v>否</v>
      </c>
      <c r="J1018" s="185" t="str">
        <f t="shared" si="108"/>
        <v>项</v>
      </c>
      <c r="K1018" s="186" t="str">
        <f t="shared" si="109"/>
        <v>215</v>
      </c>
      <c r="L1018" s="155" t="str">
        <f t="shared" si="110"/>
        <v>21502</v>
      </c>
      <c r="M1018" s="155" t="str">
        <f t="shared" si="111"/>
        <v>2150204</v>
      </c>
    </row>
    <row r="1019" ht="31" hidden="1" customHeight="1" spans="1:13">
      <c r="A1019" s="170">
        <v>2150205</v>
      </c>
      <c r="B1019" s="171" t="s">
        <v>899</v>
      </c>
      <c r="C1019" s="172">
        <v>0</v>
      </c>
      <c r="D1019" s="172">
        <v>0</v>
      </c>
      <c r="E1019" s="172">
        <v>0</v>
      </c>
      <c r="F1019" s="172">
        <v>0</v>
      </c>
      <c r="G1019" s="173" t="str">
        <f t="shared" si="105"/>
        <v/>
      </c>
      <c r="H1019" s="173" t="str">
        <f t="shared" si="106"/>
        <v/>
      </c>
      <c r="I1019" s="184" t="str">
        <f t="shared" si="107"/>
        <v>否</v>
      </c>
      <c r="J1019" s="185" t="str">
        <f t="shared" si="108"/>
        <v>项</v>
      </c>
      <c r="K1019" s="186" t="str">
        <f t="shared" si="109"/>
        <v>215</v>
      </c>
      <c r="L1019" s="155" t="str">
        <f t="shared" si="110"/>
        <v>21502</v>
      </c>
      <c r="M1019" s="155" t="str">
        <f t="shared" si="111"/>
        <v>2150205</v>
      </c>
    </row>
    <row r="1020" ht="31" hidden="1" customHeight="1" spans="1:13">
      <c r="A1020" s="170">
        <v>2150206</v>
      </c>
      <c r="B1020" s="171" t="s">
        <v>900</v>
      </c>
      <c r="C1020" s="172">
        <v>0</v>
      </c>
      <c r="D1020" s="172">
        <v>0</v>
      </c>
      <c r="E1020" s="172">
        <v>0</v>
      </c>
      <c r="F1020" s="172">
        <v>0</v>
      </c>
      <c r="G1020" s="173" t="str">
        <f t="shared" si="105"/>
        <v/>
      </c>
      <c r="H1020" s="173" t="str">
        <f t="shared" si="106"/>
        <v/>
      </c>
      <c r="I1020" s="184" t="str">
        <f t="shared" si="107"/>
        <v>否</v>
      </c>
      <c r="J1020" s="185" t="str">
        <f t="shared" si="108"/>
        <v>项</v>
      </c>
      <c r="K1020" s="186" t="str">
        <f t="shared" si="109"/>
        <v>215</v>
      </c>
      <c r="L1020" s="155" t="str">
        <f t="shared" si="110"/>
        <v>21502</v>
      </c>
      <c r="M1020" s="155" t="str">
        <f t="shared" si="111"/>
        <v>2150206</v>
      </c>
    </row>
    <row r="1021" ht="31" hidden="1" customHeight="1" spans="1:13">
      <c r="A1021" s="170">
        <v>2150207</v>
      </c>
      <c r="B1021" s="171" t="s">
        <v>901</v>
      </c>
      <c r="C1021" s="172">
        <v>0</v>
      </c>
      <c r="D1021" s="172">
        <v>0</v>
      </c>
      <c r="E1021" s="172">
        <v>0</v>
      </c>
      <c r="F1021" s="172">
        <v>0</v>
      </c>
      <c r="G1021" s="173" t="str">
        <f t="shared" si="105"/>
        <v/>
      </c>
      <c r="H1021" s="173" t="str">
        <f t="shared" si="106"/>
        <v/>
      </c>
      <c r="I1021" s="184" t="str">
        <f t="shared" si="107"/>
        <v>否</v>
      </c>
      <c r="J1021" s="185" t="str">
        <f t="shared" si="108"/>
        <v>项</v>
      </c>
      <c r="K1021" s="186" t="str">
        <f t="shared" si="109"/>
        <v>215</v>
      </c>
      <c r="L1021" s="155" t="str">
        <f t="shared" si="110"/>
        <v>21502</v>
      </c>
      <c r="M1021" s="155" t="str">
        <f t="shared" si="111"/>
        <v>2150207</v>
      </c>
    </row>
    <row r="1022" ht="31" hidden="1" customHeight="1" spans="1:13">
      <c r="A1022" s="170">
        <v>2150208</v>
      </c>
      <c r="B1022" s="171" t="s">
        <v>902</v>
      </c>
      <c r="C1022" s="172">
        <v>0</v>
      </c>
      <c r="D1022" s="172">
        <v>0</v>
      </c>
      <c r="E1022" s="172">
        <v>0</v>
      </c>
      <c r="F1022" s="172">
        <v>0</v>
      </c>
      <c r="G1022" s="173" t="str">
        <f t="shared" si="105"/>
        <v/>
      </c>
      <c r="H1022" s="173" t="str">
        <f t="shared" si="106"/>
        <v/>
      </c>
      <c r="I1022" s="184" t="str">
        <f t="shared" si="107"/>
        <v>否</v>
      </c>
      <c r="J1022" s="185" t="str">
        <f t="shared" si="108"/>
        <v>项</v>
      </c>
      <c r="K1022" s="186" t="str">
        <f t="shared" si="109"/>
        <v>215</v>
      </c>
      <c r="L1022" s="155" t="str">
        <f t="shared" si="110"/>
        <v>21502</v>
      </c>
      <c r="M1022" s="155" t="str">
        <f t="shared" si="111"/>
        <v>2150208</v>
      </c>
    </row>
    <row r="1023" ht="31" hidden="1" customHeight="1" spans="1:13">
      <c r="A1023" s="170">
        <v>2150209</v>
      </c>
      <c r="B1023" s="171" t="s">
        <v>903</v>
      </c>
      <c r="C1023" s="172">
        <v>0</v>
      </c>
      <c r="D1023" s="172">
        <v>0</v>
      </c>
      <c r="E1023" s="172">
        <v>0</v>
      </c>
      <c r="F1023" s="172">
        <v>0</v>
      </c>
      <c r="G1023" s="173" t="str">
        <f t="shared" si="105"/>
        <v/>
      </c>
      <c r="H1023" s="173" t="str">
        <f t="shared" si="106"/>
        <v/>
      </c>
      <c r="I1023" s="184" t="str">
        <f t="shared" si="107"/>
        <v>否</v>
      </c>
      <c r="J1023" s="185" t="str">
        <f t="shared" si="108"/>
        <v>项</v>
      </c>
      <c r="K1023" s="186" t="str">
        <f t="shared" si="109"/>
        <v>215</v>
      </c>
      <c r="L1023" s="155" t="str">
        <f t="shared" si="110"/>
        <v>21502</v>
      </c>
      <c r="M1023" s="155" t="str">
        <f t="shared" si="111"/>
        <v>2150209</v>
      </c>
    </row>
    <row r="1024" ht="31" hidden="1" customHeight="1" spans="1:13">
      <c r="A1024" s="312">
        <v>2150210</v>
      </c>
      <c r="B1024" s="234" t="s">
        <v>904</v>
      </c>
      <c r="C1024" s="172">
        <v>0</v>
      </c>
      <c r="D1024" s="172">
        <v>0</v>
      </c>
      <c r="E1024" s="172">
        <v>0</v>
      </c>
      <c r="F1024" s="172">
        <v>0</v>
      </c>
      <c r="G1024" s="308" t="str">
        <f t="shared" si="105"/>
        <v/>
      </c>
      <c r="H1024" s="308" t="str">
        <f t="shared" si="106"/>
        <v/>
      </c>
      <c r="I1024" s="184" t="str">
        <f t="shared" si="107"/>
        <v>否</v>
      </c>
      <c r="J1024" s="185" t="str">
        <f t="shared" si="108"/>
        <v>项</v>
      </c>
      <c r="K1024" s="186" t="str">
        <f t="shared" si="109"/>
        <v>215</v>
      </c>
      <c r="L1024" s="155" t="str">
        <f t="shared" si="110"/>
        <v>21502</v>
      </c>
      <c r="M1024" s="155" t="str">
        <f t="shared" si="111"/>
        <v>2150210</v>
      </c>
    </row>
    <row r="1025" ht="31" hidden="1" customHeight="1" spans="1:13">
      <c r="A1025" s="170">
        <v>2150212</v>
      </c>
      <c r="B1025" s="171" t="s">
        <v>905</v>
      </c>
      <c r="C1025" s="172">
        <v>0</v>
      </c>
      <c r="D1025" s="172">
        <v>0</v>
      </c>
      <c r="E1025" s="172">
        <v>0</v>
      </c>
      <c r="F1025" s="172">
        <v>0</v>
      </c>
      <c r="G1025" s="173" t="str">
        <f t="shared" si="105"/>
        <v/>
      </c>
      <c r="H1025" s="173" t="str">
        <f t="shared" si="106"/>
        <v/>
      </c>
      <c r="I1025" s="184" t="str">
        <f t="shared" si="107"/>
        <v>否</v>
      </c>
      <c r="J1025" s="185" t="str">
        <f t="shared" si="108"/>
        <v>项</v>
      </c>
      <c r="K1025" s="186" t="str">
        <f t="shared" si="109"/>
        <v>215</v>
      </c>
      <c r="L1025" s="155" t="str">
        <f t="shared" si="110"/>
        <v>21502</v>
      </c>
      <c r="M1025" s="155" t="str">
        <f t="shared" si="111"/>
        <v>2150212</v>
      </c>
    </row>
    <row r="1026" ht="31" hidden="1" customHeight="1" spans="1:13">
      <c r="A1026" s="170">
        <v>2150213</v>
      </c>
      <c r="B1026" s="171" t="s">
        <v>906</v>
      </c>
      <c r="C1026" s="172">
        <v>0</v>
      </c>
      <c r="D1026" s="172">
        <v>0</v>
      </c>
      <c r="E1026" s="172">
        <v>0</v>
      </c>
      <c r="F1026" s="172">
        <v>0</v>
      </c>
      <c r="G1026" s="173" t="str">
        <f t="shared" si="105"/>
        <v/>
      </c>
      <c r="H1026" s="173" t="str">
        <f t="shared" si="106"/>
        <v/>
      </c>
      <c r="I1026" s="184" t="str">
        <f t="shared" si="107"/>
        <v>否</v>
      </c>
      <c r="J1026" s="185" t="str">
        <f t="shared" si="108"/>
        <v>项</v>
      </c>
      <c r="K1026" s="186" t="str">
        <f t="shared" si="109"/>
        <v>215</v>
      </c>
      <c r="L1026" s="155" t="str">
        <f t="shared" si="110"/>
        <v>21502</v>
      </c>
      <c r="M1026" s="155" t="str">
        <f t="shared" si="111"/>
        <v>2150213</v>
      </c>
    </row>
    <row r="1027" ht="31" hidden="1" customHeight="1" spans="1:13">
      <c r="A1027" s="170">
        <v>2150214</v>
      </c>
      <c r="B1027" s="171" t="s">
        <v>907</v>
      </c>
      <c r="C1027" s="172">
        <v>0</v>
      </c>
      <c r="D1027" s="172">
        <v>0</v>
      </c>
      <c r="E1027" s="172">
        <v>0</v>
      </c>
      <c r="F1027" s="172">
        <v>0</v>
      </c>
      <c r="G1027" s="173" t="str">
        <f t="shared" si="105"/>
        <v/>
      </c>
      <c r="H1027" s="173" t="str">
        <f t="shared" si="106"/>
        <v/>
      </c>
      <c r="I1027" s="184" t="str">
        <f t="shared" si="107"/>
        <v>否</v>
      </c>
      <c r="J1027" s="185" t="str">
        <f t="shared" si="108"/>
        <v>项</v>
      </c>
      <c r="K1027" s="186" t="str">
        <f t="shared" si="109"/>
        <v>215</v>
      </c>
      <c r="L1027" s="155" t="str">
        <f t="shared" si="110"/>
        <v>21502</v>
      </c>
      <c r="M1027" s="155" t="str">
        <f t="shared" si="111"/>
        <v>2150214</v>
      </c>
    </row>
    <row r="1028" ht="31" hidden="1" customHeight="1" spans="1:13">
      <c r="A1028" s="170">
        <v>2150215</v>
      </c>
      <c r="B1028" s="171" t="s">
        <v>908</v>
      </c>
      <c r="C1028" s="172">
        <v>0</v>
      </c>
      <c r="D1028" s="172">
        <v>0</v>
      </c>
      <c r="E1028" s="172">
        <v>0</v>
      </c>
      <c r="F1028" s="172">
        <v>0</v>
      </c>
      <c r="G1028" s="173" t="str">
        <f t="shared" si="105"/>
        <v/>
      </c>
      <c r="H1028" s="173" t="str">
        <f t="shared" si="106"/>
        <v/>
      </c>
      <c r="I1028" s="184" t="str">
        <f t="shared" si="107"/>
        <v>否</v>
      </c>
      <c r="J1028" s="185" t="str">
        <f t="shared" si="108"/>
        <v>项</v>
      </c>
      <c r="K1028" s="186" t="str">
        <f t="shared" si="109"/>
        <v>215</v>
      </c>
      <c r="L1028" s="155" t="str">
        <f t="shared" si="110"/>
        <v>21502</v>
      </c>
      <c r="M1028" s="155" t="str">
        <f t="shared" si="111"/>
        <v>2150215</v>
      </c>
    </row>
    <row r="1029" ht="31" hidden="1" customHeight="1" spans="1:13">
      <c r="A1029" s="170">
        <v>2150299</v>
      </c>
      <c r="B1029" s="171" t="s">
        <v>909</v>
      </c>
      <c r="C1029" s="172">
        <v>0</v>
      </c>
      <c r="D1029" s="172">
        <v>0</v>
      </c>
      <c r="E1029" s="172">
        <v>0</v>
      </c>
      <c r="F1029" s="172">
        <v>0</v>
      </c>
      <c r="G1029" s="173" t="str">
        <f t="shared" ref="G1029:G1092" si="112">IF(E1029&lt;&gt;0,ROUND(F1029/E1029,3),"")</f>
        <v/>
      </c>
      <c r="H1029" s="173" t="str">
        <f t="shared" ref="H1029:H1092" si="113">IF(C1029&lt;&gt;0,ROUND(F1029/C1029,3),"")</f>
        <v/>
      </c>
      <c r="I1029" s="184" t="str">
        <f t="shared" si="107"/>
        <v>否</v>
      </c>
      <c r="J1029" s="185" t="str">
        <f t="shared" si="108"/>
        <v>项</v>
      </c>
      <c r="K1029" s="186" t="str">
        <f t="shared" si="109"/>
        <v>215</v>
      </c>
      <c r="L1029" s="155" t="str">
        <f t="shared" si="110"/>
        <v>21502</v>
      </c>
      <c r="M1029" s="155" t="str">
        <f t="shared" si="111"/>
        <v>2150299</v>
      </c>
    </row>
    <row r="1030" ht="31" hidden="1" customHeight="1" spans="1:13">
      <c r="A1030" s="309">
        <v>21503</v>
      </c>
      <c r="B1030" s="310" t="s">
        <v>910</v>
      </c>
      <c r="C1030" s="165">
        <f>SUMIFS(C1031:C$1297,$L1031:$L$1297,$A1030,$J1031:$J$1297,"项")</f>
        <v>0</v>
      </c>
      <c r="D1030" s="165">
        <f>SUMIFS(D1031:D$1297,$L1031:$L$1297,$A1030,$J1031:$J$1297,"项")</f>
        <v>0</v>
      </c>
      <c r="E1030" s="165">
        <f>SUMIFS(E1031:E$1297,$L1031:$L$1297,$A1030,$J1031:$J$1297,"项")</f>
        <v>0</v>
      </c>
      <c r="F1030" s="165">
        <f>SUMIFS(F1031:F$1297,$L1031:$L$1297,$A1030,$J1031:$J$1297,"项")</f>
        <v>0</v>
      </c>
      <c r="G1030" s="173" t="str">
        <f t="shared" si="112"/>
        <v/>
      </c>
      <c r="H1030" s="173" t="str">
        <f t="shared" si="113"/>
        <v/>
      </c>
      <c r="I1030" s="184" t="str">
        <f t="shared" ref="I1030:I1093" si="114">IF(LEN(A1030)=3,"是",IF(OR(C1030&lt;&gt;0,D1030&lt;&gt;0,E1030&lt;&gt;0,F1030&lt;&gt;0),"是","否"))</f>
        <v>否</v>
      </c>
      <c r="J1030" s="185" t="str">
        <f t="shared" ref="J1030:J1093" si="115">_xlfn.IFS(LEN(A1030)=3,"类",LEN(A1030)=5,"款",LEN(A1030)=7,"项")</f>
        <v>款</v>
      </c>
      <c r="K1030" s="186" t="str">
        <f t="shared" ref="K1030:K1093" si="116">LEFT(A1030,3)</f>
        <v>215</v>
      </c>
      <c r="L1030" s="155" t="str">
        <f t="shared" ref="L1030:L1093" si="117">LEFT(A1030,5)</f>
        <v>21503</v>
      </c>
      <c r="M1030" s="155" t="str">
        <f t="shared" ref="M1030:M1093" si="118">LEFT(A1030,7)</f>
        <v>21503</v>
      </c>
    </row>
    <row r="1031" ht="31" hidden="1" customHeight="1" spans="1:13">
      <c r="A1031" s="170">
        <v>2150301</v>
      </c>
      <c r="B1031" s="171" t="s">
        <v>144</v>
      </c>
      <c r="C1031" s="172">
        <v>0</v>
      </c>
      <c r="D1031" s="172">
        <v>0</v>
      </c>
      <c r="E1031" s="172">
        <v>0</v>
      </c>
      <c r="F1031" s="172">
        <v>0</v>
      </c>
      <c r="G1031" s="173" t="str">
        <f t="shared" si="112"/>
        <v/>
      </c>
      <c r="H1031" s="173" t="str">
        <f t="shared" si="113"/>
        <v/>
      </c>
      <c r="I1031" s="184" t="str">
        <f t="shared" si="114"/>
        <v>否</v>
      </c>
      <c r="J1031" s="185" t="str">
        <f t="shared" si="115"/>
        <v>项</v>
      </c>
      <c r="K1031" s="186" t="str">
        <f t="shared" si="116"/>
        <v>215</v>
      </c>
      <c r="L1031" s="155" t="str">
        <f t="shared" si="117"/>
        <v>21503</v>
      </c>
      <c r="M1031" s="155" t="str">
        <f t="shared" si="118"/>
        <v>2150301</v>
      </c>
    </row>
    <row r="1032" ht="31" hidden="1" customHeight="1" spans="1:13">
      <c r="A1032" s="170">
        <v>2150302</v>
      </c>
      <c r="B1032" s="171" t="s">
        <v>145</v>
      </c>
      <c r="C1032" s="172">
        <v>0</v>
      </c>
      <c r="D1032" s="172">
        <v>0</v>
      </c>
      <c r="E1032" s="172">
        <v>0</v>
      </c>
      <c r="F1032" s="172">
        <v>0</v>
      </c>
      <c r="G1032" s="173" t="str">
        <f t="shared" si="112"/>
        <v/>
      </c>
      <c r="H1032" s="173" t="str">
        <f t="shared" si="113"/>
        <v/>
      </c>
      <c r="I1032" s="184" t="str">
        <f t="shared" si="114"/>
        <v>否</v>
      </c>
      <c r="J1032" s="185" t="str">
        <f t="shared" si="115"/>
        <v>项</v>
      </c>
      <c r="K1032" s="186" t="str">
        <f t="shared" si="116"/>
        <v>215</v>
      </c>
      <c r="L1032" s="155" t="str">
        <f t="shared" si="117"/>
        <v>21503</v>
      </c>
      <c r="M1032" s="155" t="str">
        <f t="shared" si="118"/>
        <v>2150302</v>
      </c>
    </row>
    <row r="1033" ht="31" hidden="1" customHeight="1" spans="1:13">
      <c r="A1033" s="170">
        <v>2150303</v>
      </c>
      <c r="B1033" s="171" t="s">
        <v>146</v>
      </c>
      <c r="C1033" s="172">
        <v>0</v>
      </c>
      <c r="D1033" s="172">
        <v>0</v>
      </c>
      <c r="E1033" s="172">
        <v>0</v>
      </c>
      <c r="F1033" s="172">
        <v>0</v>
      </c>
      <c r="G1033" s="173" t="str">
        <f t="shared" si="112"/>
        <v/>
      </c>
      <c r="H1033" s="173" t="str">
        <f t="shared" si="113"/>
        <v/>
      </c>
      <c r="I1033" s="184" t="str">
        <f t="shared" si="114"/>
        <v>否</v>
      </c>
      <c r="J1033" s="185" t="str">
        <f t="shared" si="115"/>
        <v>项</v>
      </c>
      <c r="K1033" s="186" t="str">
        <f t="shared" si="116"/>
        <v>215</v>
      </c>
      <c r="L1033" s="155" t="str">
        <f t="shared" si="117"/>
        <v>21503</v>
      </c>
      <c r="M1033" s="155" t="str">
        <f t="shared" si="118"/>
        <v>2150303</v>
      </c>
    </row>
    <row r="1034" ht="31" hidden="1" customHeight="1" spans="1:13">
      <c r="A1034" s="170">
        <v>2150399</v>
      </c>
      <c r="B1034" s="171" t="s">
        <v>911</v>
      </c>
      <c r="C1034" s="172">
        <v>0</v>
      </c>
      <c r="D1034" s="172">
        <v>0</v>
      </c>
      <c r="E1034" s="172">
        <v>0</v>
      </c>
      <c r="F1034" s="172">
        <v>0</v>
      </c>
      <c r="G1034" s="173" t="str">
        <f t="shared" si="112"/>
        <v/>
      </c>
      <c r="H1034" s="173" t="str">
        <f t="shared" si="113"/>
        <v/>
      </c>
      <c r="I1034" s="184" t="str">
        <f t="shared" si="114"/>
        <v>否</v>
      </c>
      <c r="J1034" s="185" t="str">
        <f t="shared" si="115"/>
        <v>项</v>
      </c>
      <c r="K1034" s="186" t="str">
        <f t="shared" si="116"/>
        <v>215</v>
      </c>
      <c r="L1034" s="155" t="str">
        <f t="shared" si="117"/>
        <v>21503</v>
      </c>
      <c r="M1034" s="155" t="str">
        <f t="shared" si="118"/>
        <v>2150399</v>
      </c>
    </row>
    <row r="1035" ht="31" customHeight="1" spans="1:13">
      <c r="A1035" s="309">
        <v>21505</v>
      </c>
      <c r="B1035" s="310" t="s">
        <v>912</v>
      </c>
      <c r="C1035" s="165">
        <f>SUMIFS(C1036:C$1297,$L1036:$L$1297,$A1035,$J1036:$J$1297,"项")</f>
        <v>325</v>
      </c>
      <c r="D1035" s="165">
        <f>SUMIFS(D1036:D$1297,$L1036:$L$1297,$A1035,$J1036:$J$1297,"项")</f>
        <v>2943</v>
      </c>
      <c r="E1035" s="165">
        <f>SUMIFS(E1036:E$1297,$L1036:$L$1297,$A1035,$J1036:$J$1297,"项")</f>
        <v>987</v>
      </c>
      <c r="F1035" s="165">
        <f>SUMIFS(F1036:F$1297,$L1036:$L$1297,$A1035,$J1036:$J$1297,"项")</f>
        <v>987</v>
      </c>
      <c r="G1035" s="173">
        <f t="shared" si="112"/>
        <v>1</v>
      </c>
      <c r="H1035" s="173">
        <f t="shared" si="113"/>
        <v>3.037</v>
      </c>
      <c r="I1035" s="184" t="str">
        <f t="shared" si="114"/>
        <v>是</v>
      </c>
      <c r="J1035" s="185" t="str">
        <f t="shared" si="115"/>
        <v>款</v>
      </c>
      <c r="K1035" s="186" t="str">
        <f t="shared" si="116"/>
        <v>215</v>
      </c>
      <c r="L1035" s="155" t="str">
        <f t="shared" si="117"/>
        <v>21505</v>
      </c>
      <c r="M1035" s="155" t="str">
        <f t="shared" si="118"/>
        <v>21505</v>
      </c>
    </row>
    <row r="1036" ht="31" hidden="1" customHeight="1" spans="1:13">
      <c r="A1036" s="170">
        <v>2150501</v>
      </c>
      <c r="B1036" s="171" t="s">
        <v>144</v>
      </c>
      <c r="C1036" s="172">
        <v>0</v>
      </c>
      <c r="D1036" s="172">
        <v>0</v>
      </c>
      <c r="E1036" s="172">
        <v>0</v>
      </c>
      <c r="F1036" s="172">
        <v>0</v>
      </c>
      <c r="G1036" s="173" t="str">
        <f t="shared" si="112"/>
        <v/>
      </c>
      <c r="H1036" s="173" t="str">
        <f t="shared" si="113"/>
        <v/>
      </c>
      <c r="I1036" s="184" t="str">
        <f t="shared" si="114"/>
        <v>否</v>
      </c>
      <c r="J1036" s="185" t="str">
        <f t="shared" si="115"/>
        <v>项</v>
      </c>
      <c r="K1036" s="186" t="str">
        <f t="shared" si="116"/>
        <v>215</v>
      </c>
      <c r="L1036" s="155" t="str">
        <f t="shared" si="117"/>
        <v>21505</v>
      </c>
      <c r="M1036" s="155" t="str">
        <f t="shared" si="118"/>
        <v>2150501</v>
      </c>
    </row>
    <row r="1037" ht="31" hidden="1" customHeight="1" spans="1:13">
      <c r="A1037" s="170">
        <v>2150502</v>
      </c>
      <c r="B1037" s="171" t="s">
        <v>145</v>
      </c>
      <c r="C1037" s="172">
        <v>0</v>
      </c>
      <c r="D1037" s="172">
        <v>0</v>
      </c>
      <c r="E1037" s="172">
        <v>0</v>
      </c>
      <c r="F1037" s="172">
        <v>0</v>
      </c>
      <c r="G1037" s="173" t="str">
        <f t="shared" si="112"/>
        <v/>
      </c>
      <c r="H1037" s="173" t="str">
        <f t="shared" si="113"/>
        <v/>
      </c>
      <c r="I1037" s="184" t="str">
        <f t="shared" si="114"/>
        <v>否</v>
      </c>
      <c r="J1037" s="185" t="str">
        <f t="shared" si="115"/>
        <v>项</v>
      </c>
      <c r="K1037" s="186" t="str">
        <f t="shared" si="116"/>
        <v>215</v>
      </c>
      <c r="L1037" s="155" t="str">
        <f t="shared" si="117"/>
        <v>21505</v>
      </c>
      <c r="M1037" s="155" t="str">
        <f t="shared" si="118"/>
        <v>2150502</v>
      </c>
    </row>
    <row r="1038" ht="31" hidden="1" customHeight="1" spans="1:13">
      <c r="A1038" s="170">
        <v>2150503</v>
      </c>
      <c r="B1038" s="171" t="s">
        <v>146</v>
      </c>
      <c r="C1038" s="172">
        <v>0</v>
      </c>
      <c r="D1038" s="172">
        <v>0</v>
      </c>
      <c r="E1038" s="172">
        <v>0</v>
      </c>
      <c r="F1038" s="172">
        <v>0</v>
      </c>
      <c r="G1038" s="173" t="str">
        <f t="shared" si="112"/>
        <v/>
      </c>
      <c r="H1038" s="173" t="str">
        <f t="shared" si="113"/>
        <v/>
      </c>
      <c r="I1038" s="184" t="str">
        <f t="shared" si="114"/>
        <v>否</v>
      </c>
      <c r="J1038" s="185" t="str">
        <f t="shared" si="115"/>
        <v>项</v>
      </c>
      <c r="K1038" s="186" t="str">
        <f t="shared" si="116"/>
        <v>215</v>
      </c>
      <c r="L1038" s="155" t="str">
        <f t="shared" si="117"/>
        <v>21505</v>
      </c>
      <c r="M1038" s="155" t="str">
        <f t="shared" si="118"/>
        <v>2150503</v>
      </c>
    </row>
    <row r="1039" ht="31" hidden="1" customHeight="1" spans="1:13">
      <c r="A1039" s="170">
        <v>2150505</v>
      </c>
      <c r="B1039" s="171" t="s">
        <v>913</v>
      </c>
      <c r="C1039" s="172">
        <v>0</v>
      </c>
      <c r="D1039" s="172">
        <v>0</v>
      </c>
      <c r="E1039" s="172">
        <v>0</v>
      </c>
      <c r="F1039" s="172">
        <v>0</v>
      </c>
      <c r="G1039" s="173" t="str">
        <f t="shared" si="112"/>
        <v/>
      </c>
      <c r="H1039" s="173" t="str">
        <f t="shared" si="113"/>
        <v/>
      </c>
      <c r="I1039" s="184" t="str">
        <f t="shared" si="114"/>
        <v>否</v>
      </c>
      <c r="J1039" s="185" t="str">
        <f t="shared" si="115"/>
        <v>项</v>
      </c>
      <c r="K1039" s="186" t="str">
        <f t="shared" si="116"/>
        <v>215</v>
      </c>
      <c r="L1039" s="155" t="str">
        <f t="shared" si="117"/>
        <v>21505</v>
      </c>
      <c r="M1039" s="155" t="str">
        <f t="shared" si="118"/>
        <v>2150505</v>
      </c>
    </row>
    <row r="1040" ht="31" hidden="1" customHeight="1" spans="1:13">
      <c r="A1040" s="170">
        <v>2150507</v>
      </c>
      <c r="B1040" s="171" t="s">
        <v>914</v>
      </c>
      <c r="C1040" s="172">
        <v>0</v>
      </c>
      <c r="D1040" s="172">
        <v>0</v>
      </c>
      <c r="E1040" s="172">
        <v>0</v>
      </c>
      <c r="F1040" s="172">
        <v>0</v>
      </c>
      <c r="G1040" s="173" t="str">
        <f t="shared" si="112"/>
        <v/>
      </c>
      <c r="H1040" s="173" t="str">
        <f t="shared" si="113"/>
        <v/>
      </c>
      <c r="I1040" s="184" t="str">
        <f t="shared" si="114"/>
        <v>否</v>
      </c>
      <c r="J1040" s="185" t="str">
        <f t="shared" si="115"/>
        <v>项</v>
      </c>
      <c r="K1040" s="186" t="str">
        <f t="shared" si="116"/>
        <v>215</v>
      </c>
      <c r="L1040" s="155" t="str">
        <f t="shared" si="117"/>
        <v>21505</v>
      </c>
      <c r="M1040" s="155" t="str">
        <f t="shared" si="118"/>
        <v>2150507</v>
      </c>
    </row>
    <row r="1041" ht="31" hidden="1" customHeight="1" spans="1:13">
      <c r="A1041" s="170">
        <v>2150508</v>
      </c>
      <c r="B1041" s="171" t="s">
        <v>915</v>
      </c>
      <c r="C1041" s="172">
        <v>0</v>
      </c>
      <c r="D1041" s="172">
        <v>0</v>
      </c>
      <c r="E1041" s="172">
        <v>0</v>
      </c>
      <c r="F1041" s="172">
        <v>0</v>
      </c>
      <c r="G1041" s="173" t="str">
        <f t="shared" si="112"/>
        <v/>
      </c>
      <c r="H1041" s="173" t="str">
        <f t="shared" si="113"/>
        <v/>
      </c>
      <c r="I1041" s="184" t="str">
        <f t="shared" si="114"/>
        <v>否</v>
      </c>
      <c r="J1041" s="185" t="str">
        <f t="shared" si="115"/>
        <v>项</v>
      </c>
      <c r="K1041" s="186" t="str">
        <f t="shared" si="116"/>
        <v>215</v>
      </c>
      <c r="L1041" s="155" t="str">
        <f t="shared" si="117"/>
        <v>21505</v>
      </c>
      <c r="M1041" s="155" t="str">
        <f t="shared" si="118"/>
        <v>2150508</v>
      </c>
    </row>
    <row r="1042" ht="31" hidden="1" customHeight="1" spans="1:13">
      <c r="A1042" s="170">
        <v>2150516</v>
      </c>
      <c r="B1042" s="171" t="s">
        <v>916</v>
      </c>
      <c r="C1042" s="172">
        <v>0</v>
      </c>
      <c r="D1042" s="172">
        <v>0</v>
      </c>
      <c r="E1042" s="172">
        <v>0</v>
      </c>
      <c r="F1042" s="172">
        <v>0</v>
      </c>
      <c r="G1042" s="173" t="str">
        <f t="shared" si="112"/>
        <v/>
      </c>
      <c r="H1042" s="173" t="str">
        <f t="shared" si="113"/>
        <v/>
      </c>
      <c r="I1042" s="184" t="str">
        <f t="shared" si="114"/>
        <v>否</v>
      </c>
      <c r="J1042" s="185" t="str">
        <f t="shared" si="115"/>
        <v>项</v>
      </c>
      <c r="K1042" s="186" t="str">
        <f t="shared" si="116"/>
        <v>215</v>
      </c>
      <c r="L1042" s="155" t="str">
        <f t="shared" si="117"/>
        <v>21505</v>
      </c>
      <c r="M1042" s="155" t="str">
        <f t="shared" si="118"/>
        <v>2150516</v>
      </c>
    </row>
    <row r="1043" ht="31" customHeight="1" spans="1:13">
      <c r="A1043" s="170">
        <v>2150517</v>
      </c>
      <c r="B1043" s="171" t="s">
        <v>917</v>
      </c>
      <c r="C1043" s="172">
        <v>325</v>
      </c>
      <c r="D1043" s="172">
        <v>2943</v>
      </c>
      <c r="E1043" s="172">
        <v>987</v>
      </c>
      <c r="F1043" s="172">
        <v>987</v>
      </c>
      <c r="G1043" s="173">
        <f t="shared" si="112"/>
        <v>1</v>
      </c>
      <c r="H1043" s="173">
        <f t="shared" si="113"/>
        <v>3.037</v>
      </c>
      <c r="I1043" s="184" t="str">
        <f t="shared" si="114"/>
        <v>是</v>
      </c>
      <c r="J1043" s="185" t="str">
        <f t="shared" si="115"/>
        <v>项</v>
      </c>
      <c r="K1043" s="186" t="str">
        <f t="shared" si="116"/>
        <v>215</v>
      </c>
      <c r="L1043" s="155" t="str">
        <f t="shared" si="117"/>
        <v>21505</v>
      </c>
      <c r="M1043" s="155" t="str">
        <f t="shared" si="118"/>
        <v>2150517</v>
      </c>
    </row>
    <row r="1044" ht="31" hidden="1" customHeight="1" spans="1:13">
      <c r="A1044" s="170">
        <v>2150550</v>
      </c>
      <c r="B1044" s="171" t="s">
        <v>153</v>
      </c>
      <c r="C1044" s="172">
        <v>0</v>
      </c>
      <c r="D1044" s="172">
        <v>0</v>
      </c>
      <c r="E1044" s="172">
        <v>0</v>
      </c>
      <c r="F1044" s="172">
        <v>0</v>
      </c>
      <c r="G1044" s="173" t="str">
        <f t="shared" si="112"/>
        <v/>
      </c>
      <c r="H1044" s="173" t="str">
        <f t="shared" si="113"/>
        <v/>
      </c>
      <c r="I1044" s="184" t="str">
        <f t="shared" si="114"/>
        <v>否</v>
      </c>
      <c r="J1044" s="185" t="str">
        <f t="shared" si="115"/>
        <v>项</v>
      </c>
      <c r="K1044" s="186" t="str">
        <f t="shared" si="116"/>
        <v>215</v>
      </c>
      <c r="L1044" s="155" t="str">
        <f t="shared" si="117"/>
        <v>21505</v>
      </c>
      <c r="M1044" s="155" t="str">
        <f t="shared" si="118"/>
        <v>2150550</v>
      </c>
    </row>
    <row r="1045" ht="31" hidden="1" customHeight="1" spans="1:13">
      <c r="A1045" s="170">
        <v>2150599</v>
      </c>
      <c r="B1045" s="171" t="s">
        <v>918</v>
      </c>
      <c r="C1045" s="172">
        <v>0</v>
      </c>
      <c r="D1045" s="172">
        <v>0</v>
      </c>
      <c r="E1045" s="172">
        <v>0</v>
      </c>
      <c r="F1045" s="172">
        <v>0</v>
      </c>
      <c r="G1045" s="173" t="str">
        <f t="shared" si="112"/>
        <v/>
      </c>
      <c r="H1045" s="173" t="str">
        <f t="shared" si="113"/>
        <v/>
      </c>
      <c r="I1045" s="184" t="str">
        <f t="shared" si="114"/>
        <v>否</v>
      </c>
      <c r="J1045" s="185" t="str">
        <f t="shared" si="115"/>
        <v>项</v>
      </c>
      <c r="K1045" s="186" t="str">
        <f t="shared" si="116"/>
        <v>215</v>
      </c>
      <c r="L1045" s="155" t="str">
        <f t="shared" si="117"/>
        <v>21505</v>
      </c>
      <c r="M1045" s="155" t="str">
        <f t="shared" si="118"/>
        <v>2150599</v>
      </c>
    </row>
    <row r="1046" ht="31" hidden="1" customHeight="1" spans="1:13">
      <c r="A1046" s="309">
        <v>21507</v>
      </c>
      <c r="B1046" s="310" t="s">
        <v>919</v>
      </c>
      <c r="C1046" s="165">
        <f>SUMIFS(C1047:C$1297,$L1047:$L$1297,$A1046,$J1047:$J$1297,"项")</f>
        <v>0</v>
      </c>
      <c r="D1046" s="165">
        <f>SUMIFS(D1047:D$1297,$L1047:$L$1297,$A1046,$J1047:$J$1297,"项")</f>
        <v>0</v>
      </c>
      <c r="E1046" s="165">
        <f>SUMIFS(E1047:E$1297,$L1047:$L$1297,$A1046,$J1047:$J$1297,"项")</f>
        <v>0</v>
      </c>
      <c r="F1046" s="165">
        <f>SUMIFS(F1047:F$1297,$L1047:$L$1297,$A1046,$J1047:$J$1297,"项")</f>
        <v>0</v>
      </c>
      <c r="G1046" s="173" t="str">
        <f t="shared" si="112"/>
        <v/>
      </c>
      <c r="H1046" s="173" t="str">
        <f t="shared" si="113"/>
        <v/>
      </c>
      <c r="I1046" s="184" t="str">
        <f t="shared" si="114"/>
        <v>否</v>
      </c>
      <c r="J1046" s="185" t="str">
        <f t="shared" si="115"/>
        <v>款</v>
      </c>
      <c r="K1046" s="186" t="str">
        <f t="shared" si="116"/>
        <v>215</v>
      </c>
      <c r="L1046" s="155" t="str">
        <f t="shared" si="117"/>
        <v>21507</v>
      </c>
      <c r="M1046" s="155" t="str">
        <f t="shared" si="118"/>
        <v>21507</v>
      </c>
    </row>
    <row r="1047" ht="31" hidden="1" customHeight="1" spans="1:13">
      <c r="A1047" s="170">
        <v>2150701</v>
      </c>
      <c r="B1047" s="171" t="s">
        <v>144</v>
      </c>
      <c r="C1047" s="172">
        <v>0</v>
      </c>
      <c r="D1047" s="172">
        <v>0</v>
      </c>
      <c r="E1047" s="172">
        <v>0</v>
      </c>
      <c r="F1047" s="172">
        <v>0</v>
      </c>
      <c r="G1047" s="173" t="str">
        <f t="shared" si="112"/>
        <v/>
      </c>
      <c r="H1047" s="173" t="str">
        <f t="shared" si="113"/>
        <v/>
      </c>
      <c r="I1047" s="184" t="str">
        <f t="shared" si="114"/>
        <v>否</v>
      </c>
      <c r="J1047" s="185" t="str">
        <f t="shared" si="115"/>
        <v>项</v>
      </c>
      <c r="K1047" s="186" t="str">
        <f t="shared" si="116"/>
        <v>215</v>
      </c>
      <c r="L1047" s="155" t="str">
        <f t="shared" si="117"/>
        <v>21507</v>
      </c>
      <c r="M1047" s="155" t="str">
        <f t="shared" si="118"/>
        <v>2150701</v>
      </c>
    </row>
    <row r="1048" ht="31" hidden="1" customHeight="1" spans="1:13">
      <c r="A1048" s="170">
        <v>2150702</v>
      </c>
      <c r="B1048" s="171" t="s">
        <v>145</v>
      </c>
      <c r="C1048" s="172">
        <v>0</v>
      </c>
      <c r="D1048" s="172">
        <v>0</v>
      </c>
      <c r="E1048" s="172">
        <v>0</v>
      </c>
      <c r="F1048" s="172">
        <v>0</v>
      </c>
      <c r="G1048" s="173" t="str">
        <f t="shared" si="112"/>
        <v/>
      </c>
      <c r="H1048" s="173" t="str">
        <f t="shared" si="113"/>
        <v/>
      </c>
      <c r="I1048" s="184" t="str">
        <f t="shared" si="114"/>
        <v>否</v>
      </c>
      <c r="J1048" s="185" t="str">
        <f t="shared" si="115"/>
        <v>项</v>
      </c>
      <c r="K1048" s="186" t="str">
        <f t="shared" si="116"/>
        <v>215</v>
      </c>
      <c r="L1048" s="155" t="str">
        <f t="shared" si="117"/>
        <v>21507</v>
      </c>
      <c r="M1048" s="155" t="str">
        <f t="shared" si="118"/>
        <v>2150702</v>
      </c>
    </row>
    <row r="1049" ht="31" hidden="1" customHeight="1" spans="1:13">
      <c r="A1049" s="170">
        <v>2150703</v>
      </c>
      <c r="B1049" s="171" t="s">
        <v>146</v>
      </c>
      <c r="C1049" s="172">
        <v>0</v>
      </c>
      <c r="D1049" s="172">
        <v>0</v>
      </c>
      <c r="E1049" s="172">
        <v>0</v>
      </c>
      <c r="F1049" s="172">
        <v>0</v>
      </c>
      <c r="G1049" s="173" t="str">
        <f t="shared" si="112"/>
        <v/>
      </c>
      <c r="H1049" s="173" t="str">
        <f t="shared" si="113"/>
        <v/>
      </c>
      <c r="I1049" s="184" t="str">
        <f t="shared" si="114"/>
        <v>否</v>
      </c>
      <c r="J1049" s="185" t="str">
        <f t="shared" si="115"/>
        <v>项</v>
      </c>
      <c r="K1049" s="186" t="str">
        <f t="shared" si="116"/>
        <v>215</v>
      </c>
      <c r="L1049" s="155" t="str">
        <f t="shared" si="117"/>
        <v>21507</v>
      </c>
      <c r="M1049" s="155" t="str">
        <f t="shared" si="118"/>
        <v>2150703</v>
      </c>
    </row>
    <row r="1050" ht="31" hidden="1" customHeight="1" spans="1:13">
      <c r="A1050" s="170">
        <v>2150704</v>
      </c>
      <c r="B1050" s="171" t="s">
        <v>920</v>
      </c>
      <c r="C1050" s="172">
        <v>0</v>
      </c>
      <c r="D1050" s="172">
        <v>0</v>
      </c>
      <c r="E1050" s="172">
        <v>0</v>
      </c>
      <c r="F1050" s="172">
        <v>0</v>
      </c>
      <c r="G1050" s="173" t="str">
        <f t="shared" si="112"/>
        <v/>
      </c>
      <c r="H1050" s="173" t="str">
        <f t="shared" si="113"/>
        <v/>
      </c>
      <c r="I1050" s="184" t="str">
        <f t="shared" si="114"/>
        <v>否</v>
      </c>
      <c r="J1050" s="185" t="str">
        <f t="shared" si="115"/>
        <v>项</v>
      </c>
      <c r="K1050" s="186" t="str">
        <f t="shared" si="116"/>
        <v>215</v>
      </c>
      <c r="L1050" s="155" t="str">
        <f t="shared" si="117"/>
        <v>21507</v>
      </c>
      <c r="M1050" s="155" t="str">
        <f t="shared" si="118"/>
        <v>2150704</v>
      </c>
    </row>
    <row r="1051" ht="31" hidden="1" customHeight="1" spans="1:13">
      <c r="A1051" s="170">
        <v>2150705</v>
      </c>
      <c r="B1051" s="171" t="s">
        <v>921</v>
      </c>
      <c r="C1051" s="172">
        <v>0</v>
      </c>
      <c r="D1051" s="172">
        <v>0</v>
      </c>
      <c r="E1051" s="172">
        <v>0</v>
      </c>
      <c r="F1051" s="172">
        <v>0</v>
      </c>
      <c r="G1051" s="173" t="str">
        <f t="shared" si="112"/>
        <v/>
      </c>
      <c r="H1051" s="173" t="str">
        <f t="shared" si="113"/>
        <v/>
      </c>
      <c r="I1051" s="184" t="str">
        <f t="shared" si="114"/>
        <v>否</v>
      </c>
      <c r="J1051" s="185" t="str">
        <f t="shared" si="115"/>
        <v>项</v>
      </c>
      <c r="K1051" s="186" t="str">
        <f t="shared" si="116"/>
        <v>215</v>
      </c>
      <c r="L1051" s="155" t="str">
        <f t="shared" si="117"/>
        <v>21507</v>
      </c>
      <c r="M1051" s="155" t="str">
        <f t="shared" si="118"/>
        <v>2150705</v>
      </c>
    </row>
    <row r="1052" ht="31" hidden="1" customHeight="1" spans="1:13">
      <c r="A1052" s="170">
        <v>2150799</v>
      </c>
      <c r="B1052" s="171" t="s">
        <v>922</v>
      </c>
      <c r="C1052" s="172">
        <v>0</v>
      </c>
      <c r="D1052" s="172">
        <v>0</v>
      </c>
      <c r="E1052" s="172">
        <v>0</v>
      </c>
      <c r="F1052" s="172">
        <v>0</v>
      </c>
      <c r="G1052" s="173" t="str">
        <f t="shared" si="112"/>
        <v/>
      </c>
      <c r="H1052" s="173" t="str">
        <f t="shared" si="113"/>
        <v/>
      </c>
      <c r="I1052" s="184" t="str">
        <f t="shared" si="114"/>
        <v>否</v>
      </c>
      <c r="J1052" s="185" t="str">
        <f t="shared" si="115"/>
        <v>项</v>
      </c>
      <c r="K1052" s="186" t="str">
        <f t="shared" si="116"/>
        <v>215</v>
      </c>
      <c r="L1052" s="155" t="str">
        <f t="shared" si="117"/>
        <v>21507</v>
      </c>
      <c r="M1052" s="155" t="str">
        <f t="shared" si="118"/>
        <v>2150799</v>
      </c>
    </row>
    <row r="1053" ht="31" customHeight="1" spans="1:13">
      <c r="A1053" s="309">
        <v>21508</v>
      </c>
      <c r="B1053" s="310" t="s">
        <v>923</v>
      </c>
      <c r="C1053" s="165">
        <f>SUMIFS(C1054:C$1297,$L1054:$L$1297,$A1053,$J1054:$J$1297,"项")</f>
        <v>278</v>
      </c>
      <c r="D1053" s="165">
        <f>SUMIFS(D1054:D$1297,$L1054:$L$1297,$A1053,$J1054:$J$1297,"项")</f>
        <v>28</v>
      </c>
      <c r="E1053" s="165">
        <f>SUMIFS(E1054:E$1297,$L1054:$L$1297,$A1053,$J1054:$J$1297,"项")</f>
        <v>28</v>
      </c>
      <c r="F1053" s="165">
        <f>SUMIFS(F1054:F$1297,$L1054:$L$1297,$A1053,$J1054:$J$1297,"项")</f>
        <v>28</v>
      </c>
      <c r="G1053" s="173">
        <f t="shared" si="112"/>
        <v>1</v>
      </c>
      <c r="H1053" s="173">
        <f t="shared" si="113"/>
        <v>0.101</v>
      </c>
      <c r="I1053" s="184" t="str">
        <f t="shared" si="114"/>
        <v>是</v>
      </c>
      <c r="J1053" s="185" t="str">
        <f t="shared" si="115"/>
        <v>款</v>
      </c>
      <c r="K1053" s="186" t="str">
        <f t="shared" si="116"/>
        <v>215</v>
      </c>
      <c r="L1053" s="155" t="str">
        <f t="shared" si="117"/>
        <v>21508</v>
      </c>
      <c r="M1053" s="155" t="str">
        <f t="shared" si="118"/>
        <v>21508</v>
      </c>
    </row>
    <row r="1054" ht="31" hidden="1" customHeight="1" spans="1:13">
      <c r="A1054" s="170">
        <v>2150801</v>
      </c>
      <c r="B1054" s="171" t="s">
        <v>144</v>
      </c>
      <c r="C1054" s="172">
        <v>0</v>
      </c>
      <c r="D1054" s="172">
        <v>0</v>
      </c>
      <c r="E1054" s="172">
        <v>0</v>
      </c>
      <c r="F1054" s="172">
        <v>0</v>
      </c>
      <c r="G1054" s="173" t="str">
        <f t="shared" si="112"/>
        <v/>
      </c>
      <c r="H1054" s="173" t="str">
        <f t="shared" si="113"/>
        <v/>
      </c>
      <c r="I1054" s="184" t="str">
        <f t="shared" si="114"/>
        <v>否</v>
      </c>
      <c r="J1054" s="185" t="str">
        <f t="shared" si="115"/>
        <v>项</v>
      </c>
      <c r="K1054" s="186" t="str">
        <f t="shared" si="116"/>
        <v>215</v>
      </c>
      <c r="L1054" s="155" t="str">
        <f t="shared" si="117"/>
        <v>21508</v>
      </c>
      <c r="M1054" s="155" t="str">
        <f t="shared" si="118"/>
        <v>2150801</v>
      </c>
    </row>
    <row r="1055" ht="31" hidden="1" customHeight="1" spans="1:13">
      <c r="A1055" s="170">
        <v>2150802</v>
      </c>
      <c r="B1055" s="171" t="s">
        <v>145</v>
      </c>
      <c r="C1055" s="172">
        <v>0</v>
      </c>
      <c r="D1055" s="172">
        <v>0</v>
      </c>
      <c r="E1055" s="172">
        <v>0</v>
      </c>
      <c r="F1055" s="172">
        <v>0</v>
      </c>
      <c r="G1055" s="173" t="str">
        <f t="shared" si="112"/>
        <v/>
      </c>
      <c r="H1055" s="173" t="str">
        <f t="shared" si="113"/>
        <v/>
      </c>
      <c r="I1055" s="184" t="str">
        <f t="shared" si="114"/>
        <v>否</v>
      </c>
      <c r="J1055" s="185" t="str">
        <f t="shared" si="115"/>
        <v>项</v>
      </c>
      <c r="K1055" s="186" t="str">
        <f t="shared" si="116"/>
        <v>215</v>
      </c>
      <c r="L1055" s="155" t="str">
        <f t="shared" si="117"/>
        <v>21508</v>
      </c>
      <c r="M1055" s="155" t="str">
        <f t="shared" si="118"/>
        <v>2150802</v>
      </c>
    </row>
    <row r="1056" ht="31" hidden="1" customHeight="1" spans="1:13">
      <c r="A1056" s="170">
        <v>2150803</v>
      </c>
      <c r="B1056" s="171" t="s">
        <v>146</v>
      </c>
      <c r="C1056" s="172">
        <v>0</v>
      </c>
      <c r="D1056" s="172">
        <v>0</v>
      </c>
      <c r="E1056" s="172">
        <v>0</v>
      </c>
      <c r="F1056" s="172">
        <v>0</v>
      </c>
      <c r="G1056" s="173" t="str">
        <f t="shared" si="112"/>
        <v/>
      </c>
      <c r="H1056" s="173" t="str">
        <f t="shared" si="113"/>
        <v/>
      </c>
      <c r="I1056" s="184" t="str">
        <f t="shared" si="114"/>
        <v>否</v>
      </c>
      <c r="J1056" s="185" t="str">
        <f t="shared" si="115"/>
        <v>项</v>
      </c>
      <c r="K1056" s="186" t="str">
        <f t="shared" si="116"/>
        <v>215</v>
      </c>
      <c r="L1056" s="155" t="str">
        <f t="shared" si="117"/>
        <v>21508</v>
      </c>
      <c r="M1056" s="155" t="str">
        <f t="shared" si="118"/>
        <v>2150803</v>
      </c>
    </row>
    <row r="1057" ht="31" hidden="1" customHeight="1" spans="1:13">
      <c r="A1057" s="170">
        <v>2150804</v>
      </c>
      <c r="B1057" s="171" t="s">
        <v>924</v>
      </c>
      <c r="C1057" s="172">
        <v>0</v>
      </c>
      <c r="D1057" s="172">
        <v>0</v>
      </c>
      <c r="E1057" s="172">
        <v>0</v>
      </c>
      <c r="F1057" s="172">
        <v>0</v>
      </c>
      <c r="G1057" s="173" t="str">
        <f t="shared" si="112"/>
        <v/>
      </c>
      <c r="H1057" s="173" t="str">
        <f t="shared" si="113"/>
        <v/>
      </c>
      <c r="I1057" s="184" t="str">
        <f t="shared" si="114"/>
        <v>否</v>
      </c>
      <c r="J1057" s="185" t="str">
        <f t="shared" si="115"/>
        <v>项</v>
      </c>
      <c r="K1057" s="186" t="str">
        <f t="shared" si="116"/>
        <v>215</v>
      </c>
      <c r="L1057" s="155" t="str">
        <f t="shared" si="117"/>
        <v>21508</v>
      </c>
      <c r="M1057" s="155" t="str">
        <f t="shared" si="118"/>
        <v>2150804</v>
      </c>
    </row>
    <row r="1058" ht="31" customHeight="1" spans="1:13">
      <c r="A1058" s="170">
        <v>2150805</v>
      </c>
      <c r="B1058" s="171" t="s">
        <v>925</v>
      </c>
      <c r="C1058" s="172">
        <v>278</v>
      </c>
      <c r="D1058" s="172">
        <v>28</v>
      </c>
      <c r="E1058" s="172">
        <v>28</v>
      </c>
      <c r="F1058" s="172">
        <v>28</v>
      </c>
      <c r="G1058" s="173">
        <f t="shared" si="112"/>
        <v>1</v>
      </c>
      <c r="H1058" s="173">
        <f t="shared" si="113"/>
        <v>0.101</v>
      </c>
      <c r="I1058" s="184" t="str">
        <f t="shared" si="114"/>
        <v>是</v>
      </c>
      <c r="J1058" s="185" t="str">
        <f t="shared" si="115"/>
        <v>项</v>
      </c>
      <c r="K1058" s="186" t="str">
        <f t="shared" si="116"/>
        <v>215</v>
      </c>
      <c r="L1058" s="155" t="str">
        <f t="shared" si="117"/>
        <v>21508</v>
      </c>
      <c r="M1058" s="155" t="str">
        <f t="shared" si="118"/>
        <v>2150805</v>
      </c>
    </row>
    <row r="1059" ht="31" hidden="1" customHeight="1" spans="1:13">
      <c r="A1059" s="170">
        <v>2150806</v>
      </c>
      <c r="B1059" s="171" t="s">
        <v>926</v>
      </c>
      <c r="C1059" s="172">
        <v>0</v>
      </c>
      <c r="D1059" s="172">
        <v>0</v>
      </c>
      <c r="E1059" s="172">
        <v>0</v>
      </c>
      <c r="F1059" s="172">
        <v>0</v>
      </c>
      <c r="G1059" s="173" t="str">
        <f t="shared" si="112"/>
        <v/>
      </c>
      <c r="H1059" s="173" t="str">
        <f t="shared" si="113"/>
        <v/>
      </c>
      <c r="I1059" s="184" t="str">
        <f t="shared" si="114"/>
        <v>否</v>
      </c>
      <c r="J1059" s="185" t="str">
        <f t="shared" si="115"/>
        <v>项</v>
      </c>
      <c r="K1059" s="186" t="str">
        <f t="shared" si="116"/>
        <v>215</v>
      </c>
      <c r="L1059" s="155" t="str">
        <f t="shared" si="117"/>
        <v>21508</v>
      </c>
      <c r="M1059" s="155" t="str">
        <f t="shared" si="118"/>
        <v>2150806</v>
      </c>
    </row>
    <row r="1060" ht="31" hidden="1" customHeight="1" spans="1:13">
      <c r="A1060" s="170">
        <v>2150899</v>
      </c>
      <c r="B1060" s="171" t="s">
        <v>927</v>
      </c>
      <c r="C1060" s="172">
        <v>0</v>
      </c>
      <c r="D1060" s="172">
        <v>0</v>
      </c>
      <c r="E1060" s="172">
        <v>0</v>
      </c>
      <c r="F1060" s="172">
        <v>0</v>
      </c>
      <c r="G1060" s="173" t="str">
        <f t="shared" si="112"/>
        <v/>
      </c>
      <c r="H1060" s="173" t="str">
        <f t="shared" si="113"/>
        <v/>
      </c>
      <c r="I1060" s="184" t="str">
        <f t="shared" si="114"/>
        <v>否</v>
      </c>
      <c r="J1060" s="185" t="str">
        <f t="shared" si="115"/>
        <v>项</v>
      </c>
      <c r="K1060" s="186" t="str">
        <f t="shared" si="116"/>
        <v>215</v>
      </c>
      <c r="L1060" s="155" t="str">
        <f t="shared" si="117"/>
        <v>21508</v>
      </c>
      <c r="M1060" s="155" t="str">
        <f t="shared" si="118"/>
        <v>2150899</v>
      </c>
    </row>
    <row r="1061" ht="31" customHeight="1" spans="1:13">
      <c r="A1061" s="309">
        <v>21599</v>
      </c>
      <c r="B1061" s="310" t="s">
        <v>928</v>
      </c>
      <c r="C1061" s="165">
        <f>SUMIFS(C1062:C$1297,$L1062:$L$1297,$A1061,$J1062:$J$1297,"项")</f>
        <v>0</v>
      </c>
      <c r="D1061" s="165">
        <f>SUMIFS(D1062:D$1297,$L1062:$L$1297,$A1061,$J1062:$J$1297,"项")</f>
        <v>1000</v>
      </c>
      <c r="E1061" s="165">
        <f>SUMIFS(E1062:E$1297,$L1062:$L$1297,$A1061,$J1062:$J$1297,"项")</f>
        <v>0</v>
      </c>
      <c r="F1061" s="165">
        <f>SUMIFS(F1062:F$1297,$L1062:$L$1297,$A1061,$J1062:$J$1297,"项")</f>
        <v>0</v>
      </c>
      <c r="G1061" s="173" t="str">
        <f t="shared" si="112"/>
        <v/>
      </c>
      <c r="H1061" s="173" t="str">
        <f t="shared" si="113"/>
        <v/>
      </c>
      <c r="I1061" s="184" t="str">
        <f t="shared" si="114"/>
        <v>是</v>
      </c>
      <c r="J1061" s="185" t="str">
        <f t="shared" si="115"/>
        <v>款</v>
      </c>
      <c r="K1061" s="186" t="str">
        <f t="shared" si="116"/>
        <v>215</v>
      </c>
      <c r="L1061" s="155" t="str">
        <f t="shared" si="117"/>
        <v>21599</v>
      </c>
      <c r="M1061" s="155" t="str">
        <f t="shared" si="118"/>
        <v>21599</v>
      </c>
    </row>
    <row r="1062" ht="31" hidden="1" customHeight="1" spans="1:13">
      <c r="A1062" s="170">
        <v>2159901</v>
      </c>
      <c r="B1062" s="171" t="s">
        <v>929</v>
      </c>
      <c r="C1062" s="172">
        <v>0</v>
      </c>
      <c r="D1062" s="172">
        <v>0</v>
      </c>
      <c r="E1062" s="172">
        <v>0</v>
      </c>
      <c r="F1062" s="172">
        <v>0</v>
      </c>
      <c r="G1062" s="173" t="str">
        <f t="shared" si="112"/>
        <v/>
      </c>
      <c r="H1062" s="173" t="str">
        <f t="shared" si="113"/>
        <v/>
      </c>
      <c r="I1062" s="184" t="str">
        <f t="shared" si="114"/>
        <v>否</v>
      </c>
      <c r="J1062" s="185" t="str">
        <f t="shared" si="115"/>
        <v>项</v>
      </c>
      <c r="K1062" s="186" t="str">
        <f t="shared" si="116"/>
        <v>215</v>
      </c>
      <c r="L1062" s="155" t="str">
        <f t="shared" si="117"/>
        <v>21599</v>
      </c>
      <c r="M1062" s="155" t="str">
        <f t="shared" si="118"/>
        <v>2159901</v>
      </c>
    </row>
    <row r="1063" ht="31" hidden="1" customHeight="1" spans="1:13">
      <c r="A1063" s="170">
        <v>2159904</v>
      </c>
      <c r="B1063" s="171" t="s">
        <v>930</v>
      </c>
      <c r="C1063" s="172">
        <v>0</v>
      </c>
      <c r="D1063" s="172">
        <v>0</v>
      </c>
      <c r="E1063" s="172">
        <v>0</v>
      </c>
      <c r="F1063" s="172">
        <v>0</v>
      </c>
      <c r="G1063" s="173" t="str">
        <f t="shared" si="112"/>
        <v/>
      </c>
      <c r="H1063" s="173" t="str">
        <f t="shared" si="113"/>
        <v/>
      </c>
      <c r="I1063" s="184" t="str">
        <f t="shared" si="114"/>
        <v>否</v>
      </c>
      <c r="J1063" s="185" t="str">
        <f t="shared" si="115"/>
        <v>项</v>
      </c>
      <c r="K1063" s="186" t="str">
        <f t="shared" si="116"/>
        <v>215</v>
      </c>
      <c r="L1063" s="155" t="str">
        <f t="shared" si="117"/>
        <v>21599</v>
      </c>
      <c r="M1063" s="155" t="str">
        <f t="shared" si="118"/>
        <v>2159904</v>
      </c>
    </row>
    <row r="1064" ht="31" hidden="1" customHeight="1" spans="1:13">
      <c r="A1064" s="170">
        <v>2159905</v>
      </c>
      <c r="B1064" s="171" t="s">
        <v>931</v>
      </c>
      <c r="C1064" s="172">
        <v>0</v>
      </c>
      <c r="D1064" s="172">
        <v>0</v>
      </c>
      <c r="E1064" s="172">
        <v>0</v>
      </c>
      <c r="F1064" s="172">
        <v>0</v>
      </c>
      <c r="G1064" s="173" t="str">
        <f t="shared" si="112"/>
        <v/>
      </c>
      <c r="H1064" s="173" t="str">
        <f t="shared" si="113"/>
        <v/>
      </c>
      <c r="I1064" s="184" t="str">
        <f t="shared" si="114"/>
        <v>否</v>
      </c>
      <c r="J1064" s="185" t="str">
        <f t="shared" si="115"/>
        <v>项</v>
      </c>
      <c r="K1064" s="186" t="str">
        <f t="shared" si="116"/>
        <v>215</v>
      </c>
      <c r="L1064" s="155" t="str">
        <f t="shared" si="117"/>
        <v>21599</v>
      </c>
      <c r="M1064" s="155" t="str">
        <f t="shared" si="118"/>
        <v>2159905</v>
      </c>
    </row>
    <row r="1065" ht="31" hidden="1" customHeight="1" spans="1:13">
      <c r="A1065" s="170">
        <v>2159906</v>
      </c>
      <c r="B1065" s="171" t="s">
        <v>932</v>
      </c>
      <c r="C1065" s="172">
        <v>0</v>
      </c>
      <c r="D1065" s="172">
        <v>0</v>
      </c>
      <c r="E1065" s="172">
        <v>0</v>
      </c>
      <c r="F1065" s="172">
        <v>0</v>
      </c>
      <c r="G1065" s="173" t="str">
        <f t="shared" si="112"/>
        <v/>
      </c>
      <c r="H1065" s="173" t="str">
        <f t="shared" si="113"/>
        <v/>
      </c>
      <c r="I1065" s="184" t="str">
        <f t="shared" si="114"/>
        <v>否</v>
      </c>
      <c r="J1065" s="185" t="str">
        <f t="shared" si="115"/>
        <v>项</v>
      </c>
      <c r="K1065" s="186" t="str">
        <f t="shared" si="116"/>
        <v>215</v>
      </c>
      <c r="L1065" s="155" t="str">
        <f t="shared" si="117"/>
        <v>21599</v>
      </c>
      <c r="M1065" s="155" t="str">
        <f t="shared" si="118"/>
        <v>2159906</v>
      </c>
    </row>
    <row r="1066" ht="31" customHeight="1" spans="1:13">
      <c r="A1066" s="170">
        <v>2159999</v>
      </c>
      <c r="B1066" s="171" t="s">
        <v>933</v>
      </c>
      <c r="C1066" s="172">
        <v>0</v>
      </c>
      <c r="D1066" s="172">
        <v>1000</v>
      </c>
      <c r="E1066" s="172">
        <v>0</v>
      </c>
      <c r="F1066" s="172">
        <v>0</v>
      </c>
      <c r="G1066" s="173" t="str">
        <f t="shared" si="112"/>
        <v/>
      </c>
      <c r="H1066" s="173" t="str">
        <f t="shared" si="113"/>
        <v/>
      </c>
      <c r="I1066" s="184" t="str">
        <f t="shared" si="114"/>
        <v>是</v>
      </c>
      <c r="J1066" s="185" t="str">
        <f t="shared" si="115"/>
        <v>项</v>
      </c>
      <c r="K1066" s="186" t="str">
        <f t="shared" si="116"/>
        <v>215</v>
      </c>
      <c r="L1066" s="155" t="str">
        <f t="shared" si="117"/>
        <v>21599</v>
      </c>
      <c r="M1066" s="155" t="str">
        <f t="shared" si="118"/>
        <v>2159999</v>
      </c>
    </row>
    <row r="1067" ht="31" customHeight="1" spans="1:13">
      <c r="A1067" s="307">
        <v>216</v>
      </c>
      <c r="B1067" s="237" t="s">
        <v>104</v>
      </c>
      <c r="C1067" s="165">
        <f>SUMIFS(C1068:C$1297,$K1068:$K$1297,$A1067,$J1068:$J$1297,"款")</f>
        <v>185</v>
      </c>
      <c r="D1067" s="165">
        <f>SUMIFS(D1068:D$1297,$K1068:$K$1297,$A1067,$J1068:$J$1297,"款")</f>
        <v>33</v>
      </c>
      <c r="E1067" s="165">
        <f>SUMIFS(E1068:E$1297,$K1068:$K$1297,$A1067,$J1068:$J$1297,"款")</f>
        <v>22</v>
      </c>
      <c r="F1067" s="165">
        <f>SUMIFS(F1068:F$1297,$K1068:$K$1297,$A1067,$J1068:$J$1297,"款")</f>
        <v>22</v>
      </c>
      <c r="G1067" s="308">
        <f t="shared" si="112"/>
        <v>1</v>
      </c>
      <c r="H1067" s="308">
        <f t="shared" si="113"/>
        <v>0.119</v>
      </c>
      <c r="I1067" s="184" t="str">
        <f t="shared" si="114"/>
        <v>是</v>
      </c>
      <c r="J1067" s="185" t="str">
        <f t="shared" si="115"/>
        <v>类</v>
      </c>
      <c r="K1067" s="186" t="str">
        <f t="shared" si="116"/>
        <v>216</v>
      </c>
      <c r="L1067" s="155" t="str">
        <f t="shared" si="117"/>
        <v>216</v>
      </c>
      <c r="M1067" s="155" t="str">
        <f t="shared" si="118"/>
        <v>216</v>
      </c>
    </row>
    <row r="1068" ht="31" customHeight="1" spans="1:13">
      <c r="A1068" s="309">
        <v>21602</v>
      </c>
      <c r="B1068" s="310" t="s">
        <v>934</v>
      </c>
      <c r="C1068" s="165">
        <f>SUMIFS(C1069:C$1297,$L1069:$L$1297,$A1068,$J1069:$J$1297,"项")</f>
        <v>25</v>
      </c>
      <c r="D1068" s="165">
        <f>SUMIFS(D1069:D$1297,$L1069:$L$1297,$A1068,$J1069:$J$1297,"项")</f>
        <v>22</v>
      </c>
      <c r="E1068" s="165">
        <f>SUMIFS(E1069:E$1297,$L1069:$L$1297,$A1068,$J1069:$J$1297,"项")</f>
        <v>22</v>
      </c>
      <c r="F1068" s="165">
        <f>SUMIFS(F1069:F$1297,$L1069:$L$1297,$A1068,$J1069:$J$1297,"项")</f>
        <v>22</v>
      </c>
      <c r="G1068" s="173">
        <f t="shared" si="112"/>
        <v>1</v>
      </c>
      <c r="H1068" s="173">
        <f t="shared" si="113"/>
        <v>0.88</v>
      </c>
      <c r="I1068" s="184" t="str">
        <f t="shared" si="114"/>
        <v>是</v>
      </c>
      <c r="J1068" s="185" t="str">
        <f t="shared" si="115"/>
        <v>款</v>
      </c>
      <c r="K1068" s="186" t="str">
        <f t="shared" si="116"/>
        <v>216</v>
      </c>
      <c r="L1068" s="155" t="str">
        <f t="shared" si="117"/>
        <v>21602</v>
      </c>
      <c r="M1068" s="155" t="str">
        <f t="shared" si="118"/>
        <v>21602</v>
      </c>
    </row>
    <row r="1069" ht="31" hidden="1" customHeight="1" spans="1:13">
      <c r="A1069" s="170">
        <v>2160201</v>
      </c>
      <c r="B1069" s="171" t="s">
        <v>144</v>
      </c>
      <c r="C1069" s="172">
        <v>0</v>
      </c>
      <c r="D1069" s="172">
        <v>0</v>
      </c>
      <c r="E1069" s="172">
        <v>0</v>
      </c>
      <c r="F1069" s="172">
        <v>0</v>
      </c>
      <c r="G1069" s="173" t="str">
        <f t="shared" si="112"/>
        <v/>
      </c>
      <c r="H1069" s="173" t="str">
        <f t="shared" si="113"/>
        <v/>
      </c>
      <c r="I1069" s="184" t="str">
        <f t="shared" si="114"/>
        <v>否</v>
      </c>
      <c r="J1069" s="185" t="str">
        <f t="shared" si="115"/>
        <v>项</v>
      </c>
      <c r="K1069" s="186" t="str">
        <f t="shared" si="116"/>
        <v>216</v>
      </c>
      <c r="L1069" s="155" t="str">
        <f t="shared" si="117"/>
        <v>21602</v>
      </c>
      <c r="M1069" s="155" t="str">
        <f t="shared" si="118"/>
        <v>2160201</v>
      </c>
    </row>
    <row r="1070" ht="31" hidden="1" customHeight="1" spans="1:13">
      <c r="A1070" s="170">
        <v>2160202</v>
      </c>
      <c r="B1070" s="171" t="s">
        <v>145</v>
      </c>
      <c r="C1070" s="172">
        <v>0</v>
      </c>
      <c r="D1070" s="172">
        <v>0</v>
      </c>
      <c r="E1070" s="172">
        <v>0</v>
      </c>
      <c r="F1070" s="172">
        <v>0</v>
      </c>
      <c r="G1070" s="173" t="str">
        <f t="shared" si="112"/>
        <v/>
      </c>
      <c r="H1070" s="173" t="str">
        <f t="shared" si="113"/>
        <v/>
      </c>
      <c r="I1070" s="184" t="str">
        <f t="shared" si="114"/>
        <v>否</v>
      </c>
      <c r="J1070" s="185" t="str">
        <f t="shared" si="115"/>
        <v>项</v>
      </c>
      <c r="K1070" s="186" t="str">
        <f t="shared" si="116"/>
        <v>216</v>
      </c>
      <c r="L1070" s="155" t="str">
        <f t="shared" si="117"/>
        <v>21602</v>
      </c>
      <c r="M1070" s="155" t="str">
        <f t="shared" si="118"/>
        <v>2160202</v>
      </c>
    </row>
    <row r="1071" ht="31" hidden="1" customHeight="1" spans="1:13">
      <c r="A1071" s="170">
        <v>2160203</v>
      </c>
      <c r="B1071" s="171" t="s">
        <v>146</v>
      </c>
      <c r="C1071" s="172">
        <v>0</v>
      </c>
      <c r="D1071" s="172">
        <v>0</v>
      </c>
      <c r="E1071" s="172">
        <v>0</v>
      </c>
      <c r="F1071" s="172">
        <v>0</v>
      </c>
      <c r="G1071" s="173" t="str">
        <f t="shared" si="112"/>
        <v/>
      </c>
      <c r="H1071" s="173" t="str">
        <f t="shared" si="113"/>
        <v/>
      </c>
      <c r="I1071" s="184" t="str">
        <f t="shared" si="114"/>
        <v>否</v>
      </c>
      <c r="J1071" s="185" t="str">
        <f t="shared" si="115"/>
        <v>项</v>
      </c>
      <c r="K1071" s="186" t="str">
        <f t="shared" si="116"/>
        <v>216</v>
      </c>
      <c r="L1071" s="155" t="str">
        <f t="shared" si="117"/>
        <v>21602</v>
      </c>
      <c r="M1071" s="155" t="str">
        <f t="shared" si="118"/>
        <v>2160203</v>
      </c>
    </row>
    <row r="1072" ht="31" hidden="1" customHeight="1" spans="1:13">
      <c r="A1072" s="170">
        <v>2160216</v>
      </c>
      <c r="B1072" s="171" t="s">
        <v>935</v>
      </c>
      <c r="C1072" s="172">
        <v>0</v>
      </c>
      <c r="D1072" s="172">
        <v>0</v>
      </c>
      <c r="E1072" s="172">
        <v>0</v>
      </c>
      <c r="F1072" s="172">
        <v>0</v>
      </c>
      <c r="G1072" s="173" t="str">
        <f t="shared" si="112"/>
        <v/>
      </c>
      <c r="H1072" s="173" t="str">
        <f t="shared" si="113"/>
        <v/>
      </c>
      <c r="I1072" s="184" t="str">
        <f t="shared" si="114"/>
        <v>否</v>
      </c>
      <c r="J1072" s="185" t="str">
        <f t="shared" si="115"/>
        <v>项</v>
      </c>
      <c r="K1072" s="186" t="str">
        <f t="shared" si="116"/>
        <v>216</v>
      </c>
      <c r="L1072" s="155" t="str">
        <f t="shared" si="117"/>
        <v>21602</v>
      </c>
      <c r="M1072" s="155" t="str">
        <f t="shared" si="118"/>
        <v>2160216</v>
      </c>
    </row>
    <row r="1073" ht="31" hidden="1" customHeight="1" spans="1:13">
      <c r="A1073" s="170">
        <v>2160217</v>
      </c>
      <c r="B1073" s="171" t="s">
        <v>936</v>
      </c>
      <c r="C1073" s="172">
        <v>0</v>
      </c>
      <c r="D1073" s="172">
        <v>0</v>
      </c>
      <c r="E1073" s="172">
        <v>0</v>
      </c>
      <c r="F1073" s="172">
        <v>0</v>
      </c>
      <c r="G1073" s="173" t="str">
        <f t="shared" si="112"/>
        <v/>
      </c>
      <c r="H1073" s="173" t="str">
        <f t="shared" si="113"/>
        <v/>
      </c>
      <c r="I1073" s="184" t="str">
        <f t="shared" si="114"/>
        <v>否</v>
      </c>
      <c r="J1073" s="185" t="str">
        <f t="shared" si="115"/>
        <v>项</v>
      </c>
      <c r="K1073" s="186" t="str">
        <f t="shared" si="116"/>
        <v>216</v>
      </c>
      <c r="L1073" s="155" t="str">
        <f t="shared" si="117"/>
        <v>21602</v>
      </c>
      <c r="M1073" s="155" t="str">
        <f t="shared" si="118"/>
        <v>2160217</v>
      </c>
    </row>
    <row r="1074" ht="31" hidden="1" customHeight="1" spans="1:13">
      <c r="A1074" s="170">
        <v>2160218</v>
      </c>
      <c r="B1074" s="171" t="s">
        <v>937</v>
      </c>
      <c r="C1074" s="172">
        <v>0</v>
      </c>
      <c r="D1074" s="172">
        <v>0</v>
      </c>
      <c r="E1074" s="172">
        <v>0</v>
      </c>
      <c r="F1074" s="172">
        <v>0</v>
      </c>
      <c r="G1074" s="173" t="str">
        <f t="shared" si="112"/>
        <v/>
      </c>
      <c r="H1074" s="173" t="str">
        <f t="shared" si="113"/>
        <v/>
      </c>
      <c r="I1074" s="184" t="str">
        <f t="shared" si="114"/>
        <v>否</v>
      </c>
      <c r="J1074" s="185" t="str">
        <f t="shared" si="115"/>
        <v>项</v>
      </c>
      <c r="K1074" s="186" t="str">
        <f t="shared" si="116"/>
        <v>216</v>
      </c>
      <c r="L1074" s="155" t="str">
        <f t="shared" si="117"/>
        <v>21602</v>
      </c>
      <c r="M1074" s="155" t="str">
        <f t="shared" si="118"/>
        <v>2160218</v>
      </c>
    </row>
    <row r="1075" ht="31" hidden="1" customHeight="1" spans="1:13">
      <c r="A1075" s="170">
        <v>2160219</v>
      </c>
      <c r="B1075" s="171" t="s">
        <v>938</v>
      </c>
      <c r="C1075" s="172">
        <v>0</v>
      </c>
      <c r="D1075" s="172">
        <v>0</v>
      </c>
      <c r="E1075" s="172">
        <v>0</v>
      </c>
      <c r="F1075" s="172">
        <v>0</v>
      </c>
      <c r="G1075" s="173" t="str">
        <f t="shared" si="112"/>
        <v/>
      </c>
      <c r="H1075" s="173" t="str">
        <f t="shared" si="113"/>
        <v/>
      </c>
      <c r="I1075" s="184" t="str">
        <f t="shared" si="114"/>
        <v>否</v>
      </c>
      <c r="J1075" s="185" t="str">
        <f t="shared" si="115"/>
        <v>项</v>
      </c>
      <c r="K1075" s="186" t="str">
        <f t="shared" si="116"/>
        <v>216</v>
      </c>
      <c r="L1075" s="155" t="str">
        <f t="shared" si="117"/>
        <v>21602</v>
      </c>
      <c r="M1075" s="155" t="str">
        <f t="shared" si="118"/>
        <v>2160219</v>
      </c>
    </row>
    <row r="1076" ht="31" hidden="1" customHeight="1" spans="1:13">
      <c r="A1076" s="170">
        <v>2160250</v>
      </c>
      <c r="B1076" s="171" t="s">
        <v>153</v>
      </c>
      <c r="C1076" s="172">
        <v>0</v>
      </c>
      <c r="D1076" s="172">
        <v>0</v>
      </c>
      <c r="E1076" s="172">
        <v>0</v>
      </c>
      <c r="F1076" s="172">
        <v>0</v>
      </c>
      <c r="G1076" s="173" t="str">
        <f t="shared" si="112"/>
        <v/>
      </c>
      <c r="H1076" s="173" t="str">
        <f t="shared" si="113"/>
        <v/>
      </c>
      <c r="I1076" s="184" t="str">
        <f t="shared" si="114"/>
        <v>否</v>
      </c>
      <c r="J1076" s="185" t="str">
        <f t="shared" si="115"/>
        <v>项</v>
      </c>
      <c r="K1076" s="186" t="str">
        <f t="shared" si="116"/>
        <v>216</v>
      </c>
      <c r="L1076" s="155" t="str">
        <f t="shared" si="117"/>
        <v>21602</v>
      </c>
      <c r="M1076" s="155" t="str">
        <f t="shared" si="118"/>
        <v>2160250</v>
      </c>
    </row>
    <row r="1077" ht="31" customHeight="1" spans="1:13">
      <c r="A1077" s="170">
        <v>2160299</v>
      </c>
      <c r="B1077" s="171" t="s">
        <v>939</v>
      </c>
      <c r="C1077" s="172">
        <v>25</v>
      </c>
      <c r="D1077" s="172">
        <v>22</v>
      </c>
      <c r="E1077" s="172">
        <v>22</v>
      </c>
      <c r="F1077" s="172">
        <v>22</v>
      </c>
      <c r="G1077" s="173">
        <f t="shared" si="112"/>
        <v>1</v>
      </c>
      <c r="H1077" s="173">
        <f t="shared" si="113"/>
        <v>0.88</v>
      </c>
      <c r="I1077" s="184" t="str">
        <f t="shared" si="114"/>
        <v>是</v>
      </c>
      <c r="J1077" s="185" t="str">
        <f t="shared" si="115"/>
        <v>项</v>
      </c>
      <c r="K1077" s="186" t="str">
        <f t="shared" si="116"/>
        <v>216</v>
      </c>
      <c r="L1077" s="155" t="str">
        <f t="shared" si="117"/>
        <v>21602</v>
      </c>
      <c r="M1077" s="155" t="str">
        <f t="shared" si="118"/>
        <v>2160299</v>
      </c>
    </row>
    <row r="1078" ht="31" customHeight="1" spans="1:13">
      <c r="A1078" s="309">
        <v>21606</v>
      </c>
      <c r="B1078" s="310" t="s">
        <v>940</v>
      </c>
      <c r="C1078" s="165">
        <f>SUMIFS(C1079:C$1297,$L1079:$L$1297,$A1078,$J1079:$J$1297,"项")</f>
        <v>39</v>
      </c>
      <c r="D1078" s="165">
        <f>SUMIFS(D1079:D$1297,$L1079:$L$1297,$A1078,$J1079:$J$1297,"项")</f>
        <v>9</v>
      </c>
      <c r="E1078" s="165">
        <f>SUMIFS(E1079:E$1297,$L1079:$L$1297,$A1078,$J1079:$J$1297,"项")</f>
        <v>0</v>
      </c>
      <c r="F1078" s="165">
        <f>SUMIFS(F1079:F$1297,$L1079:$L$1297,$A1078,$J1079:$J$1297,"项")</f>
        <v>0</v>
      </c>
      <c r="G1078" s="173" t="str">
        <f t="shared" si="112"/>
        <v/>
      </c>
      <c r="H1078" s="173">
        <f t="shared" si="113"/>
        <v>0</v>
      </c>
      <c r="I1078" s="184" t="str">
        <f t="shared" si="114"/>
        <v>是</v>
      </c>
      <c r="J1078" s="185" t="str">
        <f t="shared" si="115"/>
        <v>款</v>
      </c>
      <c r="K1078" s="186" t="str">
        <f t="shared" si="116"/>
        <v>216</v>
      </c>
      <c r="L1078" s="155" t="str">
        <f t="shared" si="117"/>
        <v>21606</v>
      </c>
      <c r="M1078" s="155" t="str">
        <f t="shared" si="118"/>
        <v>21606</v>
      </c>
    </row>
    <row r="1079" ht="31" hidden="1" customHeight="1" spans="1:13">
      <c r="A1079" s="170">
        <v>2160601</v>
      </c>
      <c r="B1079" s="171" t="s">
        <v>144</v>
      </c>
      <c r="C1079" s="172">
        <v>0</v>
      </c>
      <c r="D1079" s="172">
        <v>0</v>
      </c>
      <c r="E1079" s="172">
        <v>0</v>
      </c>
      <c r="F1079" s="172">
        <v>0</v>
      </c>
      <c r="G1079" s="173" t="str">
        <f t="shared" si="112"/>
        <v/>
      </c>
      <c r="H1079" s="173" t="str">
        <f t="shared" si="113"/>
        <v/>
      </c>
      <c r="I1079" s="184" t="str">
        <f t="shared" si="114"/>
        <v>否</v>
      </c>
      <c r="J1079" s="185" t="str">
        <f t="shared" si="115"/>
        <v>项</v>
      </c>
      <c r="K1079" s="186" t="str">
        <f t="shared" si="116"/>
        <v>216</v>
      </c>
      <c r="L1079" s="155" t="str">
        <f t="shared" si="117"/>
        <v>21606</v>
      </c>
      <c r="M1079" s="155" t="str">
        <f t="shared" si="118"/>
        <v>2160601</v>
      </c>
    </row>
    <row r="1080" ht="31" hidden="1" customHeight="1" spans="1:13">
      <c r="A1080" s="170">
        <v>2160602</v>
      </c>
      <c r="B1080" s="171" t="s">
        <v>145</v>
      </c>
      <c r="C1080" s="172">
        <v>0</v>
      </c>
      <c r="D1080" s="172">
        <v>0</v>
      </c>
      <c r="E1080" s="172">
        <v>0</v>
      </c>
      <c r="F1080" s="172">
        <v>0</v>
      </c>
      <c r="G1080" s="173" t="str">
        <f t="shared" si="112"/>
        <v/>
      </c>
      <c r="H1080" s="173" t="str">
        <f t="shared" si="113"/>
        <v/>
      </c>
      <c r="I1080" s="184" t="str">
        <f t="shared" si="114"/>
        <v>否</v>
      </c>
      <c r="J1080" s="185" t="str">
        <f t="shared" si="115"/>
        <v>项</v>
      </c>
      <c r="K1080" s="186" t="str">
        <f t="shared" si="116"/>
        <v>216</v>
      </c>
      <c r="L1080" s="155" t="str">
        <f t="shared" si="117"/>
        <v>21606</v>
      </c>
      <c r="M1080" s="155" t="str">
        <f t="shared" si="118"/>
        <v>2160602</v>
      </c>
    </row>
    <row r="1081" ht="31" hidden="1" customHeight="1" spans="1:13">
      <c r="A1081" s="170">
        <v>2160603</v>
      </c>
      <c r="B1081" s="171" t="s">
        <v>146</v>
      </c>
      <c r="C1081" s="172">
        <v>0</v>
      </c>
      <c r="D1081" s="172">
        <v>0</v>
      </c>
      <c r="E1081" s="172">
        <v>0</v>
      </c>
      <c r="F1081" s="172">
        <v>0</v>
      </c>
      <c r="G1081" s="173" t="str">
        <f t="shared" si="112"/>
        <v/>
      </c>
      <c r="H1081" s="173" t="str">
        <f t="shared" si="113"/>
        <v/>
      </c>
      <c r="I1081" s="184" t="str">
        <f t="shared" si="114"/>
        <v>否</v>
      </c>
      <c r="J1081" s="185" t="str">
        <f t="shared" si="115"/>
        <v>项</v>
      </c>
      <c r="K1081" s="186" t="str">
        <f t="shared" si="116"/>
        <v>216</v>
      </c>
      <c r="L1081" s="155" t="str">
        <f t="shared" si="117"/>
        <v>21606</v>
      </c>
      <c r="M1081" s="155" t="str">
        <f t="shared" si="118"/>
        <v>2160603</v>
      </c>
    </row>
    <row r="1082" ht="31" hidden="1" customHeight="1" spans="1:13">
      <c r="A1082" s="170">
        <v>2160607</v>
      </c>
      <c r="B1082" s="171" t="s">
        <v>941</v>
      </c>
      <c r="C1082" s="172">
        <v>0</v>
      </c>
      <c r="D1082" s="172">
        <v>0</v>
      </c>
      <c r="E1082" s="172">
        <v>0</v>
      </c>
      <c r="F1082" s="172">
        <v>0</v>
      </c>
      <c r="G1082" s="173" t="str">
        <f t="shared" si="112"/>
        <v/>
      </c>
      <c r="H1082" s="173" t="str">
        <f t="shared" si="113"/>
        <v/>
      </c>
      <c r="I1082" s="184" t="str">
        <f t="shared" si="114"/>
        <v>否</v>
      </c>
      <c r="J1082" s="185" t="str">
        <f t="shared" si="115"/>
        <v>项</v>
      </c>
      <c r="K1082" s="186" t="str">
        <f t="shared" si="116"/>
        <v>216</v>
      </c>
      <c r="L1082" s="155" t="str">
        <f t="shared" si="117"/>
        <v>21606</v>
      </c>
      <c r="M1082" s="155" t="str">
        <f t="shared" si="118"/>
        <v>2160607</v>
      </c>
    </row>
    <row r="1083" ht="31" customHeight="1" spans="1:13">
      <c r="A1083" s="170">
        <v>2160699</v>
      </c>
      <c r="B1083" s="171" t="s">
        <v>942</v>
      </c>
      <c r="C1083" s="172">
        <v>39</v>
      </c>
      <c r="D1083" s="172">
        <v>9</v>
      </c>
      <c r="E1083" s="172">
        <v>0</v>
      </c>
      <c r="F1083" s="172">
        <v>0</v>
      </c>
      <c r="G1083" s="173" t="str">
        <f t="shared" si="112"/>
        <v/>
      </c>
      <c r="H1083" s="173">
        <f t="shared" si="113"/>
        <v>0</v>
      </c>
      <c r="I1083" s="184" t="str">
        <f t="shared" si="114"/>
        <v>是</v>
      </c>
      <c r="J1083" s="185" t="str">
        <f t="shared" si="115"/>
        <v>项</v>
      </c>
      <c r="K1083" s="186" t="str">
        <f t="shared" si="116"/>
        <v>216</v>
      </c>
      <c r="L1083" s="155" t="str">
        <f t="shared" si="117"/>
        <v>21606</v>
      </c>
      <c r="M1083" s="155" t="str">
        <f t="shared" si="118"/>
        <v>2160699</v>
      </c>
    </row>
    <row r="1084" ht="31" customHeight="1" spans="1:13">
      <c r="A1084" s="309">
        <v>21699</v>
      </c>
      <c r="B1084" s="310" t="s">
        <v>943</v>
      </c>
      <c r="C1084" s="165">
        <f>SUMIFS(C1085:C$1297,$L1085:$L$1297,$A1084,$J1085:$J$1297,"项")</f>
        <v>121</v>
      </c>
      <c r="D1084" s="165">
        <f>SUMIFS(D1085:D$1297,$L1085:$L$1297,$A1084,$J1085:$J$1297,"项")</f>
        <v>2</v>
      </c>
      <c r="E1084" s="165">
        <f>SUMIFS(E1085:E$1297,$L1085:$L$1297,$A1084,$J1085:$J$1297,"项")</f>
        <v>0</v>
      </c>
      <c r="F1084" s="165">
        <f>SUMIFS(F1085:F$1297,$L1085:$L$1297,$A1084,$J1085:$J$1297,"项")</f>
        <v>0</v>
      </c>
      <c r="G1084" s="173" t="str">
        <f t="shared" si="112"/>
        <v/>
      </c>
      <c r="H1084" s="173">
        <f t="shared" si="113"/>
        <v>0</v>
      </c>
      <c r="I1084" s="184" t="str">
        <f t="shared" si="114"/>
        <v>是</v>
      </c>
      <c r="J1084" s="185" t="str">
        <f t="shared" si="115"/>
        <v>款</v>
      </c>
      <c r="K1084" s="186" t="str">
        <f t="shared" si="116"/>
        <v>216</v>
      </c>
      <c r="L1084" s="155" t="str">
        <f t="shared" si="117"/>
        <v>21699</v>
      </c>
      <c r="M1084" s="155" t="str">
        <f t="shared" si="118"/>
        <v>21699</v>
      </c>
    </row>
    <row r="1085" ht="31" hidden="1" customHeight="1" spans="1:13">
      <c r="A1085" s="170">
        <v>2169901</v>
      </c>
      <c r="B1085" s="171" t="s">
        <v>944</v>
      </c>
      <c r="C1085" s="172">
        <v>0</v>
      </c>
      <c r="D1085" s="172">
        <v>0</v>
      </c>
      <c r="E1085" s="172">
        <v>0</v>
      </c>
      <c r="F1085" s="172">
        <v>0</v>
      </c>
      <c r="G1085" s="173" t="str">
        <f t="shared" si="112"/>
        <v/>
      </c>
      <c r="H1085" s="173" t="str">
        <f t="shared" si="113"/>
        <v/>
      </c>
      <c r="I1085" s="184" t="str">
        <f t="shared" si="114"/>
        <v>否</v>
      </c>
      <c r="J1085" s="185" t="str">
        <f t="shared" si="115"/>
        <v>项</v>
      </c>
      <c r="K1085" s="186" t="str">
        <f t="shared" si="116"/>
        <v>216</v>
      </c>
      <c r="L1085" s="155" t="str">
        <f t="shared" si="117"/>
        <v>21699</v>
      </c>
      <c r="M1085" s="155" t="str">
        <f t="shared" si="118"/>
        <v>2169901</v>
      </c>
    </row>
    <row r="1086" ht="31" customHeight="1" spans="1:13">
      <c r="A1086" s="170">
        <v>2169999</v>
      </c>
      <c r="B1086" s="171" t="s">
        <v>945</v>
      </c>
      <c r="C1086" s="172">
        <v>121</v>
      </c>
      <c r="D1086" s="172">
        <v>2</v>
      </c>
      <c r="E1086" s="172">
        <v>0</v>
      </c>
      <c r="F1086" s="172">
        <v>0</v>
      </c>
      <c r="G1086" s="173" t="str">
        <f t="shared" si="112"/>
        <v/>
      </c>
      <c r="H1086" s="173">
        <f t="shared" si="113"/>
        <v>0</v>
      </c>
      <c r="I1086" s="184" t="str">
        <f t="shared" si="114"/>
        <v>是</v>
      </c>
      <c r="J1086" s="185" t="str">
        <f t="shared" si="115"/>
        <v>项</v>
      </c>
      <c r="K1086" s="186" t="str">
        <f t="shared" si="116"/>
        <v>216</v>
      </c>
      <c r="L1086" s="155" t="str">
        <f t="shared" si="117"/>
        <v>21699</v>
      </c>
      <c r="M1086" s="155" t="str">
        <f t="shared" si="118"/>
        <v>2169999</v>
      </c>
    </row>
    <row r="1087" ht="31" customHeight="1" spans="1:13">
      <c r="A1087" s="307">
        <v>217</v>
      </c>
      <c r="B1087" s="237" t="s">
        <v>106</v>
      </c>
      <c r="C1087" s="165">
        <f>SUMIFS(C1088:C$1297,$K1088:$K$1297,$A1087,$J1088:$J$1297,"款")</f>
        <v>0</v>
      </c>
      <c r="D1087" s="165">
        <f>SUMIFS(D1088:D$1297,$K1088:$K$1297,$A1087,$J1088:$J$1297,"款")</f>
        <v>0</v>
      </c>
      <c r="E1087" s="165">
        <f>SUMIFS(E1088:E$1297,$K1088:$K$1297,$A1087,$J1088:$J$1297,"款")</f>
        <v>0</v>
      </c>
      <c r="F1087" s="165">
        <f>SUMIFS(F1088:F$1297,$K1088:$K$1297,$A1087,$J1088:$J$1297,"款")</f>
        <v>0</v>
      </c>
      <c r="G1087" s="308" t="str">
        <f t="shared" si="112"/>
        <v/>
      </c>
      <c r="H1087" s="308" t="str">
        <f t="shared" si="113"/>
        <v/>
      </c>
      <c r="I1087" s="184" t="str">
        <f t="shared" si="114"/>
        <v>是</v>
      </c>
      <c r="J1087" s="185" t="str">
        <f t="shared" si="115"/>
        <v>类</v>
      </c>
      <c r="K1087" s="186" t="str">
        <f t="shared" si="116"/>
        <v>217</v>
      </c>
      <c r="L1087" s="155" t="str">
        <f t="shared" si="117"/>
        <v>217</v>
      </c>
      <c r="M1087" s="155" t="str">
        <f t="shared" si="118"/>
        <v>217</v>
      </c>
    </row>
    <row r="1088" ht="31" hidden="1" customHeight="1" spans="1:13">
      <c r="A1088" s="309">
        <v>21701</v>
      </c>
      <c r="B1088" s="310" t="s">
        <v>946</v>
      </c>
      <c r="C1088" s="165">
        <f>SUMIFS(C1089:C$1297,$L1089:$L$1297,$A1088,$J1089:$J$1297,"项")</f>
        <v>0</v>
      </c>
      <c r="D1088" s="165">
        <f>SUMIFS(D1089:D$1297,$L1089:$L$1297,$A1088,$J1089:$J$1297,"项")</f>
        <v>0</v>
      </c>
      <c r="E1088" s="165">
        <f>SUMIFS(E1089:E$1297,$L1089:$L$1297,$A1088,$J1089:$J$1297,"项")</f>
        <v>0</v>
      </c>
      <c r="F1088" s="165">
        <f>SUMIFS(F1089:F$1297,$L1089:$L$1297,$A1088,$J1089:$J$1297,"项")</f>
        <v>0</v>
      </c>
      <c r="G1088" s="173" t="str">
        <f t="shared" si="112"/>
        <v/>
      </c>
      <c r="H1088" s="173" t="str">
        <f t="shared" si="113"/>
        <v/>
      </c>
      <c r="I1088" s="184" t="str">
        <f t="shared" si="114"/>
        <v>否</v>
      </c>
      <c r="J1088" s="185" t="str">
        <f t="shared" si="115"/>
        <v>款</v>
      </c>
      <c r="K1088" s="186" t="str">
        <f t="shared" si="116"/>
        <v>217</v>
      </c>
      <c r="L1088" s="155" t="str">
        <f t="shared" si="117"/>
        <v>21701</v>
      </c>
      <c r="M1088" s="155" t="str">
        <f t="shared" si="118"/>
        <v>21701</v>
      </c>
    </row>
    <row r="1089" ht="31" hidden="1" customHeight="1" spans="1:13">
      <c r="A1089" s="170">
        <v>2170101</v>
      </c>
      <c r="B1089" s="171" t="s">
        <v>144</v>
      </c>
      <c r="C1089" s="172">
        <v>0</v>
      </c>
      <c r="D1089" s="172">
        <v>0</v>
      </c>
      <c r="E1089" s="172">
        <v>0</v>
      </c>
      <c r="F1089" s="172">
        <v>0</v>
      </c>
      <c r="G1089" s="173" t="str">
        <f t="shared" si="112"/>
        <v/>
      </c>
      <c r="H1089" s="173" t="str">
        <f t="shared" si="113"/>
        <v/>
      </c>
      <c r="I1089" s="184" t="str">
        <f t="shared" si="114"/>
        <v>否</v>
      </c>
      <c r="J1089" s="185" t="str">
        <f t="shared" si="115"/>
        <v>项</v>
      </c>
      <c r="K1089" s="186" t="str">
        <f t="shared" si="116"/>
        <v>217</v>
      </c>
      <c r="L1089" s="155" t="str">
        <f t="shared" si="117"/>
        <v>21701</v>
      </c>
      <c r="M1089" s="155" t="str">
        <f t="shared" si="118"/>
        <v>2170101</v>
      </c>
    </row>
    <row r="1090" ht="31" hidden="1" customHeight="1" spans="1:13">
      <c r="A1090" s="170">
        <v>2170102</v>
      </c>
      <c r="B1090" s="171" t="s">
        <v>145</v>
      </c>
      <c r="C1090" s="172">
        <v>0</v>
      </c>
      <c r="D1090" s="172">
        <v>0</v>
      </c>
      <c r="E1090" s="172">
        <v>0</v>
      </c>
      <c r="F1090" s="172">
        <v>0</v>
      </c>
      <c r="G1090" s="173" t="str">
        <f t="shared" si="112"/>
        <v/>
      </c>
      <c r="H1090" s="173" t="str">
        <f t="shared" si="113"/>
        <v/>
      </c>
      <c r="I1090" s="184" t="str">
        <f t="shared" si="114"/>
        <v>否</v>
      </c>
      <c r="J1090" s="185" t="str">
        <f t="shared" si="115"/>
        <v>项</v>
      </c>
      <c r="K1090" s="186" t="str">
        <f t="shared" si="116"/>
        <v>217</v>
      </c>
      <c r="L1090" s="155" t="str">
        <f t="shared" si="117"/>
        <v>21701</v>
      </c>
      <c r="M1090" s="155" t="str">
        <f t="shared" si="118"/>
        <v>2170102</v>
      </c>
    </row>
    <row r="1091" ht="31" hidden="1" customHeight="1" spans="1:13">
      <c r="A1091" s="170">
        <v>2170103</v>
      </c>
      <c r="B1091" s="171" t="s">
        <v>146</v>
      </c>
      <c r="C1091" s="172">
        <v>0</v>
      </c>
      <c r="D1091" s="172">
        <v>0</v>
      </c>
      <c r="E1091" s="172">
        <v>0</v>
      </c>
      <c r="F1091" s="172">
        <v>0</v>
      </c>
      <c r="G1091" s="173" t="str">
        <f t="shared" si="112"/>
        <v/>
      </c>
      <c r="H1091" s="173" t="str">
        <f t="shared" si="113"/>
        <v/>
      </c>
      <c r="I1091" s="184" t="str">
        <f t="shared" si="114"/>
        <v>否</v>
      </c>
      <c r="J1091" s="185" t="str">
        <f t="shared" si="115"/>
        <v>项</v>
      </c>
      <c r="K1091" s="186" t="str">
        <f t="shared" si="116"/>
        <v>217</v>
      </c>
      <c r="L1091" s="155" t="str">
        <f t="shared" si="117"/>
        <v>21701</v>
      </c>
      <c r="M1091" s="155" t="str">
        <f t="shared" si="118"/>
        <v>2170103</v>
      </c>
    </row>
    <row r="1092" ht="31" hidden="1" customHeight="1" spans="1:13">
      <c r="A1092" s="312">
        <v>2170104</v>
      </c>
      <c r="B1092" s="234" t="s">
        <v>947</v>
      </c>
      <c r="C1092" s="172">
        <v>0</v>
      </c>
      <c r="D1092" s="172">
        <v>0</v>
      </c>
      <c r="E1092" s="172">
        <v>0</v>
      </c>
      <c r="F1092" s="172">
        <v>0</v>
      </c>
      <c r="G1092" s="308" t="str">
        <f t="shared" si="112"/>
        <v/>
      </c>
      <c r="H1092" s="308" t="str">
        <f t="shared" si="113"/>
        <v/>
      </c>
      <c r="I1092" s="184" t="str">
        <f t="shared" si="114"/>
        <v>否</v>
      </c>
      <c r="J1092" s="185" t="str">
        <f t="shared" si="115"/>
        <v>项</v>
      </c>
      <c r="K1092" s="186" t="str">
        <f t="shared" si="116"/>
        <v>217</v>
      </c>
      <c r="L1092" s="155" t="str">
        <f t="shared" si="117"/>
        <v>21701</v>
      </c>
      <c r="M1092" s="155" t="str">
        <f t="shared" si="118"/>
        <v>2170104</v>
      </c>
    </row>
    <row r="1093" ht="31" hidden="1" customHeight="1" spans="1:13">
      <c r="A1093" s="170">
        <v>2170150</v>
      </c>
      <c r="B1093" s="171" t="s">
        <v>153</v>
      </c>
      <c r="C1093" s="172">
        <v>0</v>
      </c>
      <c r="D1093" s="172">
        <v>0</v>
      </c>
      <c r="E1093" s="172">
        <v>0</v>
      </c>
      <c r="F1093" s="172">
        <v>0</v>
      </c>
      <c r="G1093" s="173" t="str">
        <f t="shared" ref="G1093:G1156" si="119">IF(E1093&lt;&gt;0,ROUND(F1093/E1093,3),"")</f>
        <v/>
      </c>
      <c r="H1093" s="173" t="str">
        <f t="shared" ref="H1093:H1156" si="120">IF(C1093&lt;&gt;0,ROUND(F1093/C1093,3),"")</f>
        <v/>
      </c>
      <c r="I1093" s="184" t="str">
        <f t="shared" si="114"/>
        <v>否</v>
      </c>
      <c r="J1093" s="185" t="str">
        <f t="shared" si="115"/>
        <v>项</v>
      </c>
      <c r="K1093" s="186" t="str">
        <f t="shared" si="116"/>
        <v>217</v>
      </c>
      <c r="L1093" s="155" t="str">
        <f t="shared" si="117"/>
        <v>21701</v>
      </c>
      <c r="M1093" s="155" t="str">
        <f t="shared" si="118"/>
        <v>2170150</v>
      </c>
    </row>
    <row r="1094" ht="31" hidden="1" customHeight="1" spans="1:13">
      <c r="A1094" s="170">
        <v>2170199</v>
      </c>
      <c r="B1094" s="171" t="s">
        <v>948</v>
      </c>
      <c r="C1094" s="172">
        <v>0</v>
      </c>
      <c r="D1094" s="172">
        <v>0</v>
      </c>
      <c r="E1094" s="172">
        <v>0</v>
      </c>
      <c r="F1094" s="172">
        <v>0</v>
      </c>
      <c r="G1094" s="173" t="str">
        <f t="shared" si="119"/>
        <v/>
      </c>
      <c r="H1094" s="173" t="str">
        <f t="shared" si="120"/>
        <v/>
      </c>
      <c r="I1094" s="184" t="str">
        <f t="shared" ref="I1094:I1157" si="121">IF(LEN(A1094)=3,"是",IF(OR(C1094&lt;&gt;0,D1094&lt;&gt;0,E1094&lt;&gt;0,F1094&lt;&gt;0),"是","否"))</f>
        <v>否</v>
      </c>
      <c r="J1094" s="185" t="str">
        <f t="shared" ref="J1094:J1157" si="122">_xlfn.IFS(LEN(A1094)=3,"类",LEN(A1094)=5,"款",LEN(A1094)=7,"项")</f>
        <v>项</v>
      </c>
      <c r="K1094" s="186" t="str">
        <f t="shared" ref="K1094:K1157" si="123">LEFT(A1094,3)</f>
        <v>217</v>
      </c>
      <c r="L1094" s="155" t="str">
        <f t="shared" ref="L1094:L1157" si="124">LEFT(A1094,5)</f>
        <v>21701</v>
      </c>
      <c r="M1094" s="155" t="str">
        <f t="shared" ref="M1094:M1157" si="125">LEFT(A1094,7)</f>
        <v>2170199</v>
      </c>
    </row>
    <row r="1095" ht="31" hidden="1" customHeight="1" spans="1:13">
      <c r="A1095" s="309">
        <v>21702</v>
      </c>
      <c r="B1095" s="310" t="s">
        <v>949</v>
      </c>
      <c r="C1095" s="165">
        <f>SUMIFS(C1096:C$1297,$L1096:$L$1297,$A1095,$J1096:$J$1297,"项")</f>
        <v>0</v>
      </c>
      <c r="D1095" s="165">
        <f>SUMIFS(D1096:D$1297,$L1096:$L$1297,$A1095,$J1096:$J$1297,"项")</f>
        <v>0</v>
      </c>
      <c r="E1095" s="165">
        <f>SUMIFS(E1096:E$1297,$L1096:$L$1297,$A1095,$J1096:$J$1297,"项")</f>
        <v>0</v>
      </c>
      <c r="F1095" s="165">
        <f>SUMIFS(F1096:F$1297,$L1096:$L$1297,$A1095,$J1096:$J$1297,"项")</f>
        <v>0</v>
      </c>
      <c r="G1095" s="173" t="str">
        <f t="shared" si="119"/>
        <v/>
      </c>
      <c r="H1095" s="173" t="str">
        <f t="shared" si="120"/>
        <v/>
      </c>
      <c r="I1095" s="184" t="str">
        <f t="shared" si="121"/>
        <v>否</v>
      </c>
      <c r="J1095" s="185" t="str">
        <f t="shared" si="122"/>
        <v>款</v>
      </c>
      <c r="K1095" s="186" t="str">
        <f t="shared" si="123"/>
        <v>217</v>
      </c>
      <c r="L1095" s="155" t="str">
        <f t="shared" si="124"/>
        <v>21702</v>
      </c>
      <c r="M1095" s="155" t="str">
        <f t="shared" si="125"/>
        <v>21702</v>
      </c>
    </row>
    <row r="1096" ht="31" hidden="1" customHeight="1" spans="1:13">
      <c r="A1096" s="170">
        <v>2170201</v>
      </c>
      <c r="B1096" s="171" t="s">
        <v>950</v>
      </c>
      <c r="C1096" s="172">
        <v>0</v>
      </c>
      <c r="D1096" s="172">
        <v>0</v>
      </c>
      <c r="E1096" s="172">
        <v>0</v>
      </c>
      <c r="F1096" s="172">
        <v>0</v>
      </c>
      <c r="G1096" s="173" t="str">
        <f t="shared" si="119"/>
        <v/>
      </c>
      <c r="H1096" s="173" t="str">
        <f t="shared" si="120"/>
        <v/>
      </c>
      <c r="I1096" s="184" t="str">
        <f t="shared" si="121"/>
        <v>否</v>
      </c>
      <c r="J1096" s="185" t="str">
        <f t="shared" si="122"/>
        <v>项</v>
      </c>
      <c r="K1096" s="186" t="str">
        <f t="shared" si="123"/>
        <v>217</v>
      </c>
      <c r="L1096" s="155" t="str">
        <f t="shared" si="124"/>
        <v>21702</v>
      </c>
      <c r="M1096" s="155" t="str">
        <f t="shared" si="125"/>
        <v>2170201</v>
      </c>
    </row>
    <row r="1097" ht="31" hidden="1" customHeight="1" spans="1:13">
      <c r="A1097" s="170">
        <v>2170202</v>
      </c>
      <c r="B1097" s="171" t="s">
        <v>951</v>
      </c>
      <c r="C1097" s="172">
        <v>0</v>
      </c>
      <c r="D1097" s="172">
        <v>0</v>
      </c>
      <c r="E1097" s="172">
        <v>0</v>
      </c>
      <c r="F1097" s="172">
        <v>0</v>
      </c>
      <c r="G1097" s="173" t="str">
        <f t="shared" si="119"/>
        <v/>
      </c>
      <c r="H1097" s="173" t="str">
        <f t="shared" si="120"/>
        <v/>
      </c>
      <c r="I1097" s="184" t="str">
        <f t="shared" si="121"/>
        <v>否</v>
      </c>
      <c r="J1097" s="185" t="str">
        <f t="shared" si="122"/>
        <v>项</v>
      </c>
      <c r="K1097" s="186" t="str">
        <f t="shared" si="123"/>
        <v>217</v>
      </c>
      <c r="L1097" s="155" t="str">
        <f t="shared" si="124"/>
        <v>21702</v>
      </c>
      <c r="M1097" s="155" t="str">
        <f t="shared" si="125"/>
        <v>2170202</v>
      </c>
    </row>
    <row r="1098" ht="31" hidden="1" customHeight="1" spans="1:13">
      <c r="A1098" s="170">
        <v>2170203</v>
      </c>
      <c r="B1098" s="171" t="s">
        <v>952</v>
      </c>
      <c r="C1098" s="172">
        <v>0</v>
      </c>
      <c r="D1098" s="172">
        <v>0</v>
      </c>
      <c r="E1098" s="172">
        <v>0</v>
      </c>
      <c r="F1098" s="172">
        <v>0</v>
      </c>
      <c r="G1098" s="173" t="str">
        <f t="shared" si="119"/>
        <v/>
      </c>
      <c r="H1098" s="173" t="str">
        <f t="shared" si="120"/>
        <v/>
      </c>
      <c r="I1098" s="184" t="str">
        <f t="shared" si="121"/>
        <v>否</v>
      </c>
      <c r="J1098" s="185" t="str">
        <f t="shared" si="122"/>
        <v>项</v>
      </c>
      <c r="K1098" s="186" t="str">
        <f t="shared" si="123"/>
        <v>217</v>
      </c>
      <c r="L1098" s="155" t="str">
        <f t="shared" si="124"/>
        <v>21702</v>
      </c>
      <c r="M1098" s="155" t="str">
        <f t="shared" si="125"/>
        <v>2170203</v>
      </c>
    </row>
    <row r="1099" ht="31" hidden="1" customHeight="1" spans="1:13">
      <c r="A1099" s="170">
        <v>2170204</v>
      </c>
      <c r="B1099" s="171" t="s">
        <v>953</v>
      </c>
      <c r="C1099" s="172">
        <v>0</v>
      </c>
      <c r="D1099" s="172">
        <v>0</v>
      </c>
      <c r="E1099" s="172">
        <v>0</v>
      </c>
      <c r="F1099" s="172">
        <v>0</v>
      </c>
      <c r="G1099" s="173" t="str">
        <f t="shared" si="119"/>
        <v/>
      </c>
      <c r="H1099" s="173" t="str">
        <f t="shared" si="120"/>
        <v/>
      </c>
      <c r="I1099" s="184" t="str">
        <f t="shared" si="121"/>
        <v>否</v>
      </c>
      <c r="J1099" s="185" t="str">
        <f t="shared" si="122"/>
        <v>项</v>
      </c>
      <c r="K1099" s="186" t="str">
        <f t="shared" si="123"/>
        <v>217</v>
      </c>
      <c r="L1099" s="155" t="str">
        <f t="shared" si="124"/>
        <v>21702</v>
      </c>
      <c r="M1099" s="155" t="str">
        <f t="shared" si="125"/>
        <v>2170204</v>
      </c>
    </row>
    <row r="1100" ht="31" hidden="1" customHeight="1" spans="1:13">
      <c r="A1100" s="170">
        <v>2170205</v>
      </c>
      <c r="B1100" s="171" t="s">
        <v>954</v>
      </c>
      <c r="C1100" s="172">
        <v>0</v>
      </c>
      <c r="D1100" s="172">
        <v>0</v>
      </c>
      <c r="E1100" s="172">
        <v>0</v>
      </c>
      <c r="F1100" s="172">
        <v>0</v>
      </c>
      <c r="G1100" s="173" t="str">
        <f t="shared" si="119"/>
        <v/>
      </c>
      <c r="H1100" s="173" t="str">
        <f t="shared" si="120"/>
        <v/>
      </c>
      <c r="I1100" s="184" t="str">
        <f t="shared" si="121"/>
        <v>否</v>
      </c>
      <c r="J1100" s="185" t="str">
        <f t="shared" si="122"/>
        <v>项</v>
      </c>
      <c r="K1100" s="186" t="str">
        <f t="shared" si="123"/>
        <v>217</v>
      </c>
      <c r="L1100" s="155" t="str">
        <f t="shared" si="124"/>
        <v>21702</v>
      </c>
      <c r="M1100" s="155" t="str">
        <f t="shared" si="125"/>
        <v>2170205</v>
      </c>
    </row>
    <row r="1101" ht="31" hidden="1" customHeight="1" spans="1:13">
      <c r="A1101" s="170">
        <v>2170206</v>
      </c>
      <c r="B1101" s="171" t="s">
        <v>955</v>
      </c>
      <c r="C1101" s="172">
        <v>0</v>
      </c>
      <c r="D1101" s="172">
        <v>0</v>
      </c>
      <c r="E1101" s="172">
        <v>0</v>
      </c>
      <c r="F1101" s="172">
        <v>0</v>
      </c>
      <c r="G1101" s="173" t="str">
        <f t="shared" si="119"/>
        <v/>
      </c>
      <c r="H1101" s="173" t="str">
        <f t="shared" si="120"/>
        <v/>
      </c>
      <c r="I1101" s="184" t="str">
        <f t="shared" si="121"/>
        <v>否</v>
      </c>
      <c r="J1101" s="185" t="str">
        <f t="shared" si="122"/>
        <v>项</v>
      </c>
      <c r="K1101" s="186" t="str">
        <f t="shared" si="123"/>
        <v>217</v>
      </c>
      <c r="L1101" s="155" t="str">
        <f t="shared" si="124"/>
        <v>21702</v>
      </c>
      <c r="M1101" s="155" t="str">
        <f t="shared" si="125"/>
        <v>2170206</v>
      </c>
    </row>
    <row r="1102" ht="31" hidden="1" customHeight="1" spans="1:13">
      <c r="A1102" s="170">
        <v>2170207</v>
      </c>
      <c r="B1102" s="171" t="s">
        <v>956</v>
      </c>
      <c r="C1102" s="172">
        <v>0</v>
      </c>
      <c r="D1102" s="172">
        <v>0</v>
      </c>
      <c r="E1102" s="172">
        <v>0</v>
      </c>
      <c r="F1102" s="172">
        <v>0</v>
      </c>
      <c r="G1102" s="173" t="str">
        <f t="shared" si="119"/>
        <v/>
      </c>
      <c r="H1102" s="173" t="str">
        <f t="shared" si="120"/>
        <v/>
      </c>
      <c r="I1102" s="184" t="str">
        <f t="shared" si="121"/>
        <v>否</v>
      </c>
      <c r="J1102" s="185" t="str">
        <f t="shared" si="122"/>
        <v>项</v>
      </c>
      <c r="K1102" s="186" t="str">
        <f t="shared" si="123"/>
        <v>217</v>
      </c>
      <c r="L1102" s="155" t="str">
        <f t="shared" si="124"/>
        <v>21702</v>
      </c>
      <c r="M1102" s="155" t="str">
        <f t="shared" si="125"/>
        <v>2170207</v>
      </c>
    </row>
    <row r="1103" ht="31" hidden="1" customHeight="1" spans="1:13">
      <c r="A1103" s="170">
        <v>2170208</v>
      </c>
      <c r="B1103" s="171" t="s">
        <v>957</v>
      </c>
      <c r="C1103" s="172">
        <v>0</v>
      </c>
      <c r="D1103" s="172">
        <v>0</v>
      </c>
      <c r="E1103" s="172">
        <v>0</v>
      </c>
      <c r="F1103" s="172">
        <v>0</v>
      </c>
      <c r="G1103" s="173" t="str">
        <f t="shared" si="119"/>
        <v/>
      </c>
      <c r="H1103" s="173" t="str">
        <f t="shared" si="120"/>
        <v/>
      </c>
      <c r="I1103" s="184" t="str">
        <f t="shared" si="121"/>
        <v>否</v>
      </c>
      <c r="J1103" s="185" t="str">
        <f t="shared" si="122"/>
        <v>项</v>
      </c>
      <c r="K1103" s="186" t="str">
        <f t="shared" si="123"/>
        <v>217</v>
      </c>
      <c r="L1103" s="155" t="str">
        <f t="shared" si="124"/>
        <v>21702</v>
      </c>
      <c r="M1103" s="155" t="str">
        <f t="shared" si="125"/>
        <v>2170208</v>
      </c>
    </row>
    <row r="1104" ht="31" hidden="1" customHeight="1" spans="1:13">
      <c r="A1104" s="170">
        <v>2170299</v>
      </c>
      <c r="B1104" s="171" t="s">
        <v>958</v>
      </c>
      <c r="C1104" s="172">
        <v>0</v>
      </c>
      <c r="D1104" s="172">
        <v>0</v>
      </c>
      <c r="E1104" s="172">
        <v>0</v>
      </c>
      <c r="F1104" s="172">
        <v>0</v>
      </c>
      <c r="G1104" s="173" t="str">
        <f t="shared" si="119"/>
        <v/>
      </c>
      <c r="H1104" s="173" t="str">
        <f t="shared" si="120"/>
        <v/>
      </c>
      <c r="I1104" s="184" t="str">
        <f t="shared" si="121"/>
        <v>否</v>
      </c>
      <c r="J1104" s="185" t="str">
        <f t="shared" si="122"/>
        <v>项</v>
      </c>
      <c r="K1104" s="186" t="str">
        <f t="shared" si="123"/>
        <v>217</v>
      </c>
      <c r="L1104" s="155" t="str">
        <f t="shared" si="124"/>
        <v>21702</v>
      </c>
      <c r="M1104" s="155" t="str">
        <f t="shared" si="125"/>
        <v>2170299</v>
      </c>
    </row>
    <row r="1105" ht="31" hidden="1" customHeight="1" spans="1:13">
      <c r="A1105" s="309">
        <v>21703</v>
      </c>
      <c r="B1105" s="310" t="s">
        <v>959</v>
      </c>
      <c r="C1105" s="165">
        <f>SUMIFS(C1106:C$1297,$L1106:$L$1297,$A1105,$J1106:$J$1297,"项")</f>
        <v>0</v>
      </c>
      <c r="D1105" s="165">
        <f>SUMIFS(D1106:D$1297,$L1106:$L$1297,$A1105,$J1106:$J$1297,"项")</f>
        <v>0</v>
      </c>
      <c r="E1105" s="165">
        <f>SUMIFS(E1106:E$1297,$L1106:$L$1297,$A1105,$J1106:$J$1297,"项")</f>
        <v>0</v>
      </c>
      <c r="F1105" s="165">
        <f>SUMIFS(F1106:F$1297,$L1106:$L$1297,$A1105,$J1106:$J$1297,"项")</f>
        <v>0</v>
      </c>
      <c r="G1105" s="173" t="str">
        <f t="shared" si="119"/>
        <v/>
      </c>
      <c r="H1105" s="173" t="str">
        <f t="shared" si="120"/>
        <v/>
      </c>
      <c r="I1105" s="184" t="str">
        <f t="shared" si="121"/>
        <v>否</v>
      </c>
      <c r="J1105" s="185" t="str">
        <f t="shared" si="122"/>
        <v>款</v>
      </c>
      <c r="K1105" s="186" t="str">
        <f t="shared" si="123"/>
        <v>217</v>
      </c>
      <c r="L1105" s="155" t="str">
        <f t="shared" si="124"/>
        <v>21703</v>
      </c>
      <c r="M1105" s="155" t="str">
        <f t="shared" si="125"/>
        <v>21703</v>
      </c>
    </row>
    <row r="1106" ht="31" hidden="1" customHeight="1" spans="1:13">
      <c r="A1106" s="170">
        <v>2170301</v>
      </c>
      <c r="B1106" s="171" t="s">
        <v>960</v>
      </c>
      <c r="C1106" s="172">
        <v>0</v>
      </c>
      <c r="D1106" s="172">
        <v>0</v>
      </c>
      <c r="E1106" s="172">
        <v>0</v>
      </c>
      <c r="F1106" s="172">
        <v>0</v>
      </c>
      <c r="G1106" s="173" t="str">
        <f t="shared" si="119"/>
        <v/>
      </c>
      <c r="H1106" s="173" t="str">
        <f t="shared" si="120"/>
        <v/>
      </c>
      <c r="I1106" s="184" t="str">
        <f t="shared" si="121"/>
        <v>否</v>
      </c>
      <c r="J1106" s="185" t="str">
        <f t="shared" si="122"/>
        <v>项</v>
      </c>
      <c r="K1106" s="186" t="str">
        <f t="shared" si="123"/>
        <v>217</v>
      </c>
      <c r="L1106" s="155" t="str">
        <f t="shared" si="124"/>
        <v>21703</v>
      </c>
      <c r="M1106" s="155" t="str">
        <f t="shared" si="125"/>
        <v>2170301</v>
      </c>
    </row>
    <row r="1107" ht="31" hidden="1" customHeight="1" spans="1:13">
      <c r="A1107" s="170">
        <v>2170302</v>
      </c>
      <c r="B1107" s="171" t="s">
        <v>961</v>
      </c>
      <c r="C1107" s="172">
        <v>0</v>
      </c>
      <c r="D1107" s="172">
        <v>0</v>
      </c>
      <c r="E1107" s="172">
        <v>0</v>
      </c>
      <c r="F1107" s="172">
        <v>0</v>
      </c>
      <c r="G1107" s="173" t="str">
        <f t="shared" si="119"/>
        <v/>
      </c>
      <c r="H1107" s="173" t="str">
        <f t="shared" si="120"/>
        <v/>
      </c>
      <c r="I1107" s="184" t="str">
        <f t="shared" si="121"/>
        <v>否</v>
      </c>
      <c r="J1107" s="185" t="str">
        <f t="shared" si="122"/>
        <v>项</v>
      </c>
      <c r="K1107" s="186" t="str">
        <f t="shared" si="123"/>
        <v>217</v>
      </c>
      <c r="L1107" s="155" t="str">
        <f t="shared" si="124"/>
        <v>21703</v>
      </c>
      <c r="M1107" s="155" t="str">
        <f t="shared" si="125"/>
        <v>2170302</v>
      </c>
    </row>
    <row r="1108" ht="31" hidden="1" customHeight="1" spans="1:13">
      <c r="A1108" s="170">
        <v>2170303</v>
      </c>
      <c r="B1108" s="171" t="s">
        <v>962</v>
      </c>
      <c r="C1108" s="172">
        <v>0</v>
      </c>
      <c r="D1108" s="172">
        <v>0</v>
      </c>
      <c r="E1108" s="172">
        <v>0</v>
      </c>
      <c r="F1108" s="172">
        <v>0</v>
      </c>
      <c r="G1108" s="173" t="str">
        <f t="shared" si="119"/>
        <v/>
      </c>
      <c r="H1108" s="173" t="str">
        <f t="shared" si="120"/>
        <v/>
      </c>
      <c r="I1108" s="184" t="str">
        <f t="shared" si="121"/>
        <v>否</v>
      </c>
      <c r="J1108" s="185" t="str">
        <f t="shared" si="122"/>
        <v>项</v>
      </c>
      <c r="K1108" s="186" t="str">
        <f t="shared" si="123"/>
        <v>217</v>
      </c>
      <c r="L1108" s="155" t="str">
        <f t="shared" si="124"/>
        <v>21703</v>
      </c>
      <c r="M1108" s="155" t="str">
        <f t="shared" si="125"/>
        <v>2170303</v>
      </c>
    </row>
    <row r="1109" ht="31" hidden="1" customHeight="1" spans="1:13">
      <c r="A1109" s="170">
        <v>2170304</v>
      </c>
      <c r="B1109" s="171" t="s">
        <v>963</v>
      </c>
      <c r="C1109" s="172">
        <v>0</v>
      </c>
      <c r="D1109" s="172">
        <v>0</v>
      </c>
      <c r="E1109" s="172">
        <v>0</v>
      </c>
      <c r="F1109" s="172">
        <v>0</v>
      </c>
      <c r="G1109" s="173" t="str">
        <f t="shared" si="119"/>
        <v/>
      </c>
      <c r="H1109" s="173" t="str">
        <f t="shared" si="120"/>
        <v/>
      </c>
      <c r="I1109" s="184" t="str">
        <f t="shared" si="121"/>
        <v>否</v>
      </c>
      <c r="J1109" s="185" t="str">
        <f t="shared" si="122"/>
        <v>项</v>
      </c>
      <c r="K1109" s="186" t="str">
        <f t="shared" si="123"/>
        <v>217</v>
      </c>
      <c r="L1109" s="155" t="str">
        <f t="shared" si="124"/>
        <v>21703</v>
      </c>
      <c r="M1109" s="155" t="str">
        <f t="shared" si="125"/>
        <v>2170304</v>
      </c>
    </row>
    <row r="1110" ht="31" hidden="1" customHeight="1" spans="1:13">
      <c r="A1110" s="170">
        <v>2170399</v>
      </c>
      <c r="B1110" s="171" t="s">
        <v>964</v>
      </c>
      <c r="C1110" s="172">
        <v>0</v>
      </c>
      <c r="D1110" s="172">
        <v>0</v>
      </c>
      <c r="E1110" s="172">
        <v>0</v>
      </c>
      <c r="F1110" s="172">
        <v>0</v>
      </c>
      <c r="G1110" s="173" t="str">
        <f t="shared" si="119"/>
        <v/>
      </c>
      <c r="H1110" s="173" t="str">
        <f t="shared" si="120"/>
        <v/>
      </c>
      <c r="I1110" s="184" t="str">
        <f t="shared" si="121"/>
        <v>否</v>
      </c>
      <c r="J1110" s="185" t="str">
        <f t="shared" si="122"/>
        <v>项</v>
      </c>
      <c r="K1110" s="186" t="str">
        <f t="shared" si="123"/>
        <v>217</v>
      </c>
      <c r="L1110" s="155" t="str">
        <f t="shared" si="124"/>
        <v>21703</v>
      </c>
      <c r="M1110" s="155" t="str">
        <f t="shared" si="125"/>
        <v>2170399</v>
      </c>
    </row>
    <row r="1111" ht="31" hidden="1" customHeight="1" spans="1:13">
      <c r="A1111" s="309">
        <v>21799</v>
      </c>
      <c r="B1111" s="310" t="s">
        <v>965</v>
      </c>
      <c r="C1111" s="165">
        <f>SUMIFS(C1112:C$1297,$L1112:$L$1297,$A1111,$J1112:$J$1297,"项")</f>
        <v>0</v>
      </c>
      <c r="D1111" s="165">
        <f>SUMIFS(D1112:D$1297,$L1112:$L$1297,$A1111,$J1112:$J$1297,"项")</f>
        <v>0</v>
      </c>
      <c r="E1111" s="165">
        <f>SUMIFS(E1112:E$1297,$L1112:$L$1297,$A1111,$J1112:$J$1297,"项")</f>
        <v>0</v>
      </c>
      <c r="F1111" s="165">
        <f>SUMIFS(F1112:F$1297,$L1112:$L$1297,$A1111,$J1112:$J$1297,"项")</f>
        <v>0</v>
      </c>
      <c r="G1111" s="173" t="str">
        <f t="shared" si="119"/>
        <v/>
      </c>
      <c r="H1111" s="173" t="str">
        <f t="shared" si="120"/>
        <v/>
      </c>
      <c r="I1111" s="184" t="str">
        <f t="shared" si="121"/>
        <v>否</v>
      </c>
      <c r="J1111" s="185" t="str">
        <f t="shared" si="122"/>
        <v>款</v>
      </c>
      <c r="K1111" s="186" t="str">
        <f t="shared" si="123"/>
        <v>217</v>
      </c>
      <c r="L1111" s="155" t="str">
        <f t="shared" si="124"/>
        <v>21799</v>
      </c>
      <c r="M1111" s="155" t="str">
        <f t="shared" si="125"/>
        <v>21799</v>
      </c>
    </row>
    <row r="1112" ht="31" hidden="1" customHeight="1" spans="1:13">
      <c r="A1112" s="312">
        <v>2179902</v>
      </c>
      <c r="B1112" s="234" t="s">
        <v>966</v>
      </c>
      <c r="C1112" s="172">
        <v>0</v>
      </c>
      <c r="D1112" s="172">
        <v>0</v>
      </c>
      <c r="E1112" s="172">
        <v>0</v>
      </c>
      <c r="F1112" s="172">
        <v>0</v>
      </c>
      <c r="G1112" s="308" t="str">
        <f t="shared" si="119"/>
        <v/>
      </c>
      <c r="H1112" s="308" t="str">
        <f t="shared" si="120"/>
        <v/>
      </c>
      <c r="I1112" s="184" t="str">
        <f t="shared" si="121"/>
        <v>否</v>
      </c>
      <c r="J1112" s="185" t="str">
        <f t="shared" si="122"/>
        <v>项</v>
      </c>
      <c r="K1112" s="186" t="str">
        <f t="shared" si="123"/>
        <v>217</v>
      </c>
      <c r="L1112" s="155" t="str">
        <f t="shared" si="124"/>
        <v>21799</v>
      </c>
      <c r="M1112" s="155" t="str">
        <f t="shared" si="125"/>
        <v>2179902</v>
      </c>
    </row>
    <row r="1113" ht="31" hidden="1" customHeight="1" spans="1:13">
      <c r="A1113" s="170">
        <v>2179999</v>
      </c>
      <c r="B1113" s="171" t="s">
        <v>967</v>
      </c>
      <c r="C1113" s="172">
        <v>0</v>
      </c>
      <c r="D1113" s="172">
        <v>0</v>
      </c>
      <c r="E1113" s="172">
        <v>0</v>
      </c>
      <c r="F1113" s="172">
        <v>0</v>
      </c>
      <c r="G1113" s="173" t="str">
        <f t="shared" si="119"/>
        <v/>
      </c>
      <c r="H1113" s="173" t="str">
        <f t="shared" si="120"/>
        <v/>
      </c>
      <c r="I1113" s="184" t="str">
        <f t="shared" si="121"/>
        <v>否</v>
      </c>
      <c r="J1113" s="185" t="str">
        <f t="shared" si="122"/>
        <v>项</v>
      </c>
      <c r="K1113" s="186" t="str">
        <f t="shared" si="123"/>
        <v>217</v>
      </c>
      <c r="L1113" s="155" t="str">
        <f t="shared" si="124"/>
        <v>21799</v>
      </c>
      <c r="M1113" s="155" t="str">
        <f t="shared" si="125"/>
        <v>2179999</v>
      </c>
    </row>
    <row r="1114" ht="31" customHeight="1" spans="1:13">
      <c r="A1114" s="307">
        <v>219</v>
      </c>
      <c r="B1114" s="181" t="s">
        <v>108</v>
      </c>
      <c r="C1114" s="165">
        <f>SUMIFS(C1115:C$1297,$K1115:$K$1297,$A1114,$J1115:$J$1297,"款")</f>
        <v>0</v>
      </c>
      <c r="D1114" s="165">
        <f>SUMIFS(D1115:D$1297,$K1115:$K$1297,$A1114,$J1115:$J$1297,"款")</f>
        <v>0</v>
      </c>
      <c r="E1114" s="165">
        <f>SUMIFS(E1115:E$1297,$K1115:$K$1297,$A1114,$J1115:$J$1297,"款")</f>
        <v>0</v>
      </c>
      <c r="F1114" s="165">
        <f>SUMIFS(F1115:F$1297,$K1115:$K$1297,$A1114,$J1115:$J$1297,"款")</f>
        <v>0</v>
      </c>
      <c r="G1114" s="322" t="str">
        <f t="shared" si="119"/>
        <v/>
      </c>
      <c r="H1114" s="322" t="str">
        <f t="shared" si="120"/>
        <v/>
      </c>
      <c r="I1114" s="184" t="str">
        <f t="shared" si="121"/>
        <v>是</v>
      </c>
      <c r="J1114" s="185" t="str">
        <f t="shared" si="122"/>
        <v>类</v>
      </c>
      <c r="K1114" s="186" t="str">
        <f t="shared" si="123"/>
        <v>219</v>
      </c>
      <c r="L1114" s="155" t="str">
        <f t="shared" si="124"/>
        <v>219</v>
      </c>
      <c r="M1114" s="155" t="str">
        <f t="shared" si="125"/>
        <v>219</v>
      </c>
    </row>
    <row r="1115" ht="31" hidden="1" customHeight="1" spans="1:13">
      <c r="A1115" s="309">
        <v>21901</v>
      </c>
      <c r="B1115" s="310" t="s">
        <v>968</v>
      </c>
      <c r="C1115" s="165">
        <f>SUMIFS(C1116:C$1297,$L1116:$L$1297,$A1115,$J1116:$J$1297,"项")</f>
        <v>0</v>
      </c>
      <c r="D1115" s="165">
        <f>SUMIFS(D1116:D$1297,$L1116:$L$1297,$A1115,$J1116:$J$1297,"项")</f>
        <v>0</v>
      </c>
      <c r="E1115" s="165">
        <f>SUMIFS(E1116:E$1297,$L1116:$L$1297,$A1115,$J1116:$J$1297,"项")</f>
        <v>0</v>
      </c>
      <c r="F1115" s="165">
        <f>SUMIFS(F1116:F$1297,$L1116:$L$1297,$A1115,$J1116:$J$1297,"项")</f>
        <v>0</v>
      </c>
      <c r="G1115" s="173" t="str">
        <f t="shared" si="119"/>
        <v/>
      </c>
      <c r="H1115" s="173" t="str">
        <f t="shared" si="120"/>
        <v/>
      </c>
      <c r="I1115" s="184" t="str">
        <f t="shared" si="121"/>
        <v>否</v>
      </c>
      <c r="J1115" s="185" t="str">
        <f t="shared" si="122"/>
        <v>款</v>
      </c>
      <c r="K1115" s="186" t="str">
        <f t="shared" si="123"/>
        <v>219</v>
      </c>
      <c r="L1115" s="155" t="str">
        <f t="shared" si="124"/>
        <v>21901</v>
      </c>
      <c r="M1115" s="155" t="str">
        <f t="shared" si="125"/>
        <v>21901</v>
      </c>
    </row>
    <row r="1116" ht="31" hidden="1" customHeight="1" spans="1:13">
      <c r="A1116" s="309">
        <v>21902</v>
      </c>
      <c r="B1116" s="310" t="s">
        <v>969</v>
      </c>
      <c r="C1116" s="165">
        <f>SUMIFS(C1117:C$1297,$L1117:$L$1297,$A1116,$J1117:$J$1297,"项")</f>
        <v>0</v>
      </c>
      <c r="D1116" s="165">
        <f>SUMIFS(D1117:D$1297,$L1117:$L$1297,$A1116,$J1117:$J$1297,"项")</f>
        <v>0</v>
      </c>
      <c r="E1116" s="165">
        <f>SUMIFS(E1117:E$1297,$L1117:$L$1297,$A1116,$J1117:$J$1297,"项")</f>
        <v>0</v>
      </c>
      <c r="F1116" s="165">
        <f>SUMIFS(F1117:F$1297,$L1117:$L$1297,$A1116,$J1117:$J$1297,"项")</f>
        <v>0</v>
      </c>
      <c r="G1116" s="173" t="str">
        <f t="shared" si="119"/>
        <v/>
      </c>
      <c r="H1116" s="173" t="str">
        <f t="shared" si="120"/>
        <v/>
      </c>
      <c r="I1116" s="184" t="str">
        <f t="shared" si="121"/>
        <v>否</v>
      </c>
      <c r="J1116" s="185" t="str">
        <f t="shared" si="122"/>
        <v>款</v>
      </c>
      <c r="K1116" s="186" t="str">
        <f t="shared" si="123"/>
        <v>219</v>
      </c>
      <c r="L1116" s="155" t="str">
        <f t="shared" si="124"/>
        <v>21902</v>
      </c>
      <c r="M1116" s="155" t="str">
        <f t="shared" si="125"/>
        <v>21902</v>
      </c>
    </row>
    <row r="1117" ht="31" hidden="1" customHeight="1" spans="1:13">
      <c r="A1117" s="309">
        <v>21903</v>
      </c>
      <c r="B1117" s="310" t="s">
        <v>970</v>
      </c>
      <c r="C1117" s="165">
        <f>SUMIFS(C1118:C$1297,$L1118:$L$1297,$A1117,$J1118:$J$1297,"项")</f>
        <v>0</v>
      </c>
      <c r="D1117" s="165">
        <f>SUMIFS(D1118:D$1297,$L1118:$L$1297,$A1117,$J1118:$J$1297,"项")</f>
        <v>0</v>
      </c>
      <c r="E1117" s="165">
        <f>SUMIFS(E1118:E$1297,$L1118:$L$1297,$A1117,$J1118:$J$1297,"项")</f>
        <v>0</v>
      </c>
      <c r="F1117" s="165">
        <f>SUMIFS(F1118:F$1297,$L1118:$L$1297,$A1117,$J1118:$J$1297,"项")</f>
        <v>0</v>
      </c>
      <c r="G1117" s="173" t="str">
        <f t="shared" si="119"/>
        <v/>
      </c>
      <c r="H1117" s="173" t="str">
        <f t="shared" si="120"/>
        <v/>
      </c>
      <c r="I1117" s="184" t="str">
        <f t="shared" si="121"/>
        <v>否</v>
      </c>
      <c r="J1117" s="185" t="str">
        <f t="shared" si="122"/>
        <v>款</v>
      </c>
      <c r="K1117" s="186" t="str">
        <f t="shared" si="123"/>
        <v>219</v>
      </c>
      <c r="L1117" s="155" t="str">
        <f t="shared" si="124"/>
        <v>21903</v>
      </c>
      <c r="M1117" s="155" t="str">
        <f t="shared" si="125"/>
        <v>21903</v>
      </c>
    </row>
    <row r="1118" ht="31" hidden="1" customHeight="1" spans="1:13">
      <c r="A1118" s="309">
        <v>21904</v>
      </c>
      <c r="B1118" s="310" t="s">
        <v>971</v>
      </c>
      <c r="C1118" s="165">
        <f>SUMIFS(C1119:C$1297,$L1119:$L$1297,$A1118,$J1119:$J$1297,"项")</f>
        <v>0</v>
      </c>
      <c r="D1118" s="165">
        <f>SUMIFS(D1119:D$1297,$L1119:$L$1297,$A1118,$J1119:$J$1297,"项")</f>
        <v>0</v>
      </c>
      <c r="E1118" s="165">
        <f>SUMIFS(E1119:E$1297,$L1119:$L$1297,$A1118,$J1119:$J$1297,"项")</f>
        <v>0</v>
      </c>
      <c r="F1118" s="165">
        <f>SUMIFS(F1119:F$1297,$L1119:$L$1297,$A1118,$J1119:$J$1297,"项")</f>
        <v>0</v>
      </c>
      <c r="G1118" s="173" t="str">
        <f t="shared" si="119"/>
        <v/>
      </c>
      <c r="H1118" s="173" t="str">
        <f t="shared" si="120"/>
        <v/>
      </c>
      <c r="I1118" s="184" t="str">
        <f t="shared" si="121"/>
        <v>否</v>
      </c>
      <c r="J1118" s="185" t="str">
        <f t="shared" si="122"/>
        <v>款</v>
      </c>
      <c r="K1118" s="186" t="str">
        <f t="shared" si="123"/>
        <v>219</v>
      </c>
      <c r="L1118" s="155" t="str">
        <f t="shared" si="124"/>
        <v>21904</v>
      </c>
      <c r="M1118" s="155" t="str">
        <f t="shared" si="125"/>
        <v>21904</v>
      </c>
    </row>
    <row r="1119" ht="31" hidden="1" customHeight="1" spans="1:13">
      <c r="A1119" s="309">
        <v>21905</v>
      </c>
      <c r="B1119" s="310" t="s">
        <v>972</v>
      </c>
      <c r="C1119" s="165">
        <f>SUMIFS(C1120:C$1297,$L1120:$L$1297,$A1119,$J1120:$J$1297,"项")</f>
        <v>0</v>
      </c>
      <c r="D1119" s="165">
        <f>SUMIFS(D1120:D$1297,$L1120:$L$1297,$A1119,$J1120:$J$1297,"项")</f>
        <v>0</v>
      </c>
      <c r="E1119" s="165">
        <f>SUMIFS(E1120:E$1297,$L1120:$L$1297,$A1119,$J1120:$J$1297,"项")</f>
        <v>0</v>
      </c>
      <c r="F1119" s="165">
        <f>SUMIFS(F1120:F$1297,$L1120:$L$1297,$A1119,$J1120:$J$1297,"项")</f>
        <v>0</v>
      </c>
      <c r="G1119" s="173" t="str">
        <f t="shared" si="119"/>
        <v/>
      </c>
      <c r="H1119" s="173" t="str">
        <f t="shared" si="120"/>
        <v/>
      </c>
      <c r="I1119" s="184" t="str">
        <f t="shared" si="121"/>
        <v>否</v>
      </c>
      <c r="J1119" s="185" t="str">
        <f t="shared" si="122"/>
        <v>款</v>
      </c>
      <c r="K1119" s="186" t="str">
        <f t="shared" si="123"/>
        <v>219</v>
      </c>
      <c r="L1119" s="155" t="str">
        <f t="shared" si="124"/>
        <v>21905</v>
      </c>
      <c r="M1119" s="155" t="str">
        <f t="shared" si="125"/>
        <v>21905</v>
      </c>
    </row>
    <row r="1120" ht="31" hidden="1" customHeight="1" spans="1:13">
      <c r="A1120" s="309">
        <v>21906</v>
      </c>
      <c r="B1120" s="310" t="s">
        <v>754</v>
      </c>
      <c r="C1120" s="165">
        <f>SUMIFS(C1121:C$1297,$L1121:$L$1297,$A1120,$J1121:$J$1297,"项")</f>
        <v>0</v>
      </c>
      <c r="D1120" s="165">
        <f>SUMIFS(D1121:D$1297,$L1121:$L$1297,$A1120,$J1121:$J$1297,"项")</f>
        <v>0</v>
      </c>
      <c r="E1120" s="165">
        <f>SUMIFS(E1121:E$1297,$L1121:$L$1297,$A1120,$J1121:$J$1297,"项")</f>
        <v>0</v>
      </c>
      <c r="F1120" s="165">
        <f>SUMIFS(F1121:F$1297,$L1121:$L$1297,$A1120,$J1121:$J$1297,"项")</f>
        <v>0</v>
      </c>
      <c r="G1120" s="173" t="str">
        <f t="shared" si="119"/>
        <v/>
      </c>
      <c r="H1120" s="173" t="str">
        <f t="shared" si="120"/>
        <v/>
      </c>
      <c r="I1120" s="184" t="str">
        <f t="shared" si="121"/>
        <v>否</v>
      </c>
      <c r="J1120" s="185" t="str">
        <f t="shared" si="122"/>
        <v>款</v>
      </c>
      <c r="K1120" s="186" t="str">
        <f t="shared" si="123"/>
        <v>219</v>
      </c>
      <c r="L1120" s="155" t="str">
        <f t="shared" si="124"/>
        <v>21906</v>
      </c>
      <c r="M1120" s="155" t="str">
        <f t="shared" si="125"/>
        <v>21906</v>
      </c>
    </row>
    <row r="1121" ht="31" hidden="1" customHeight="1" spans="1:13">
      <c r="A1121" s="309">
        <v>21907</v>
      </c>
      <c r="B1121" s="310" t="s">
        <v>973</v>
      </c>
      <c r="C1121" s="165">
        <f>SUMIFS(C1122:C$1297,$L1122:$L$1297,$A1121,$J1122:$J$1297,"项")</f>
        <v>0</v>
      </c>
      <c r="D1121" s="165">
        <f>SUMIFS(D1122:D$1297,$L1122:$L$1297,$A1121,$J1122:$J$1297,"项")</f>
        <v>0</v>
      </c>
      <c r="E1121" s="165">
        <f>SUMIFS(E1122:E$1297,$L1122:$L$1297,$A1121,$J1122:$J$1297,"项")</f>
        <v>0</v>
      </c>
      <c r="F1121" s="165">
        <f>SUMIFS(F1122:F$1297,$L1122:$L$1297,$A1121,$J1122:$J$1297,"项")</f>
        <v>0</v>
      </c>
      <c r="G1121" s="173" t="str">
        <f t="shared" si="119"/>
        <v/>
      </c>
      <c r="H1121" s="173" t="str">
        <f t="shared" si="120"/>
        <v/>
      </c>
      <c r="I1121" s="184" t="str">
        <f t="shared" si="121"/>
        <v>否</v>
      </c>
      <c r="J1121" s="185" t="str">
        <f t="shared" si="122"/>
        <v>款</v>
      </c>
      <c r="K1121" s="186" t="str">
        <f t="shared" si="123"/>
        <v>219</v>
      </c>
      <c r="L1121" s="155" t="str">
        <f t="shared" si="124"/>
        <v>21907</v>
      </c>
      <c r="M1121" s="155" t="str">
        <f t="shared" si="125"/>
        <v>21907</v>
      </c>
    </row>
    <row r="1122" ht="31" hidden="1" customHeight="1" spans="1:13">
      <c r="A1122" s="309">
        <v>21908</v>
      </c>
      <c r="B1122" s="310" t="s">
        <v>974</v>
      </c>
      <c r="C1122" s="165">
        <f>SUMIFS(C1123:C$1297,$L1123:$L$1297,$A1122,$J1123:$J$1297,"项")</f>
        <v>0</v>
      </c>
      <c r="D1122" s="165">
        <f>SUMIFS(D1123:D$1297,$L1123:$L$1297,$A1122,$J1123:$J$1297,"项")</f>
        <v>0</v>
      </c>
      <c r="E1122" s="165">
        <f>SUMIFS(E1123:E$1297,$L1123:$L$1297,$A1122,$J1123:$J$1297,"项")</f>
        <v>0</v>
      </c>
      <c r="F1122" s="165">
        <f>SUMIFS(F1123:F$1297,$L1123:$L$1297,$A1122,$J1123:$J$1297,"项")</f>
        <v>0</v>
      </c>
      <c r="G1122" s="173" t="str">
        <f t="shared" si="119"/>
        <v/>
      </c>
      <c r="H1122" s="173" t="str">
        <f t="shared" si="120"/>
        <v/>
      </c>
      <c r="I1122" s="184" t="str">
        <f t="shared" si="121"/>
        <v>否</v>
      </c>
      <c r="J1122" s="185" t="str">
        <f t="shared" si="122"/>
        <v>款</v>
      </c>
      <c r="K1122" s="186" t="str">
        <f t="shared" si="123"/>
        <v>219</v>
      </c>
      <c r="L1122" s="155" t="str">
        <f t="shared" si="124"/>
        <v>21908</v>
      </c>
      <c r="M1122" s="155" t="str">
        <f t="shared" si="125"/>
        <v>21908</v>
      </c>
    </row>
    <row r="1123" ht="31" hidden="1" customHeight="1" spans="1:13">
      <c r="A1123" s="309">
        <v>21999</v>
      </c>
      <c r="B1123" s="310" t="s">
        <v>975</v>
      </c>
      <c r="C1123" s="165">
        <f>SUMIFS(C1124:C$1297,$L1124:$L$1297,$A1123,$J1124:$J$1297,"项")</f>
        <v>0</v>
      </c>
      <c r="D1123" s="165">
        <f>SUMIFS(D1124:D$1297,$L1124:$L$1297,$A1123,$J1124:$J$1297,"项")</f>
        <v>0</v>
      </c>
      <c r="E1123" s="165">
        <f>SUMIFS(E1124:E$1297,$L1124:$L$1297,$A1123,$J1124:$J$1297,"项")</f>
        <v>0</v>
      </c>
      <c r="F1123" s="165">
        <f>SUMIFS(F1124:F$1297,$L1124:$L$1297,$A1123,$J1124:$J$1297,"项")</f>
        <v>0</v>
      </c>
      <c r="G1123" s="173" t="str">
        <f t="shared" si="119"/>
        <v/>
      </c>
      <c r="H1123" s="173" t="str">
        <f t="shared" si="120"/>
        <v/>
      </c>
      <c r="I1123" s="184" t="str">
        <f t="shared" si="121"/>
        <v>否</v>
      </c>
      <c r="J1123" s="185" t="str">
        <f t="shared" si="122"/>
        <v>款</v>
      </c>
      <c r="K1123" s="186" t="str">
        <f t="shared" si="123"/>
        <v>219</v>
      </c>
      <c r="L1123" s="155" t="str">
        <f t="shared" si="124"/>
        <v>21999</v>
      </c>
      <c r="M1123" s="155" t="str">
        <f t="shared" si="125"/>
        <v>21999</v>
      </c>
    </row>
    <row r="1124" ht="31" customHeight="1" spans="1:13">
      <c r="A1124" s="307">
        <v>220</v>
      </c>
      <c r="B1124" s="237" t="s">
        <v>110</v>
      </c>
      <c r="C1124" s="165">
        <f>SUMIFS(C1125:C$1297,$K1125:$K$1297,$A1124,$J1125:$J$1297,"款")</f>
        <v>4305</v>
      </c>
      <c r="D1124" s="165">
        <f>SUMIFS(D1125:D$1297,$K1125:$K$1297,$A1124,$J1125:$J$1297,"款")</f>
        <v>4428</v>
      </c>
      <c r="E1124" s="165">
        <f>SUMIFS(E1125:E$1297,$K1125:$K$1297,$A1124,$J1125:$J$1297,"款")</f>
        <v>1583</v>
      </c>
      <c r="F1124" s="165">
        <f>SUMIFS(F1125:F$1297,$K1125:$K$1297,$A1124,$J1125:$J$1297,"款")</f>
        <v>1761</v>
      </c>
      <c r="G1124" s="308">
        <f t="shared" si="119"/>
        <v>1.112</v>
      </c>
      <c r="H1124" s="308">
        <f t="shared" si="120"/>
        <v>0.409</v>
      </c>
      <c r="I1124" s="184" t="str">
        <f t="shared" si="121"/>
        <v>是</v>
      </c>
      <c r="J1124" s="185" t="str">
        <f t="shared" si="122"/>
        <v>类</v>
      </c>
      <c r="K1124" s="186" t="str">
        <f t="shared" si="123"/>
        <v>220</v>
      </c>
      <c r="L1124" s="155" t="str">
        <f t="shared" si="124"/>
        <v>220</v>
      </c>
      <c r="M1124" s="155" t="str">
        <f t="shared" si="125"/>
        <v>220</v>
      </c>
    </row>
    <row r="1125" ht="31" customHeight="1" spans="1:13">
      <c r="A1125" s="309">
        <v>22001</v>
      </c>
      <c r="B1125" s="310" t="s">
        <v>976</v>
      </c>
      <c r="C1125" s="165">
        <f>SUMIFS(C1126:C$1297,$L1126:$L$1297,$A1125,$J1126:$J$1297,"项")</f>
        <v>4251</v>
      </c>
      <c r="D1125" s="165">
        <f>SUMIFS(D1126:D$1297,$L1126:$L$1297,$A1125,$J1126:$J$1297,"项")</f>
        <v>4388</v>
      </c>
      <c r="E1125" s="165">
        <f>SUMIFS(E1126:E$1297,$L1126:$L$1297,$A1125,$J1126:$J$1297,"项")</f>
        <v>1545</v>
      </c>
      <c r="F1125" s="165">
        <f>SUMIFS(F1126:F$1297,$L1126:$L$1297,$A1125,$J1126:$J$1297,"项")</f>
        <v>1644</v>
      </c>
      <c r="G1125" s="173">
        <f t="shared" si="119"/>
        <v>1.064</v>
      </c>
      <c r="H1125" s="173">
        <f t="shared" si="120"/>
        <v>0.387</v>
      </c>
      <c r="I1125" s="184" t="str">
        <f t="shared" si="121"/>
        <v>是</v>
      </c>
      <c r="J1125" s="185" t="str">
        <f t="shared" si="122"/>
        <v>款</v>
      </c>
      <c r="K1125" s="186" t="str">
        <f t="shared" si="123"/>
        <v>220</v>
      </c>
      <c r="L1125" s="155" t="str">
        <f t="shared" si="124"/>
        <v>22001</v>
      </c>
      <c r="M1125" s="155" t="str">
        <f t="shared" si="125"/>
        <v>22001</v>
      </c>
    </row>
    <row r="1126" ht="31" customHeight="1" spans="1:13">
      <c r="A1126" s="170">
        <v>2200101</v>
      </c>
      <c r="B1126" s="171" t="s">
        <v>144</v>
      </c>
      <c r="C1126" s="172">
        <v>906</v>
      </c>
      <c r="D1126" s="172">
        <v>837</v>
      </c>
      <c r="E1126" s="172">
        <v>771</v>
      </c>
      <c r="F1126" s="172">
        <v>840</v>
      </c>
      <c r="G1126" s="173">
        <f t="shared" si="119"/>
        <v>1.089</v>
      </c>
      <c r="H1126" s="173">
        <f t="shared" si="120"/>
        <v>0.927</v>
      </c>
      <c r="I1126" s="184" t="str">
        <f t="shared" si="121"/>
        <v>是</v>
      </c>
      <c r="J1126" s="185" t="str">
        <f t="shared" si="122"/>
        <v>项</v>
      </c>
      <c r="K1126" s="186" t="str">
        <f t="shared" si="123"/>
        <v>220</v>
      </c>
      <c r="L1126" s="155" t="str">
        <f t="shared" si="124"/>
        <v>22001</v>
      </c>
      <c r="M1126" s="155" t="str">
        <f t="shared" si="125"/>
        <v>2200101</v>
      </c>
    </row>
    <row r="1127" ht="31" hidden="1" customHeight="1" spans="1:13">
      <c r="A1127" s="170">
        <v>2200102</v>
      </c>
      <c r="B1127" s="171" t="s">
        <v>145</v>
      </c>
      <c r="C1127" s="172">
        <v>0</v>
      </c>
      <c r="D1127" s="172">
        <v>0</v>
      </c>
      <c r="E1127" s="172">
        <v>0</v>
      </c>
      <c r="F1127" s="172">
        <v>0</v>
      </c>
      <c r="G1127" s="173" t="str">
        <f t="shared" si="119"/>
        <v/>
      </c>
      <c r="H1127" s="173" t="str">
        <f t="shared" si="120"/>
        <v/>
      </c>
      <c r="I1127" s="184" t="str">
        <f t="shared" si="121"/>
        <v>否</v>
      </c>
      <c r="J1127" s="185" t="str">
        <f t="shared" si="122"/>
        <v>项</v>
      </c>
      <c r="K1127" s="186" t="str">
        <f t="shared" si="123"/>
        <v>220</v>
      </c>
      <c r="L1127" s="155" t="str">
        <f t="shared" si="124"/>
        <v>22001</v>
      </c>
      <c r="M1127" s="155" t="str">
        <f t="shared" si="125"/>
        <v>2200102</v>
      </c>
    </row>
    <row r="1128" ht="31" hidden="1" customHeight="1" spans="1:13">
      <c r="A1128" s="170">
        <v>2200103</v>
      </c>
      <c r="B1128" s="171" t="s">
        <v>146</v>
      </c>
      <c r="C1128" s="172">
        <v>0</v>
      </c>
      <c r="D1128" s="172">
        <v>0</v>
      </c>
      <c r="E1128" s="172">
        <v>0</v>
      </c>
      <c r="F1128" s="172">
        <v>0</v>
      </c>
      <c r="G1128" s="173" t="str">
        <f t="shared" si="119"/>
        <v/>
      </c>
      <c r="H1128" s="173" t="str">
        <f t="shared" si="120"/>
        <v/>
      </c>
      <c r="I1128" s="184" t="str">
        <f t="shared" si="121"/>
        <v>否</v>
      </c>
      <c r="J1128" s="185" t="str">
        <f t="shared" si="122"/>
        <v>项</v>
      </c>
      <c r="K1128" s="186" t="str">
        <f t="shared" si="123"/>
        <v>220</v>
      </c>
      <c r="L1128" s="155" t="str">
        <f t="shared" si="124"/>
        <v>22001</v>
      </c>
      <c r="M1128" s="155" t="str">
        <f t="shared" si="125"/>
        <v>2200103</v>
      </c>
    </row>
    <row r="1129" ht="31" customHeight="1" spans="1:13">
      <c r="A1129" s="170">
        <v>2200104</v>
      </c>
      <c r="B1129" s="171" t="s">
        <v>977</v>
      </c>
      <c r="C1129" s="172">
        <v>292</v>
      </c>
      <c r="D1129" s="172">
        <v>353</v>
      </c>
      <c r="E1129" s="172">
        <v>16</v>
      </c>
      <c r="F1129" s="172">
        <v>16</v>
      </c>
      <c r="G1129" s="173">
        <f t="shared" si="119"/>
        <v>1</v>
      </c>
      <c r="H1129" s="173">
        <f t="shared" si="120"/>
        <v>0.055</v>
      </c>
      <c r="I1129" s="184" t="str">
        <f t="shared" si="121"/>
        <v>是</v>
      </c>
      <c r="J1129" s="185" t="str">
        <f t="shared" si="122"/>
        <v>项</v>
      </c>
      <c r="K1129" s="186" t="str">
        <f t="shared" si="123"/>
        <v>220</v>
      </c>
      <c r="L1129" s="155" t="str">
        <f t="shared" si="124"/>
        <v>22001</v>
      </c>
      <c r="M1129" s="155" t="str">
        <f t="shared" si="125"/>
        <v>2200104</v>
      </c>
    </row>
    <row r="1130" ht="31" customHeight="1" spans="1:13">
      <c r="A1130" s="170">
        <v>2200106</v>
      </c>
      <c r="B1130" s="171" t="s">
        <v>978</v>
      </c>
      <c r="C1130" s="172">
        <v>2431</v>
      </c>
      <c r="D1130" s="172">
        <v>2739</v>
      </c>
      <c r="E1130" s="172">
        <v>320</v>
      </c>
      <c r="F1130" s="172">
        <v>320</v>
      </c>
      <c r="G1130" s="173">
        <f t="shared" si="119"/>
        <v>1</v>
      </c>
      <c r="H1130" s="173">
        <f t="shared" si="120"/>
        <v>0.132</v>
      </c>
      <c r="I1130" s="184" t="str">
        <f t="shared" si="121"/>
        <v>是</v>
      </c>
      <c r="J1130" s="185" t="str">
        <f t="shared" si="122"/>
        <v>项</v>
      </c>
      <c r="K1130" s="186" t="str">
        <f t="shared" si="123"/>
        <v>220</v>
      </c>
      <c r="L1130" s="155" t="str">
        <f t="shared" si="124"/>
        <v>22001</v>
      </c>
      <c r="M1130" s="155" t="str">
        <f t="shared" si="125"/>
        <v>2200106</v>
      </c>
    </row>
    <row r="1131" ht="31" hidden="1" customHeight="1" spans="1:13">
      <c r="A1131" s="170">
        <v>2200107</v>
      </c>
      <c r="B1131" s="171" t="s">
        <v>979</v>
      </c>
      <c r="C1131" s="172">
        <v>0</v>
      </c>
      <c r="D1131" s="172">
        <v>0</v>
      </c>
      <c r="E1131" s="172">
        <v>0</v>
      </c>
      <c r="F1131" s="172">
        <v>0</v>
      </c>
      <c r="G1131" s="173" t="str">
        <f t="shared" si="119"/>
        <v/>
      </c>
      <c r="H1131" s="173" t="str">
        <f t="shared" si="120"/>
        <v/>
      </c>
      <c r="I1131" s="184" t="str">
        <f t="shared" si="121"/>
        <v>否</v>
      </c>
      <c r="J1131" s="185" t="str">
        <f t="shared" si="122"/>
        <v>项</v>
      </c>
      <c r="K1131" s="186" t="str">
        <f t="shared" si="123"/>
        <v>220</v>
      </c>
      <c r="L1131" s="155" t="str">
        <f t="shared" si="124"/>
        <v>22001</v>
      </c>
      <c r="M1131" s="155" t="str">
        <f t="shared" si="125"/>
        <v>2200107</v>
      </c>
    </row>
    <row r="1132" ht="31" hidden="1" customHeight="1" spans="1:13">
      <c r="A1132" s="170">
        <v>2200108</v>
      </c>
      <c r="B1132" s="171" t="s">
        <v>980</v>
      </c>
      <c r="C1132" s="172">
        <v>0</v>
      </c>
      <c r="D1132" s="172">
        <v>0</v>
      </c>
      <c r="E1132" s="172">
        <v>0</v>
      </c>
      <c r="F1132" s="172">
        <v>0</v>
      </c>
      <c r="G1132" s="173" t="str">
        <f t="shared" si="119"/>
        <v/>
      </c>
      <c r="H1132" s="173" t="str">
        <f t="shared" si="120"/>
        <v/>
      </c>
      <c r="I1132" s="184" t="str">
        <f t="shared" si="121"/>
        <v>否</v>
      </c>
      <c r="J1132" s="185" t="str">
        <f t="shared" si="122"/>
        <v>项</v>
      </c>
      <c r="K1132" s="186" t="str">
        <f t="shared" si="123"/>
        <v>220</v>
      </c>
      <c r="L1132" s="155" t="str">
        <f t="shared" si="124"/>
        <v>22001</v>
      </c>
      <c r="M1132" s="155" t="str">
        <f t="shared" si="125"/>
        <v>2200108</v>
      </c>
    </row>
    <row r="1133" ht="31" customHeight="1" spans="1:13">
      <c r="A1133" s="170">
        <v>2200109</v>
      </c>
      <c r="B1133" s="171" t="s">
        <v>981</v>
      </c>
      <c r="C1133" s="172">
        <v>132</v>
      </c>
      <c r="D1133" s="172">
        <v>10</v>
      </c>
      <c r="E1133" s="172">
        <v>0</v>
      </c>
      <c r="F1133" s="172">
        <v>0</v>
      </c>
      <c r="G1133" s="173" t="str">
        <f t="shared" si="119"/>
        <v/>
      </c>
      <c r="H1133" s="173">
        <f t="shared" si="120"/>
        <v>0</v>
      </c>
      <c r="I1133" s="184" t="str">
        <f t="shared" si="121"/>
        <v>是</v>
      </c>
      <c r="J1133" s="185" t="str">
        <f t="shared" si="122"/>
        <v>项</v>
      </c>
      <c r="K1133" s="186" t="str">
        <f t="shared" si="123"/>
        <v>220</v>
      </c>
      <c r="L1133" s="155" t="str">
        <f t="shared" si="124"/>
        <v>22001</v>
      </c>
      <c r="M1133" s="155" t="str">
        <f t="shared" si="125"/>
        <v>2200109</v>
      </c>
    </row>
    <row r="1134" ht="31" hidden="1" customHeight="1" spans="1:13">
      <c r="A1134" s="170">
        <v>2200112</v>
      </c>
      <c r="B1134" s="171" t="s">
        <v>982</v>
      </c>
      <c r="C1134" s="172">
        <v>0</v>
      </c>
      <c r="D1134" s="172">
        <v>0</v>
      </c>
      <c r="E1134" s="172">
        <v>0</v>
      </c>
      <c r="F1134" s="172">
        <v>0</v>
      </c>
      <c r="G1134" s="173" t="str">
        <f t="shared" si="119"/>
        <v/>
      </c>
      <c r="H1134" s="173" t="str">
        <f t="shared" si="120"/>
        <v/>
      </c>
      <c r="I1134" s="184" t="str">
        <f t="shared" si="121"/>
        <v>否</v>
      </c>
      <c r="J1134" s="185" t="str">
        <f t="shared" si="122"/>
        <v>项</v>
      </c>
      <c r="K1134" s="186" t="str">
        <f t="shared" si="123"/>
        <v>220</v>
      </c>
      <c r="L1134" s="155" t="str">
        <f t="shared" si="124"/>
        <v>22001</v>
      </c>
      <c r="M1134" s="155" t="str">
        <f t="shared" si="125"/>
        <v>2200112</v>
      </c>
    </row>
    <row r="1135" ht="31" hidden="1" customHeight="1" spans="1:13">
      <c r="A1135" s="170">
        <v>2200113</v>
      </c>
      <c r="B1135" s="171" t="s">
        <v>983</v>
      </c>
      <c r="C1135" s="172">
        <v>0</v>
      </c>
      <c r="D1135" s="172">
        <v>0</v>
      </c>
      <c r="E1135" s="172">
        <v>0</v>
      </c>
      <c r="F1135" s="172">
        <v>0</v>
      </c>
      <c r="G1135" s="173" t="str">
        <f t="shared" si="119"/>
        <v/>
      </c>
      <c r="H1135" s="173" t="str">
        <f t="shared" si="120"/>
        <v/>
      </c>
      <c r="I1135" s="184" t="str">
        <f t="shared" si="121"/>
        <v>否</v>
      </c>
      <c r="J1135" s="185" t="str">
        <f t="shared" si="122"/>
        <v>项</v>
      </c>
      <c r="K1135" s="186" t="str">
        <f t="shared" si="123"/>
        <v>220</v>
      </c>
      <c r="L1135" s="155" t="str">
        <f t="shared" si="124"/>
        <v>22001</v>
      </c>
      <c r="M1135" s="155" t="str">
        <f t="shared" si="125"/>
        <v>2200113</v>
      </c>
    </row>
    <row r="1136" ht="31" hidden="1" customHeight="1" spans="1:13">
      <c r="A1136" s="170">
        <v>2200114</v>
      </c>
      <c r="B1136" s="171" t="s">
        <v>984</v>
      </c>
      <c r="C1136" s="172">
        <v>0</v>
      </c>
      <c r="D1136" s="172">
        <v>0</v>
      </c>
      <c r="E1136" s="172">
        <v>0</v>
      </c>
      <c r="F1136" s="172">
        <v>0</v>
      </c>
      <c r="G1136" s="173" t="str">
        <f t="shared" si="119"/>
        <v/>
      </c>
      <c r="H1136" s="173" t="str">
        <f t="shared" si="120"/>
        <v/>
      </c>
      <c r="I1136" s="184" t="str">
        <f t="shared" si="121"/>
        <v>否</v>
      </c>
      <c r="J1136" s="185" t="str">
        <f t="shared" si="122"/>
        <v>项</v>
      </c>
      <c r="K1136" s="186" t="str">
        <f t="shared" si="123"/>
        <v>220</v>
      </c>
      <c r="L1136" s="155" t="str">
        <f t="shared" si="124"/>
        <v>22001</v>
      </c>
      <c r="M1136" s="155" t="str">
        <f t="shared" si="125"/>
        <v>2200114</v>
      </c>
    </row>
    <row r="1137" ht="31" hidden="1" customHeight="1" spans="1:13">
      <c r="A1137" s="170">
        <v>2200115</v>
      </c>
      <c r="B1137" s="171" t="s">
        <v>985</v>
      </c>
      <c r="C1137" s="172">
        <v>0</v>
      </c>
      <c r="D1137" s="172">
        <v>0</v>
      </c>
      <c r="E1137" s="172">
        <v>0</v>
      </c>
      <c r="F1137" s="172">
        <v>0</v>
      </c>
      <c r="G1137" s="173" t="str">
        <f t="shared" si="119"/>
        <v/>
      </c>
      <c r="H1137" s="173" t="str">
        <f t="shared" si="120"/>
        <v/>
      </c>
      <c r="I1137" s="184" t="str">
        <f t="shared" si="121"/>
        <v>否</v>
      </c>
      <c r="J1137" s="185" t="str">
        <f t="shared" si="122"/>
        <v>项</v>
      </c>
      <c r="K1137" s="186" t="str">
        <f t="shared" si="123"/>
        <v>220</v>
      </c>
      <c r="L1137" s="155" t="str">
        <f t="shared" si="124"/>
        <v>22001</v>
      </c>
      <c r="M1137" s="155" t="str">
        <f t="shared" si="125"/>
        <v>2200115</v>
      </c>
    </row>
    <row r="1138" ht="31" hidden="1" customHeight="1" spans="1:13">
      <c r="A1138" s="170">
        <v>2200116</v>
      </c>
      <c r="B1138" s="171" t="s">
        <v>986</v>
      </c>
      <c r="C1138" s="172">
        <v>0</v>
      </c>
      <c r="D1138" s="172">
        <v>0</v>
      </c>
      <c r="E1138" s="172">
        <v>0</v>
      </c>
      <c r="F1138" s="172">
        <v>0</v>
      </c>
      <c r="G1138" s="173" t="str">
        <f t="shared" si="119"/>
        <v/>
      </c>
      <c r="H1138" s="173" t="str">
        <f t="shared" si="120"/>
        <v/>
      </c>
      <c r="I1138" s="184" t="str">
        <f t="shared" si="121"/>
        <v>否</v>
      </c>
      <c r="J1138" s="185" t="str">
        <f t="shared" si="122"/>
        <v>项</v>
      </c>
      <c r="K1138" s="186" t="str">
        <f t="shared" si="123"/>
        <v>220</v>
      </c>
      <c r="L1138" s="155" t="str">
        <f t="shared" si="124"/>
        <v>22001</v>
      </c>
      <c r="M1138" s="155" t="str">
        <f t="shared" si="125"/>
        <v>2200116</v>
      </c>
    </row>
    <row r="1139" ht="31" hidden="1" customHeight="1" spans="1:13">
      <c r="A1139" s="170">
        <v>2200119</v>
      </c>
      <c r="B1139" s="171" t="s">
        <v>987</v>
      </c>
      <c r="C1139" s="172">
        <v>0</v>
      </c>
      <c r="D1139" s="172">
        <v>0</v>
      </c>
      <c r="E1139" s="172">
        <v>0</v>
      </c>
      <c r="F1139" s="172">
        <v>0</v>
      </c>
      <c r="G1139" s="173" t="str">
        <f t="shared" si="119"/>
        <v/>
      </c>
      <c r="H1139" s="173" t="str">
        <f t="shared" si="120"/>
        <v/>
      </c>
      <c r="I1139" s="184" t="str">
        <f t="shared" si="121"/>
        <v>否</v>
      </c>
      <c r="J1139" s="185" t="str">
        <f t="shared" si="122"/>
        <v>项</v>
      </c>
      <c r="K1139" s="186" t="str">
        <f t="shared" si="123"/>
        <v>220</v>
      </c>
      <c r="L1139" s="155" t="str">
        <f t="shared" si="124"/>
        <v>22001</v>
      </c>
      <c r="M1139" s="155" t="str">
        <f t="shared" si="125"/>
        <v>2200119</v>
      </c>
    </row>
    <row r="1140" ht="31" hidden="1" customHeight="1" spans="1:13">
      <c r="A1140" s="170">
        <v>2200120</v>
      </c>
      <c r="B1140" s="171" t="s">
        <v>988</v>
      </c>
      <c r="C1140" s="172">
        <v>0</v>
      </c>
      <c r="D1140" s="172">
        <v>0</v>
      </c>
      <c r="E1140" s="172">
        <v>0</v>
      </c>
      <c r="F1140" s="172">
        <v>0</v>
      </c>
      <c r="G1140" s="173" t="str">
        <f t="shared" si="119"/>
        <v/>
      </c>
      <c r="H1140" s="173" t="str">
        <f t="shared" si="120"/>
        <v/>
      </c>
      <c r="I1140" s="184" t="str">
        <f t="shared" si="121"/>
        <v>否</v>
      </c>
      <c r="J1140" s="185" t="str">
        <f t="shared" si="122"/>
        <v>项</v>
      </c>
      <c r="K1140" s="186" t="str">
        <f t="shared" si="123"/>
        <v>220</v>
      </c>
      <c r="L1140" s="155" t="str">
        <f t="shared" si="124"/>
        <v>22001</v>
      </c>
      <c r="M1140" s="155" t="str">
        <f t="shared" si="125"/>
        <v>2200120</v>
      </c>
    </row>
    <row r="1141" ht="31" hidden="1" customHeight="1" spans="1:13">
      <c r="A1141" s="170">
        <v>2200121</v>
      </c>
      <c r="B1141" s="171" t="s">
        <v>989</v>
      </c>
      <c r="C1141" s="172">
        <v>0</v>
      </c>
      <c r="D1141" s="172">
        <v>0</v>
      </c>
      <c r="E1141" s="172">
        <v>0</v>
      </c>
      <c r="F1141" s="172">
        <v>0</v>
      </c>
      <c r="G1141" s="173" t="str">
        <f t="shared" si="119"/>
        <v/>
      </c>
      <c r="H1141" s="173" t="str">
        <f t="shared" si="120"/>
        <v/>
      </c>
      <c r="I1141" s="184" t="str">
        <f t="shared" si="121"/>
        <v>否</v>
      </c>
      <c r="J1141" s="185" t="str">
        <f t="shared" si="122"/>
        <v>项</v>
      </c>
      <c r="K1141" s="186" t="str">
        <f t="shared" si="123"/>
        <v>220</v>
      </c>
      <c r="L1141" s="155" t="str">
        <f t="shared" si="124"/>
        <v>22001</v>
      </c>
      <c r="M1141" s="155" t="str">
        <f t="shared" si="125"/>
        <v>2200121</v>
      </c>
    </row>
    <row r="1142" ht="31" hidden="1" customHeight="1" spans="1:13">
      <c r="A1142" s="312">
        <v>2200122</v>
      </c>
      <c r="B1142" s="234" t="s">
        <v>990</v>
      </c>
      <c r="C1142" s="172">
        <v>0</v>
      </c>
      <c r="D1142" s="172">
        <v>0</v>
      </c>
      <c r="E1142" s="172">
        <v>0</v>
      </c>
      <c r="F1142" s="172">
        <v>0</v>
      </c>
      <c r="G1142" s="308" t="str">
        <f t="shared" si="119"/>
        <v/>
      </c>
      <c r="H1142" s="308" t="str">
        <f t="shared" si="120"/>
        <v/>
      </c>
      <c r="I1142" s="184" t="str">
        <f t="shared" si="121"/>
        <v>否</v>
      </c>
      <c r="J1142" s="185" t="str">
        <f t="shared" si="122"/>
        <v>项</v>
      </c>
      <c r="K1142" s="186" t="str">
        <f t="shared" si="123"/>
        <v>220</v>
      </c>
      <c r="L1142" s="155" t="str">
        <f t="shared" si="124"/>
        <v>22001</v>
      </c>
      <c r="M1142" s="155" t="str">
        <f t="shared" si="125"/>
        <v>2200122</v>
      </c>
    </row>
    <row r="1143" ht="31" hidden="1" customHeight="1" spans="1:13">
      <c r="A1143" s="170">
        <v>2200123</v>
      </c>
      <c r="B1143" s="171" t="s">
        <v>991</v>
      </c>
      <c r="C1143" s="172">
        <v>0</v>
      </c>
      <c r="D1143" s="172">
        <v>0</v>
      </c>
      <c r="E1143" s="172">
        <v>0</v>
      </c>
      <c r="F1143" s="172">
        <v>0</v>
      </c>
      <c r="G1143" s="173" t="str">
        <f t="shared" si="119"/>
        <v/>
      </c>
      <c r="H1143" s="173" t="str">
        <f t="shared" si="120"/>
        <v/>
      </c>
      <c r="I1143" s="184" t="str">
        <f t="shared" si="121"/>
        <v>否</v>
      </c>
      <c r="J1143" s="185" t="str">
        <f t="shared" si="122"/>
        <v>项</v>
      </c>
      <c r="K1143" s="186" t="str">
        <f t="shared" si="123"/>
        <v>220</v>
      </c>
      <c r="L1143" s="155" t="str">
        <f t="shared" si="124"/>
        <v>22001</v>
      </c>
      <c r="M1143" s="155" t="str">
        <f t="shared" si="125"/>
        <v>2200123</v>
      </c>
    </row>
    <row r="1144" ht="31" hidden="1" customHeight="1" spans="1:13">
      <c r="A1144" s="170">
        <v>2200124</v>
      </c>
      <c r="B1144" s="171" t="s">
        <v>992</v>
      </c>
      <c r="C1144" s="172">
        <v>0</v>
      </c>
      <c r="D1144" s="172">
        <v>0</v>
      </c>
      <c r="E1144" s="172">
        <v>0</v>
      </c>
      <c r="F1144" s="172">
        <v>0</v>
      </c>
      <c r="G1144" s="173" t="str">
        <f t="shared" si="119"/>
        <v/>
      </c>
      <c r="H1144" s="173" t="str">
        <f t="shared" si="120"/>
        <v/>
      </c>
      <c r="I1144" s="184" t="str">
        <f t="shared" si="121"/>
        <v>否</v>
      </c>
      <c r="J1144" s="185" t="str">
        <f t="shared" si="122"/>
        <v>项</v>
      </c>
      <c r="K1144" s="186" t="str">
        <f t="shared" si="123"/>
        <v>220</v>
      </c>
      <c r="L1144" s="155" t="str">
        <f t="shared" si="124"/>
        <v>22001</v>
      </c>
      <c r="M1144" s="155" t="str">
        <f t="shared" si="125"/>
        <v>2200124</v>
      </c>
    </row>
    <row r="1145" ht="31" hidden="1" customHeight="1" spans="1:13">
      <c r="A1145" s="170">
        <v>2200125</v>
      </c>
      <c r="B1145" s="171" t="s">
        <v>993</v>
      </c>
      <c r="C1145" s="172">
        <v>0</v>
      </c>
      <c r="D1145" s="172">
        <v>0</v>
      </c>
      <c r="E1145" s="172">
        <v>0</v>
      </c>
      <c r="F1145" s="172">
        <v>0</v>
      </c>
      <c r="G1145" s="173" t="str">
        <f t="shared" si="119"/>
        <v/>
      </c>
      <c r="H1145" s="173" t="str">
        <f t="shared" si="120"/>
        <v/>
      </c>
      <c r="I1145" s="184" t="str">
        <f t="shared" si="121"/>
        <v>否</v>
      </c>
      <c r="J1145" s="185" t="str">
        <f t="shared" si="122"/>
        <v>项</v>
      </c>
      <c r="K1145" s="186" t="str">
        <f t="shared" si="123"/>
        <v>220</v>
      </c>
      <c r="L1145" s="155" t="str">
        <f t="shared" si="124"/>
        <v>22001</v>
      </c>
      <c r="M1145" s="155" t="str">
        <f t="shared" si="125"/>
        <v>2200125</v>
      </c>
    </row>
    <row r="1146" ht="31" hidden="1" customHeight="1" spans="1:13">
      <c r="A1146" s="170">
        <v>2200126</v>
      </c>
      <c r="B1146" s="171" t="s">
        <v>994</v>
      </c>
      <c r="C1146" s="172">
        <v>0</v>
      </c>
      <c r="D1146" s="172">
        <v>0</v>
      </c>
      <c r="E1146" s="172">
        <v>0</v>
      </c>
      <c r="F1146" s="172">
        <v>0</v>
      </c>
      <c r="G1146" s="173" t="str">
        <f t="shared" si="119"/>
        <v/>
      </c>
      <c r="H1146" s="173" t="str">
        <f t="shared" si="120"/>
        <v/>
      </c>
      <c r="I1146" s="184" t="str">
        <f t="shared" si="121"/>
        <v>否</v>
      </c>
      <c r="J1146" s="185" t="str">
        <f t="shared" si="122"/>
        <v>项</v>
      </c>
      <c r="K1146" s="186" t="str">
        <f t="shared" si="123"/>
        <v>220</v>
      </c>
      <c r="L1146" s="155" t="str">
        <f t="shared" si="124"/>
        <v>22001</v>
      </c>
      <c r="M1146" s="155" t="str">
        <f t="shared" si="125"/>
        <v>2200126</v>
      </c>
    </row>
    <row r="1147" ht="31" hidden="1" customHeight="1" spans="1:13">
      <c r="A1147" s="170">
        <v>2200127</v>
      </c>
      <c r="B1147" s="171" t="s">
        <v>995</v>
      </c>
      <c r="C1147" s="172">
        <v>0</v>
      </c>
      <c r="D1147" s="172">
        <v>0</v>
      </c>
      <c r="E1147" s="172">
        <v>0</v>
      </c>
      <c r="F1147" s="172">
        <v>0</v>
      </c>
      <c r="G1147" s="173" t="str">
        <f t="shared" si="119"/>
        <v/>
      </c>
      <c r="H1147" s="173" t="str">
        <f t="shared" si="120"/>
        <v/>
      </c>
      <c r="I1147" s="184" t="str">
        <f t="shared" si="121"/>
        <v>否</v>
      </c>
      <c r="J1147" s="185" t="str">
        <f t="shared" si="122"/>
        <v>项</v>
      </c>
      <c r="K1147" s="186" t="str">
        <f t="shared" si="123"/>
        <v>220</v>
      </c>
      <c r="L1147" s="155" t="str">
        <f t="shared" si="124"/>
        <v>22001</v>
      </c>
      <c r="M1147" s="155" t="str">
        <f t="shared" si="125"/>
        <v>2200127</v>
      </c>
    </row>
    <row r="1148" ht="31" hidden="1" customHeight="1" spans="1:13">
      <c r="A1148" s="170">
        <v>2200128</v>
      </c>
      <c r="B1148" s="171" t="s">
        <v>996</v>
      </c>
      <c r="C1148" s="172">
        <v>0</v>
      </c>
      <c r="D1148" s="172">
        <v>0</v>
      </c>
      <c r="E1148" s="172">
        <v>0</v>
      </c>
      <c r="F1148" s="172">
        <v>0</v>
      </c>
      <c r="G1148" s="173" t="str">
        <f t="shared" si="119"/>
        <v/>
      </c>
      <c r="H1148" s="173" t="str">
        <f t="shared" si="120"/>
        <v/>
      </c>
      <c r="I1148" s="184" t="str">
        <f t="shared" si="121"/>
        <v>否</v>
      </c>
      <c r="J1148" s="185" t="str">
        <f t="shared" si="122"/>
        <v>项</v>
      </c>
      <c r="K1148" s="186" t="str">
        <f t="shared" si="123"/>
        <v>220</v>
      </c>
      <c r="L1148" s="155" t="str">
        <f t="shared" si="124"/>
        <v>22001</v>
      </c>
      <c r="M1148" s="155" t="str">
        <f t="shared" si="125"/>
        <v>2200128</v>
      </c>
    </row>
    <row r="1149" ht="31" hidden="1" customHeight="1" spans="1:13">
      <c r="A1149" s="170">
        <v>2200129</v>
      </c>
      <c r="B1149" s="171" t="s">
        <v>997</v>
      </c>
      <c r="C1149" s="172">
        <v>0</v>
      </c>
      <c r="D1149" s="172">
        <v>0</v>
      </c>
      <c r="E1149" s="172">
        <v>0</v>
      </c>
      <c r="F1149" s="172">
        <v>0</v>
      </c>
      <c r="G1149" s="173" t="str">
        <f t="shared" si="119"/>
        <v/>
      </c>
      <c r="H1149" s="173" t="str">
        <f t="shared" si="120"/>
        <v/>
      </c>
      <c r="I1149" s="184" t="str">
        <f t="shared" si="121"/>
        <v>否</v>
      </c>
      <c r="J1149" s="185" t="str">
        <f t="shared" si="122"/>
        <v>项</v>
      </c>
      <c r="K1149" s="186" t="str">
        <f t="shared" si="123"/>
        <v>220</v>
      </c>
      <c r="L1149" s="155" t="str">
        <f t="shared" si="124"/>
        <v>22001</v>
      </c>
      <c r="M1149" s="155" t="str">
        <f t="shared" si="125"/>
        <v>2200129</v>
      </c>
    </row>
    <row r="1150" ht="31" customHeight="1" spans="1:13">
      <c r="A1150" s="170">
        <v>2200150</v>
      </c>
      <c r="B1150" s="171" t="s">
        <v>153</v>
      </c>
      <c r="C1150" s="172">
        <v>482</v>
      </c>
      <c r="D1150" s="172">
        <v>445</v>
      </c>
      <c r="E1150" s="172">
        <v>434</v>
      </c>
      <c r="F1150" s="172">
        <v>464</v>
      </c>
      <c r="G1150" s="173">
        <f t="shared" si="119"/>
        <v>1.069</v>
      </c>
      <c r="H1150" s="173">
        <f t="shared" si="120"/>
        <v>0.963</v>
      </c>
      <c r="I1150" s="184" t="str">
        <f t="shared" si="121"/>
        <v>是</v>
      </c>
      <c r="J1150" s="185" t="str">
        <f t="shared" si="122"/>
        <v>项</v>
      </c>
      <c r="K1150" s="186" t="str">
        <f t="shared" si="123"/>
        <v>220</v>
      </c>
      <c r="L1150" s="155" t="str">
        <f t="shared" si="124"/>
        <v>22001</v>
      </c>
      <c r="M1150" s="155" t="str">
        <f t="shared" si="125"/>
        <v>2200150</v>
      </c>
    </row>
    <row r="1151" ht="31" customHeight="1" spans="1:13">
      <c r="A1151" s="170">
        <v>2200199</v>
      </c>
      <c r="B1151" s="171" t="s">
        <v>998</v>
      </c>
      <c r="C1151" s="172">
        <v>8</v>
      </c>
      <c r="D1151" s="172">
        <v>4</v>
      </c>
      <c r="E1151" s="172">
        <v>4</v>
      </c>
      <c r="F1151" s="172">
        <v>4</v>
      </c>
      <c r="G1151" s="173">
        <f t="shared" si="119"/>
        <v>1</v>
      </c>
      <c r="H1151" s="173">
        <f t="shared" si="120"/>
        <v>0.5</v>
      </c>
      <c r="I1151" s="184" t="str">
        <f t="shared" si="121"/>
        <v>是</v>
      </c>
      <c r="J1151" s="185" t="str">
        <f t="shared" si="122"/>
        <v>项</v>
      </c>
      <c r="K1151" s="186" t="str">
        <f t="shared" si="123"/>
        <v>220</v>
      </c>
      <c r="L1151" s="155" t="str">
        <f t="shared" si="124"/>
        <v>22001</v>
      </c>
      <c r="M1151" s="155" t="str">
        <f t="shared" si="125"/>
        <v>2200199</v>
      </c>
    </row>
    <row r="1152" ht="31" customHeight="1" spans="1:13">
      <c r="A1152" s="309">
        <v>22005</v>
      </c>
      <c r="B1152" s="310" t="s">
        <v>999</v>
      </c>
      <c r="C1152" s="165">
        <f>SUMIFS(C1153:C$1297,$L1153:$L$1297,$A1152,$J1153:$J$1297,"项")</f>
        <v>54</v>
      </c>
      <c r="D1152" s="165">
        <f>SUMIFS(D1153:D$1297,$L1153:$L$1297,$A1152,$J1153:$J$1297,"项")</f>
        <v>40</v>
      </c>
      <c r="E1152" s="165">
        <f>SUMIFS(E1153:E$1297,$L1153:$L$1297,$A1152,$J1153:$J$1297,"项")</f>
        <v>38</v>
      </c>
      <c r="F1152" s="165">
        <f>SUMIFS(F1153:F$1297,$L1153:$L$1297,$A1152,$J1153:$J$1297,"项")</f>
        <v>117</v>
      </c>
      <c r="G1152" s="173">
        <f t="shared" si="119"/>
        <v>3.079</v>
      </c>
      <c r="H1152" s="173">
        <f t="shared" si="120"/>
        <v>2.167</v>
      </c>
      <c r="I1152" s="184" t="str">
        <f t="shared" si="121"/>
        <v>是</v>
      </c>
      <c r="J1152" s="185" t="str">
        <f t="shared" si="122"/>
        <v>款</v>
      </c>
      <c r="K1152" s="186" t="str">
        <f t="shared" si="123"/>
        <v>220</v>
      </c>
      <c r="L1152" s="155" t="str">
        <f t="shared" si="124"/>
        <v>22005</v>
      </c>
      <c r="M1152" s="155" t="str">
        <f t="shared" si="125"/>
        <v>22005</v>
      </c>
    </row>
    <row r="1153" ht="31" customHeight="1" spans="1:13">
      <c r="A1153" s="170">
        <v>2200501</v>
      </c>
      <c r="B1153" s="171" t="s">
        <v>144</v>
      </c>
      <c r="C1153" s="172">
        <v>26</v>
      </c>
      <c r="D1153" s="172">
        <v>22</v>
      </c>
      <c r="E1153" s="172">
        <v>22</v>
      </c>
      <c r="F1153" s="172">
        <v>26</v>
      </c>
      <c r="G1153" s="173">
        <f t="shared" si="119"/>
        <v>1.182</v>
      </c>
      <c r="H1153" s="173">
        <f t="shared" si="120"/>
        <v>1</v>
      </c>
      <c r="I1153" s="184" t="str">
        <f t="shared" si="121"/>
        <v>是</v>
      </c>
      <c r="J1153" s="185" t="str">
        <f t="shared" si="122"/>
        <v>项</v>
      </c>
      <c r="K1153" s="186" t="str">
        <f t="shared" si="123"/>
        <v>220</v>
      </c>
      <c r="L1153" s="155" t="str">
        <f t="shared" si="124"/>
        <v>22005</v>
      </c>
      <c r="M1153" s="155" t="str">
        <f t="shared" si="125"/>
        <v>2200501</v>
      </c>
    </row>
    <row r="1154" ht="31" hidden="1" customHeight="1" spans="1:13">
      <c r="A1154" s="170">
        <v>2200502</v>
      </c>
      <c r="B1154" s="171" t="s">
        <v>145</v>
      </c>
      <c r="C1154" s="172">
        <v>0</v>
      </c>
      <c r="D1154" s="172">
        <v>0</v>
      </c>
      <c r="E1154" s="172">
        <v>0</v>
      </c>
      <c r="F1154" s="172">
        <v>0</v>
      </c>
      <c r="G1154" s="173" t="str">
        <f t="shared" si="119"/>
        <v/>
      </c>
      <c r="H1154" s="173" t="str">
        <f t="shared" si="120"/>
        <v/>
      </c>
      <c r="I1154" s="184" t="str">
        <f t="shared" si="121"/>
        <v>否</v>
      </c>
      <c r="J1154" s="185" t="str">
        <f t="shared" si="122"/>
        <v>项</v>
      </c>
      <c r="K1154" s="186" t="str">
        <f t="shared" si="123"/>
        <v>220</v>
      </c>
      <c r="L1154" s="155" t="str">
        <f t="shared" si="124"/>
        <v>22005</v>
      </c>
      <c r="M1154" s="155" t="str">
        <f t="shared" si="125"/>
        <v>2200502</v>
      </c>
    </row>
    <row r="1155" ht="31" hidden="1" customHeight="1" spans="1:13">
      <c r="A1155" s="170">
        <v>2200503</v>
      </c>
      <c r="B1155" s="171" t="s">
        <v>146</v>
      </c>
      <c r="C1155" s="172">
        <v>0</v>
      </c>
      <c r="D1155" s="172">
        <v>0</v>
      </c>
      <c r="E1155" s="172">
        <v>0</v>
      </c>
      <c r="F1155" s="172">
        <v>0</v>
      </c>
      <c r="G1155" s="173" t="str">
        <f t="shared" si="119"/>
        <v/>
      </c>
      <c r="H1155" s="173" t="str">
        <f t="shared" si="120"/>
        <v/>
      </c>
      <c r="I1155" s="184" t="str">
        <f t="shared" si="121"/>
        <v>否</v>
      </c>
      <c r="J1155" s="185" t="str">
        <f t="shared" si="122"/>
        <v>项</v>
      </c>
      <c r="K1155" s="186" t="str">
        <f t="shared" si="123"/>
        <v>220</v>
      </c>
      <c r="L1155" s="155" t="str">
        <f t="shared" si="124"/>
        <v>22005</v>
      </c>
      <c r="M1155" s="155" t="str">
        <f t="shared" si="125"/>
        <v>2200503</v>
      </c>
    </row>
    <row r="1156" ht="31" customHeight="1" spans="1:13">
      <c r="A1156" s="170">
        <v>2200504</v>
      </c>
      <c r="B1156" s="171" t="s">
        <v>1000</v>
      </c>
      <c r="C1156" s="172">
        <v>20</v>
      </c>
      <c r="D1156" s="172">
        <v>18</v>
      </c>
      <c r="E1156" s="172">
        <v>16</v>
      </c>
      <c r="F1156" s="172">
        <v>16</v>
      </c>
      <c r="G1156" s="173">
        <f t="shared" si="119"/>
        <v>1</v>
      </c>
      <c r="H1156" s="173">
        <f t="shared" si="120"/>
        <v>0.8</v>
      </c>
      <c r="I1156" s="184" t="str">
        <f t="shared" si="121"/>
        <v>是</v>
      </c>
      <c r="J1156" s="185" t="str">
        <f t="shared" si="122"/>
        <v>项</v>
      </c>
      <c r="K1156" s="186" t="str">
        <f t="shared" si="123"/>
        <v>220</v>
      </c>
      <c r="L1156" s="155" t="str">
        <f t="shared" si="124"/>
        <v>22005</v>
      </c>
      <c r="M1156" s="155" t="str">
        <f t="shared" si="125"/>
        <v>2200504</v>
      </c>
    </row>
    <row r="1157" ht="31" hidden="1" customHeight="1" spans="1:13">
      <c r="A1157" s="170">
        <v>2200506</v>
      </c>
      <c r="B1157" s="171" t="s">
        <v>1001</v>
      </c>
      <c r="C1157" s="172">
        <v>0</v>
      </c>
      <c r="D1157" s="172">
        <v>0</v>
      </c>
      <c r="E1157" s="172">
        <v>0</v>
      </c>
      <c r="F1157" s="172">
        <v>0</v>
      </c>
      <c r="G1157" s="173" t="str">
        <f t="shared" ref="G1157:G1220" si="126">IF(E1157&lt;&gt;0,ROUND(F1157/E1157,3),"")</f>
        <v/>
      </c>
      <c r="H1157" s="173" t="str">
        <f t="shared" ref="H1157:H1220" si="127">IF(C1157&lt;&gt;0,ROUND(F1157/C1157,3),"")</f>
        <v/>
      </c>
      <c r="I1157" s="184" t="str">
        <f t="shared" si="121"/>
        <v>否</v>
      </c>
      <c r="J1157" s="185" t="str">
        <f t="shared" si="122"/>
        <v>项</v>
      </c>
      <c r="K1157" s="186" t="str">
        <f t="shared" si="123"/>
        <v>220</v>
      </c>
      <c r="L1157" s="155" t="str">
        <f t="shared" si="124"/>
        <v>22005</v>
      </c>
      <c r="M1157" s="155" t="str">
        <f t="shared" si="125"/>
        <v>2200506</v>
      </c>
    </row>
    <row r="1158" ht="31" hidden="1" customHeight="1" spans="1:13">
      <c r="A1158" s="170">
        <v>2200507</v>
      </c>
      <c r="B1158" s="171" t="s">
        <v>1002</v>
      </c>
      <c r="C1158" s="172">
        <v>0</v>
      </c>
      <c r="D1158" s="172">
        <v>0</v>
      </c>
      <c r="E1158" s="172">
        <v>0</v>
      </c>
      <c r="F1158" s="172">
        <v>0</v>
      </c>
      <c r="G1158" s="173" t="str">
        <f t="shared" si="126"/>
        <v/>
      </c>
      <c r="H1158" s="173" t="str">
        <f t="shared" si="127"/>
        <v/>
      </c>
      <c r="I1158" s="184" t="str">
        <f t="shared" ref="I1158:I1221" si="128">IF(LEN(A1158)=3,"是",IF(OR(C1158&lt;&gt;0,D1158&lt;&gt;0,E1158&lt;&gt;0,F1158&lt;&gt;0),"是","否"))</f>
        <v>否</v>
      </c>
      <c r="J1158" s="185" t="str">
        <f t="shared" ref="J1158:J1221" si="129">_xlfn.IFS(LEN(A1158)=3,"类",LEN(A1158)=5,"款",LEN(A1158)=7,"项")</f>
        <v>项</v>
      </c>
      <c r="K1158" s="186" t="str">
        <f t="shared" ref="K1158:K1221" si="130">LEFT(A1158,3)</f>
        <v>220</v>
      </c>
      <c r="L1158" s="155" t="str">
        <f t="shared" ref="L1158:L1221" si="131">LEFT(A1158,5)</f>
        <v>22005</v>
      </c>
      <c r="M1158" s="155" t="str">
        <f t="shared" ref="M1158:M1221" si="132">LEFT(A1158,7)</f>
        <v>2200507</v>
      </c>
    </row>
    <row r="1159" ht="31" hidden="1" customHeight="1" spans="1:13">
      <c r="A1159" s="170">
        <v>2200508</v>
      </c>
      <c r="B1159" s="171" t="s">
        <v>1003</v>
      </c>
      <c r="C1159" s="172">
        <v>0</v>
      </c>
      <c r="D1159" s="172">
        <v>0</v>
      </c>
      <c r="E1159" s="172">
        <v>0</v>
      </c>
      <c r="F1159" s="172">
        <v>0</v>
      </c>
      <c r="G1159" s="173" t="str">
        <f t="shared" si="126"/>
        <v/>
      </c>
      <c r="H1159" s="173" t="str">
        <f t="shared" si="127"/>
        <v/>
      </c>
      <c r="I1159" s="184" t="str">
        <f t="shared" si="128"/>
        <v>否</v>
      </c>
      <c r="J1159" s="185" t="str">
        <f t="shared" si="129"/>
        <v>项</v>
      </c>
      <c r="K1159" s="186" t="str">
        <f t="shared" si="130"/>
        <v>220</v>
      </c>
      <c r="L1159" s="155" t="str">
        <f t="shared" si="131"/>
        <v>22005</v>
      </c>
      <c r="M1159" s="155" t="str">
        <f t="shared" si="132"/>
        <v>2200508</v>
      </c>
    </row>
    <row r="1160" ht="31" customHeight="1" spans="1:13">
      <c r="A1160" s="170">
        <v>2200509</v>
      </c>
      <c r="B1160" s="171" t="s">
        <v>1004</v>
      </c>
      <c r="C1160" s="172">
        <v>8</v>
      </c>
      <c r="D1160" s="172">
        <v>0</v>
      </c>
      <c r="E1160" s="172">
        <v>0</v>
      </c>
      <c r="F1160" s="172">
        <v>75</v>
      </c>
      <c r="G1160" s="173" t="str">
        <f t="shared" si="126"/>
        <v/>
      </c>
      <c r="H1160" s="173">
        <f t="shared" si="127"/>
        <v>9.375</v>
      </c>
      <c r="I1160" s="184" t="str">
        <f t="shared" si="128"/>
        <v>是</v>
      </c>
      <c r="J1160" s="185" t="str">
        <f t="shared" si="129"/>
        <v>项</v>
      </c>
      <c r="K1160" s="186" t="str">
        <f t="shared" si="130"/>
        <v>220</v>
      </c>
      <c r="L1160" s="155" t="str">
        <f t="shared" si="131"/>
        <v>22005</v>
      </c>
      <c r="M1160" s="155" t="str">
        <f t="shared" si="132"/>
        <v>2200509</v>
      </c>
    </row>
    <row r="1161" ht="31" hidden="1" customHeight="1" spans="1:13">
      <c r="A1161" s="170">
        <v>2200510</v>
      </c>
      <c r="B1161" s="171" t="s">
        <v>1005</v>
      </c>
      <c r="C1161" s="172">
        <v>0</v>
      </c>
      <c r="D1161" s="172">
        <v>0</v>
      </c>
      <c r="E1161" s="172">
        <v>0</v>
      </c>
      <c r="F1161" s="172">
        <v>0</v>
      </c>
      <c r="G1161" s="173" t="str">
        <f t="shared" si="126"/>
        <v/>
      </c>
      <c r="H1161" s="173" t="str">
        <f t="shared" si="127"/>
        <v/>
      </c>
      <c r="I1161" s="184" t="str">
        <f t="shared" si="128"/>
        <v>否</v>
      </c>
      <c r="J1161" s="185" t="str">
        <f t="shared" si="129"/>
        <v>项</v>
      </c>
      <c r="K1161" s="186" t="str">
        <f t="shared" si="130"/>
        <v>220</v>
      </c>
      <c r="L1161" s="155" t="str">
        <f t="shared" si="131"/>
        <v>22005</v>
      </c>
      <c r="M1161" s="155" t="str">
        <f t="shared" si="132"/>
        <v>2200510</v>
      </c>
    </row>
    <row r="1162" ht="31" hidden="1" customHeight="1" spans="1:13">
      <c r="A1162" s="170">
        <v>2200511</v>
      </c>
      <c r="B1162" s="171" t="s">
        <v>1006</v>
      </c>
      <c r="C1162" s="172">
        <v>0</v>
      </c>
      <c r="D1162" s="172">
        <v>0</v>
      </c>
      <c r="E1162" s="172">
        <v>0</v>
      </c>
      <c r="F1162" s="172">
        <v>0</v>
      </c>
      <c r="G1162" s="173" t="str">
        <f t="shared" si="126"/>
        <v/>
      </c>
      <c r="H1162" s="173" t="str">
        <f t="shared" si="127"/>
        <v/>
      </c>
      <c r="I1162" s="184" t="str">
        <f t="shared" si="128"/>
        <v>否</v>
      </c>
      <c r="J1162" s="185" t="str">
        <f t="shared" si="129"/>
        <v>项</v>
      </c>
      <c r="K1162" s="186" t="str">
        <f t="shared" si="130"/>
        <v>220</v>
      </c>
      <c r="L1162" s="155" t="str">
        <f t="shared" si="131"/>
        <v>22005</v>
      </c>
      <c r="M1162" s="155" t="str">
        <f t="shared" si="132"/>
        <v>2200511</v>
      </c>
    </row>
    <row r="1163" ht="31" hidden="1" customHeight="1" spans="1:13">
      <c r="A1163" s="170">
        <v>2200512</v>
      </c>
      <c r="B1163" s="171" t="s">
        <v>1007</v>
      </c>
      <c r="C1163" s="172">
        <v>0</v>
      </c>
      <c r="D1163" s="172">
        <v>0</v>
      </c>
      <c r="E1163" s="172">
        <v>0</v>
      </c>
      <c r="F1163" s="172">
        <v>0</v>
      </c>
      <c r="G1163" s="173" t="str">
        <f t="shared" si="126"/>
        <v/>
      </c>
      <c r="H1163" s="173" t="str">
        <f t="shared" si="127"/>
        <v/>
      </c>
      <c r="I1163" s="184" t="str">
        <f t="shared" si="128"/>
        <v>否</v>
      </c>
      <c r="J1163" s="185" t="str">
        <f t="shared" si="129"/>
        <v>项</v>
      </c>
      <c r="K1163" s="186" t="str">
        <f t="shared" si="130"/>
        <v>220</v>
      </c>
      <c r="L1163" s="155" t="str">
        <f t="shared" si="131"/>
        <v>22005</v>
      </c>
      <c r="M1163" s="155" t="str">
        <f t="shared" si="132"/>
        <v>2200512</v>
      </c>
    </row>
    <row r="1164" ht="31" hidden="1" customHeight="1" spans="1:13">
      <c r="A1164" s="170">
        <v>2200513</v>
      </c>
      <c r="B1164" s="171" t="s">
        <v>1008</v>
      </c>
      <c r="C1164" s="172">
        <v>0</v>
      </c>
      <c r="D1164" s="172">
        <v>0</v>
      </c>
      <c r="E1164" s="172">
        <v>0</v>
      </c>
      <c r="F1164" s="172">
        <v>0</v>
      </c>
      <c r="G1164" s="173" t="str">
        <f t="shared" si="126"/>
        <v/>
      </c>
      <c r="H1164" s="173" t="str">
        <f t="shared" si="127"/>
        <v/>
      </c>
      <c r="I1164" s="184" t="str">
        <f t="shared" si="128"/>
        <v>否</v>
      </c>
      <c r="J1164" s="185" t="str">
        <f t="shared" si="129"/>
        <v>项</v>
      </c>
      <c r="K1164" s="186" t="str">
        <f t="shared" si="130"/>
        <v>220</v>
      </c>
      <c r="L1164" s="155" t="str">
        <f t="shared" si="131"/>
        <v>22005</v>
      </c>
      <c r="M1164" s="155" t="str">
        <f t="shared" si="132"/>
        <v>2200513</v>
      </c>
    </row>
    <row r="1165" ht="31" hidden="1" customHeight="1" spans="1:13">
      <c r="A1165" s="170">
        <v>2200514</v>
      </c>
      <c r="B1165" s="171" t="s">
        <v>1009</v>
      </c>
      <c r="C1165" s="172">
        <v>0</v>
      </c>
      <c r="D1165" s="172">
        <v>0</v>
      </c>
      <c r="E1165" s="172">
        <v>0</v>
      </c>
      <c r="F1165" s="172">
        <v>0</v>
      </c>
      <c r="G1165" s="173" t="str">
        <f t="shared" si="126"/>
        <v/>
      </c>
      <c r="H1165" s="173" t="str">
        <f t="shared" si="127"/>
        <v/>
      </c>
      <c r="I1165" s="184" t="str">
        <f t="shared" si="128"/>
        <v>否</v>
      </c>
      <c r="J1165" s="185" t="str">
        <f t="shared" si="129"/>
        <v>项</v>
      </c>
      <c r="K1165" s="186" t="str">
        <f t="shared" si="130"/>
        <v>220</v>
      </c>
      <c r="L1165" s="155" t="str">
        <f t="shared" si="131"/>
        <v>22005</v>
      </c>
      <c r="M1165" s="155" t="str">
        <f t="shared" si="132"/>
        <v>2200514</v>
      </c>
    </row>
    <row r="1166" ht="31" hidden="1" customHeight="1" spans="1:13">
      <c r="A1166" s="170">
        <v>2200599</v>
      </c>
      <c r="B1166" s="171" t="s">
        <v>1010</v>
      </c>
      <c r="C1166" s="172">
        <v>0</v>
      </c>
      <c r="D1166" s="172">
        <v>0</v>
      </c>
      <c r="E1166" s="172">
        <v>0</v>
      </c>
      <c r="F1166" s="172">
        <v>0</v>
      </c>
      <c r="G1166" s="173" t="str">
        <f t="shared" si="126"/>
        <v/>
      </c>
      <c r="H1166" s="173" t="str">
        <f t="shared" si="127"/>
        <v/>
      </c>
      <c r="I1166" s="184" t="str">
        <f t="shared" si="128"/>
        <v>否</v>
      </c>
      <c r="J1166" s="185" t="str">
        <f t="shared" si="129"/>
        <v>项</v>
      </c>
      <c r="K1166" s="186" t="str">
        <f t="shared" si="130"/>
        <v>220</v>
      </c>
      <c r="L1166" s="155" t="str">
        <f t="shared" si="131"/>
        <v>22005</v>
      </c>
      <c r="M1166" s="155" t="str">
        <f t="shared" si="132"/>
        <v>2200599</v>
      </c>
    </row>
    <row r="1167" ht="31" hidden="1" customHeight="1" spans="1:13">
      <c r="A1167" s="309">
        <v>22099</v>
      </c>
      <c r="B1167" s="310" t="s">
        <v>1011</v>
      </c>
      <c r="C1167" s="165">
        <f>SUMIFS(C1168:C$1297,$L1168:$L$1297,$A1167,$J1168:$J$1297,"项")</f>
        <v>0</v>
      </c>
      <c r="D1167" s="165">
        <f>SUMIFS(D1168:D$1297,$L1168:$L$1297,$A1167,$J1168:$J$1297,"项")</f>
        <v>0</v>
      </c>
      <c r="E1167" s="165">
        <f>SUMIFS(E1168:E$1297,$L1168:$L$1297,$A1167,$J1168:$J$1297,"项")</f>
        <v>0</v>
      </c>
      <c r="F1167" s="165">
        <f>SUMIFS(F1168:F$1297,$L1168:$L$1297,$A1167,$J1168:$J$1297,"项")</f>
        <v>0</v>
      </c>
      <c r="G1167" s="173" t="str">
        <f t="shared" si="126"/>
        <v/>
      </c>
      <c r="H1167" s="173" t="str">
        <f t="shared" si="127"/>
        <v/>
      </c>
      <c r="I1167" s="184" t="str">
        <f t="shared" si="128"/>
        <v>否</v>
      </c>
      <c r="J1167" s="185" t="str">
        <f t="shared" si="129"/>
        <v>款</v>
      </c>
      <c r="K1167" s="186" t="str">
        <f t="shared" si="130"/>
        <v>220</v>
      </c>
      <c r="L1167" s="155" t="str">
        <f t="shared" si="131"/>
        <v>22099</v>
      </c>
      <c r="M1167" s="155" t="str">
        <f t="shared" si="132"/>
        <v>22099</v>
      </c>
    </row>
    <row r="1168" ht="31" hidden="1" customHeight="1" spans="1:13">
      <c r="A1168" s="170">
        <v>2209999</v>
      </c>
      <c r="B1168" s="171" t="s">
        <v>1012</v>
      </c>
      <c r="C1168" s="172">
        <v>0</v>
      </c>
      <c r="D1168" s="172">
        <v>0</v>
      </c>
      <c r="E1168" s="172">
        <v>0</v>
      </c>
      <c r="F1168" s="172">
        <v>0</v>
      </c>
      <c r="G1168" s="173" t="str">
        <f t="shared" si="126"/>
        <v/>
      </c>
      <c r="H1168" s="173" t="str">
        <f t="shared" si="127"/>
        <v/>
      </c>
      <c r="I1168" s="184" t="str">
        <f t="shared" si="128"/>
        <v>否</v>
      </c>
      <c r="J1168" s="185" t="str">
        <f t="shared" si="129"/>
        <v>项</v>
      </c>
      <c r="K1168" s="186" t="str">
        <f t="shared" si="130"/>
        <v>220</v>
      </c>
      <c r="L1168" s="155" t="str">
        <f t="shared" si="131"/>
        <v>22099</v>
      </c>
      <c r="M1168" s="155" t="str">
        <f t="shared" si="132"/>
        <v>2209999</v>
      </c>
    </row>
    <row r="1169" ht="31" customHeight="1" spans="1:13">
      <c r="A1169" s="307">
        <v>221</v>
      </c>
      <c r="B1169" s="237" t="s">
        <v>112</v>
      </c>
      <c r="C1169" s="165">
        <f>SUMIFS(C1170:C$1297,$K1170:$K$1297,$A1169,$J1170:$J$1297,"款")</f>
        <v>14968</v>
      </c>
      <c r="D1169" s="165">
        <f>SUMIFS(D1170:D$1297,$K1170:$K$1297,$A1169,$J1170:$J$1297,"款")</f>
        <v>11725</v>
      </c>
      <c r="E1169" s="165">
        <f>SUMIFS(E1170:E$1297,$K1170:$K$1297,$A1169,$J1170:$J$1297,"款")</f>
        <v>11278</v>
      </c>
      <c r="F1169" s="165">
        <f>SUMIFS(F1170:F$1297,$K1170:$K$1297,$A1169,$J1170:$J$1297,"款")</f>
        <v>10592</v>
      </c>
      <c r="G1169" s="308">
        <f t="shared" si="126"/>
        <v>0.939</v>
      </c>
      <c r="H1169" s="308">
        <f t="shared" si="127"/>
        <v>0.708</v>
      </c>
      <c r="I1169" s="184" t="str">
        <f t="shared" si="128"/>
        <v>是</v>
      </c>
      <c r="J1169" s="185" t="str">
        <f t="shared" si="129"/>
        <v>类</v>
      </c>
      <c r="K1169" s="186" t="str">
        <f t="shared" si="130"/>
        <v>221</v>
      </c>
      <c r="L1169" s="155" t="str">
        <f t="shared" si="131"/>
        <v>221</v>
      </c>
      <c r="M1169" s="155" t="str">
        <f t="shared" si="132"/>
        <v>221</v>
      </c>
    </row>
    <row r="1170" ht="31" customHeight="1" spans="1:13">
      <c r="A1170" s="309">
        <v>22101</v>
      </c>
      <c r="B1170" s="310" t="s">
        <v>1013</v>
      </c>
      <c r="C1170" s="165">
        <f>SUMIFS(C1171:C$1297,$L1171:$L$1297,$A1170,$J1171:$J$1297,"项")</f>
        <v>5155</v>
      </c>
      <c r="D1170" s="165">
        <f>SUMIFS(D1171:D$1297,$L1171:$L$1297,$A1170,$J1171:$J$1297,"项")</f>
        <v>1856</v>
      </c>
      <c r="E1170" s="165">
        <f>SUMIFS(E1171:E$1297,$L1171:$L$1297,$A1170,$J1171:$J$1297,"项")</f>
        <v>1398</v>
      </c>
      <c r="F1170" s="165">
        <f>SUMIFS(F1171:F$1297,$L1171:$L$1297,$A1170,$J1171:$J$1297,"项")</f>
        <v>835</v>
      </c>
      <c r="G1170" s="173">
        <f t="shared" si="126"/>
        <v>0.597</v>
      </c>
      <c r="H1170" s="173">
        <f t="shared" si="127"/>
        <v>0.162</v>
      </c>
      <c r="I1170" s="184" t="str">
        <f t="shared" si="128"/>
        <v>是</v>
      </c>
      <c r="J1170" s="185" t="str">
        <f t="shared" si="129"/>
        <v>款</v>
      </c>
      <c r="K1170" s="186" t="str">
        <f t="shared" si="130"/>
        <v>221</v>
      </c>
      <c r="L1170" s="155" t="str">
        <f t="shared" si="131"/>
        <v>22101</v>
      </c>
      <c r="M1170" s="155" t="str">
        <f t="shared" si="132"/>
        <v>22101</v>
      </c>
    </row>
    <row r="1171" ht="31" hidden="1" customHeight="1" spans="1:13">
      <c r="A1171" s="170">
        <v>2210101</v>
      </c>
      <c r="B1171" s="171" t="s">
        <v>1014</v>
      </c>
      <c r="C1171" s="172">
        <v>0</v>
      </c>
      <c r="D1171" s="172">
        <v>0</v>
      </c>
      <c r="E1171" s="172">
        <v>0</v>
      </c>
      <c r="F1171" s="172">
        <v>0</v>
      </c>
      <c r="G1171" s="173" t="str">
        <f t="shared" si="126"/>
        <v/>
      </c>
      <c r="H1171" s="173" t="str">
        <f t="shared" si="127"/>
        <v/>
      </c>
      <c r="I1171" s="184" t="str">
        <f t="shared" si="128"/>
        <v>否</v>
      </c>
      <c r="J1171" s="185" t="str">
        <f t="shared" si="129"/>
        <v>项</v>
      </c>
      <c r="K1171" s="186" t="str">
        <f t="shared" si="130"/>
        <v>221</v>
      </c>
      <c r="L1171" s="155" t="str">
        <f t="shared" si="131"/>
        <v>22101</v>
      </c>
      <c r="M1171" s="155" t="str">
        <f t="shared" si="132"/>
        <v>2210101</v>
      </c>
    </row>
    <row r="1172" ht="31" hidden="1" customHeight="1" spans="1:13">
      <c r="A1172" s="170">
        <v>2210102</v>
      </c>
      <c r="B1172" s="171" t="s">
        <v>1015</v>
      </c>
      <c r="C1172" s="172">
        <v>0</v>
      </c>
      <c r="D1172" s="172">
        <v>0</v>
      </c>
      <c r="E1172" s="172">
        <v>0</v>
      </c>
      <c r="F1172" s="172">
        <v>0</v>
      </c>
      <c r="G1172" s="173" t="str">
        <f t="shared" si="126"/>
        <v/>
      </c>
      <c r="H1172" s="173" t="str">
        <f t="shared" si="127"/>
        <v/>
      </c>
      <c r="I1172" s="184" t="str">
        <f t="shared" si="128"/>
        <v>否</v>
      </c>
      <c r="J1172" s="185" t="str">
        <f t="shared" si="129"/>
        <v>项</v>
      </c>
      <c r="K1172" s="186" t="str">
        <f t="shared" si="130"/>
        <v>221</v>
      </c>
      <c r="L1172" s="155" t="str">
        <f t="shared" si="131"/>
        <v>22101</v>
      </c>
      <c r="M1172" s="155" t="str">
        <f t="shared" si="132"/>
        <v>2210102</v>
      </c>
    </row>
    <row r="1173" ht="31" customHeight="1" spans="1:13">
      <c r="A1173" s="170">
        <v>2210103</v>
      </c>
      <c r="B1173" s="171" t="s">
        <v>1016</v>
      </c>
      <c r="C1173" s="172">
        <v>982</v>
      </c>
      <c r="D1173" s="172">
        <v>562</v>
      </c>
      <c r="E1173" s="172">
        <v>562</v>
      </c>
      <c r="F1173" s="172">
        <v>0</v>
      </c>
      <c r="G1173" s="173">
        <f t="shared" si="126"/>
        <v>0</v>
      </c>
      <c r="H1173" s="173">
        <f t="shared" si="127"/>
        <v>0</v>
      </c>
      <c r="I1173" s="184" t="str">
        <f t="shared" si="128"/>
        <v>是</v>
      </c>
      <c r="J1173" s="185" t="str">
        <f t="shared" si="129"/>
        <v>项</v>
      </c>
      <c r="K1173" s="186" t="str">
        <f t="shared" si="130"/>
        <v>221</v>
      </c>
      <c r="L1173" s="155" t="str">
        <f t="shared" si="131"/>
        <v>22101</v>
      </c>
      <c r="M1173" s="155" t="str">
        <f t="shared" si="132"/>
        <v>2210103</v>
      </c>
    </row>
    <row r="1174" ht="31" hidden="1" customHeight="1" spans="1:13">
      <c r="A1174" s="170">
        <v>2210104</v>
      </c>
      <c r="B1174" s="171" t="s">
        <v>1017</v>
      </c>
      <c r="C1174" s="172">
        <v>0</v>
      </c>
      <c r="D1174" s="172">
        <v>0</v>
      </c>
      <c r="E1174" s="172">
        <v>0</v>
      </c>
      <c r="F1174" s="172">
        <v>0</v>
      </c>
      <c r="G1174" s="173" t="str">
        <f t="shared" si="126"/>
        <v/>
      </c>
      <c r="H1174" s="173" t="str">
        <f t="shared" si="127"/>
        <v/>
      </c>
      <c r="I1174" s="184" t="str">
        <f t="shared" si="128"/>
        <v>否</v>
      </c>
      <c r="J1174" s="185" t="str">
        <f t="shared" si="129"/>
        <v>项</v>
      </c>
      <c r="K1174" s="186" t="str">
        <f t="shared" si="130"/>
        <v>221</v>
      </c>
      <c r="L1174" s="155" t="str">
        <f t="shared" si="131"/>
        <v>22101</v>
      </c>
      <c r="M1174" s="155" t="str">
        <f t="shared" si="132"/>
        <v>2210104</v>
      </c>
    </row>
    <row r="1175" ht="31" customHeight="1" spans="1:13">
      <c r="A1175" s="170">
        <v>2210105</v>
      </c>
      <c r="B1175" s="171" t="s">
        <v>1018</v>
      </c>
      <c r="C1175" s="172">
        <v>21</v>
      </c>
      <c r="D1175" s="172">
        <v>131</v>
      </c>
      <c r="E1175" s="172">
        <v>36</v>
      </c>
      <c r="F1175" s="172">
        <v>35</v>
      </c>
      <c r="G1175" s="173">
        <f t="shared" si="126"/>
        <v>0.972</v>
      </c>
      <c r="H1175" s="173">
        <f t="shared" si="127"/>
        <v>1.667</v>
      </c>
      <c r="I1175" s="184" t="str">
        <f t="shared" si="128"/>
        <v>是</v>
      </c>
      <c r="J1175" s="185" t="str">
        <f t="shared" si="129"/>
        <v>项</v>
      </c>
      <c r="K1175" s="186" t="str">
        <f t="shared" si="130"/>
        <v>221</v>
      </c>
      <c r="L1175" s="155" t="str">
        <f t="shared" si="131"/>
        <v>22101</v>
      </c>
      <c r="M1175" s="155" t="str">
        <f t="shared" si="132"/>
        <v>2210105</v>
      </c>
    </row>
    <row r="1176" ht="31" hidden="1" customHeight="1" spans="1:13">
      <c r="A1176" s="170">
        <v>2210106</v>
      </c>
      <c r="B1176" s="171" t="s">
        <v>1019</v>
      </c>
      <c r="C1176" s="172">
        <v>0</v>
      </c>
      <c r="D1176" s="172">
        <v>0</v>
      </c>
      <c r="E1176" s="172">
        <v>0</v>
      </c>
      <c r="F1176" s="172">
        <v>0</v>
      </c>
      <c r="G1176" s="173" t="str">
        <f t="shared" si="126"/>
        <v/>
      </c>
      <c r="H1176" s="173" t="str">
        <f t="shared" si="127"/>
        <v/>
      </c>
      <c r="I1176" s="184" t="str">
        <f t="shared" si="128"/>
        <v>否</v>
      </c>
      <c r="J1176" s="185" t="str">
        <f t="shared" si="129"/>
        <v>项</v>
      </c>
      <c r="K1176" s="186" t="str">
        <f t="shared" si="130"/>
        <v>221</v>
      </c>
      <c r="L1176" s="155" t="str">
        <f t="shared" si="131"/>
        <v>22101</v>
      </c>
      <c r="M1176" s="155" t="str">
        <f t="shared" si="132"/>
        <v>2210106</v>
      </c>
    </row>
    <row r="1177" ht="31" hidden="1" customHeight="1" spans="1:13">
      <c r="A1177" s="170">
        <v>2210107</v>
      </c>
      <c r="B1177" s="171" t="s">
        <v>1020</v>
      </c>
      <c r="C1177" s="172">
        <v>0</v>
      </c>
      <c r="D1177" s="172">
        <v>0</v>
      </c>
      <c r="E1177" s="172">
        <v>0</v>
      </c>
      <c r="F1177" s="172">
        <v>0</v>
      </c>
      <c r="G1177" s="173" t="str">
        <f t="shared" si="126"/>
        <v/>
      </c>
      <c r="H1177" s="173" t="str">
        <f t="shared" si="127"/>
        <v/>
      </c>
      <c r="I1177" s="184" t="str">
        <f t="shared" si="128"/>
        <v>否</v>
      </c>
      <c r="J1177" s="185" t="str">
        <f t="shared" si="129"/>
        <v>项</v>
      </c>
      <c r="K1177" s="186" t="str">
        <f t="shared" si="130"/>
        <v>221</v>
      </c>
      <c r="L1177" s="155" t="str">
        <f t="shared" si="131"/>
        <v>22101</v>
      </c>
      <c r="M1177" s="155" t="str">
        <f t="shared" si="132"/>
        <v>2210107</v>
      </c>
    </row>
    <row r="1178" ht="31" customHeight="1" spans="1:13">
      <c r="A1178" s="170">
        <v>2210108</v>
      </c>
      <c r="B1178" s="171" t="s">
        <v>1021</v>
      </c>
      <c r="C1178" s="172">
        <v>4152</v>
      </c>
      <c r="D1178" s="172">
        <v>1163</v>
      </c>
      <c r="E1178" s="172">
        <v>800</v>
      </c>
      <c r="F1178" s="172">
        <v>800</v>
      </c>
      <c r="G1178" s="173">
        <f t="shared" si="126"/>
        <v>1</v>
      </c>
      <c r="H1178" s="173">
        <f t="shared" si="127"/>
        <v>0.193</v>
      </c>
      <c r="I1178" s="184" t="str">
        <f t="shared" si="128"/>
        <v>是</v>
      </c>
      <c r="J1178" s="185" t="str">
        <f t="shared" si="129"/>
        <v>项</v>
      </c>
      <c r="K1178" s="186" t="str">
        <f t="shared" si="130"/>
        <v>221</v>
      </c>
      <c r="L1178" s="155" t="str">
        <f t="shared" si="131"/>
        <v>22101</v>
      </c>
      <c r="M1178" s="155" t="str">
        <f t="shared" si="132"/>
        <v>2210108</v>
      </c>
    </row>
    <row r="1179" ht="31" hidden="1" customHeight="1" spans="1:13">
      <c r="A1179" s="170">
        <v>2210109</v>
      </c>
      <c r="B1179" s="171" t="s">
        <v>1022</v>
      </c>
      <c r="C1179" s="172">
        <v>0</v>
      </c>
      <c r="D1179" s="172">
        <v>0</v>
      </c>
      <c r="E1179" s="172">
        <v>0</v>
      </c>
      <c r="F1179" s="172">
        <v>0</v>
      </c>
      <c r="G1179" s="173" t="str">
        <f t="shared" si="126"/>
        <v/>
      </c>
      <c r="H1179" s="173" t="str">
        <f t="shared" si="127"/>
        <v/>
      </c>
      <c r="I1179" s="184" t="str">
        <f t="shared" si="128"/>
        <v>否</v>
      </c>
      <c r="J1179" s="185" t="str">
        <f t="shared" si="129"/>
        <v>项</v>
      </c>
      <c r="K1179" s="186" t="str">
        <f t="shared" si="130"/>
        <v>221</v>
      </c>
      <c r="L1179" s="155" t="str">
        <f t="shared" si="131"/>
        <v>22101</v>
      </c>
      <c r="M1179" s="155" t="str">
        <f t="shared" si="132"/>
        <v>2210109</v>
      </c>
    </row>
    <row r="1180" ht="31" hidden="1" customHeight="1" spans="1:13">
      <c r="A1180" s="170">
        <v>2210199</v>
      </c>
      <c r="B1180" s="171" t="s">
        <v>1023</v>
      </c>
      <c r="C1180" s="172">
        <v>0</v>
      </c>
      <c r="D1180" s="172">
        <v>0</v>
      </c>
      <c r="E1180" s="172">
        <v>0</v>
      </c>
      <c r="F1180" s="172">
        <v>0</v>
      </c>
      <c r="G1180" s="173" t="str">
        <f t="shared" si="126"/>
        <v/>
      </c>
      <c r="H1180" s="173" t="str">
        <f t="shared" si="127"/>
        <v/>
      </c>
      <c r="I1180" s="184" t="str">
        <f t="shared" si="128"/>
        <v>否</v>
      </c>
      <c r="J1180" s="185" t="str">
        <f t="shared" si="129"/>
        <v>项</v>
      </c>
      <c r="K1180" s="186" t="str">
        <f t="shared" si="130"/>
        <v>221</v>
      </c>
      <c r="L1180" s="155" t="str">
        <f t="shared" si="131"/>
        <v>22101</v>
      </c>
      <c r="M1180" s="155" t="str">
        <f t="shared" si="132"/>
        <v>2210199</v>
      </c>
    </row>
    <row r="1181" ht="31" customHeight="1" spans="1:13">
      <c r="A1181" s="309">
        <v>22102</v>
      </c>
      <c r="B1181" s="310" t="s">
        <v>1024</v>
      </c>
      <c r="C1181" s="165">
        <f>SUMIFS(C1182:C$1297,$L1182:$L$1297,$A1181,$J1182:$J$1297,"项")</f>
        <v>9813</v>
      </c>
      <c r="D1181" s="165">
        <f>SUMIFS(D1182:D$1297,$L1182:$L$1297,$A1181,$J1182:$J$1297,"项")</f>
        <v>9869</v>
      </c>
      <c r="E1181" s="165">
        <f>SUMIFS(E1182:E$1297,$L1182:$L$1297,$A1181,$J1182:$J$1297,"项")</f>
        <v>9880</v>
      </c>
      <c r="F1181" s="165">
        <f>SUMIFS(F1182:F$1297,$L1182:$L$1297,$A1181,$J1182:$J$1297,"项")</f>
        <v>9757</v>
      </c>
      <c r="G1181" s="173">
        <f t="shared" si="126"/>
        <v>0.988</v>
      </c>
      <c r="H1181" s="173">
        <f t="shared" si="127"/>
        <v>0.994</v>
      </c>
      <c r="I1181" s="184" t="str">
        <f t="shared" si="128"/>
        <v>是</v>
      </c>
      <c r="J1181" s="185" t="str">
        <f t="shared" si="129"/>
        <v>款</v>
      </c>
      <c r="K1181" s="186" t="str">
        <f t="shared" si="130"/>
        <v>221</v>
      </c>
      <c r="L1181" s="155" t="str">
        <f t="shared" si="131"/>
        <v>22102</v>
      </c>
      <c r="M1181" s="155" t="str">
        <f t="shared" si="132"/>
        <v>22102</v>
      </c>
    </row>
    <row r="1182" ht="31" customHeight="1" spans="1:13">
      <c r="A1182" s="170">
        <v>2210201</v>
      </c>
      <c r="B1182" s="171" t="s">
        <v>1025</v>
      </c>
      <c r="C1182" s="172">
        <v>9813</v>
      </c>
      <c r="D1182" s="172">
        <v>9869</v>
      </c>
      <c r="E1182" s="172">
        <v>9880</v>
      </c>
      <c r="F1182" s="172">
        <v>9757</v>
      </c>
      <c r="G1182" s="173">
        <f t="shared" si="126"/>
        <v>0.988</v>
      </c>
      <c r="H1182" s="173">
        <f t="shared" si="127"/>
        <v>0.994</v>
      </c>
      <c r="I1182" s="184" t="str">
        <f t="shared" si="128"/>
        <v>是</v>
      </c>
      <c r="J1182" s="185" t="str">
        <f t="shared" si="129"/>
        <v>项</v>
      </c>
      <c r="K1182" s="186" t="str">
        <f t="shared" si="130"/>
        <v>221</v>
      </c>
      <c r="L1182" s="155" t="str">
        <f t="shared" si="131"/>
        <v>22102</v>
      </c>
      <c r="M1182" s="155" t="str">
        <f t="shared" si="132"/>
        <v>2210201</v>
      </c>
    </row>
    <row r="1183" ht="31" hidden="1" customHeight="1" spans="1:13">
      <c r="A1183" s="170">
        <v>2210202</v>
      </c>
      <c r="B1183" s="171" t="s">
        <v>1026</v>
      </c>
      <c r="C1183" s="172">
        <v>0</v>
      </c>
      <c r="D1183" s="172">
        <v>0</v>
      </c>
      <c r="E1183" s="172">
        <v>0</v>
      </c>
      <c r="F1183" s="172">
        <v>0</v>
      </c>
      <c r="G1183" s="173" t="str">
        <f t="shared" si="126"/>
        <v/>
      </c>
      <c r="H1183" s="173" t="str">
        <f t="shared" si="127"/>
        <v/>
      </c>
      <c r="I1183" s="184" t="str">
        <f t="shared" si="128"/>
        <v>否</v>
      </c>
      <c r="J1183" s="185" t="str">
        <f t="shared" si="129"/>
        <v>项</v>
      </c>
      <c r="K1183" s="186" t="str">
        <f t="shared" si="130"/>
        <v>221</v>
      </c>
      <c r="L1183" s="155" t="str">
        <f t="shared" si="131"/>
        <v>22102</v>
      </c>
      <c r="M1183" s="155" t="str">
        <f t="shared" si="132"/>
        <v>2210202</v>
      </c>
    </row>
    <row r="1184" ht="31" hidden="1" customHeight="1" spans="1:13">
      <c r="A1184" s="170">
        <v>2210203</v>
      </c>
      <c r="B1184" s="171" t="s">
        <v>1027</v>
      </c>
      <c r="C1184" s="172">
        <v>0</v>
      </c>
      <c r="D1184" s="172">
        <v>0</v>
      </c>
      <c r="E1184" s="172">
        <v>0</v>
      </c>
      <c r="F1184" s="172">
        <v>0</v>
      </c>
      <c r="G1184" s="173" t="str">
        <f t="shared" si="126"/>
        <v/>
      </c>
      <c r="H1184" s="173" t="str">
        <f t="shared" si="127"/>
        <v/>
      </c>
      <c r="I1184" s="184" t="str">
        <f t="shared" si="128"/>
        <v>否</v>
      </c>
      <c r="J1184" s="185" t="str">
        <f t="shared" si="129"/>
        <v>项</v>
      </c>
      <c r="K1184" s="186" t="str">
        <f t="shared" si="130"/>
        <v>221</v>
      </c>
      <c r="L1184" s="155" t="str">
        <f t="shared" si="131"/>
        <v>22102</v>
      </c>
      <c r="M1184" s="155" t="str">
        <f t="shared" si="132"/>
        <v>2210203</v>
      </c>
    </row>
    <row r="1185" ht="31" hidden="1" customHeight="1" spans="1:13">
      <c r="A1185" s="309">
        <v>22103</v>
      </c>
      <c r="B1185" s="310" t="s">
        <v>1028</v>
      </c>
      <c r="C1185" s="165">
        <f>SUMIFS(C1186:C$1297,$L1186:$L$1297,$A1185,$J1186:$J$1297,"项")</f>
        <v>0</v>
      </c>
      <c r="D1185" s="165">
        <f>SUMIFS(D1186:D$1297,$L1186:$L$1297,$A1185,$J1186:$J$1297,"项")</f>
        <v>0</v>
      </c>
      <c r="E1185" s="165">
        <f>SUMIFS(E1186:E$1297,$L1186:$L$1297,$A1185,$J1186:$J$1297,"项")</f>
        <v>0</v>
      </c>
      <c r="F1185" s="165">
        <f>SUMIFS(F1186:F$1297,$L1186:$L$1297,$A1185,$J1186:$J$1297,"项")</f>
        <v>0</v>
      </c>
      <c r="G1185" s="173" t="str">
        <f t="shared" si="126"/>
        <v/>
      </c>
      <c r="H1185" s="173" t="str">
        <f t="shared" si="127"/>
        <v/>
      </c>
      <c r="I1185" s="184" t="str">
        <f t="shared" si="128"/>
        <v>否</v>
      </c>
      <c r="J1185" s="185" t="str">
        <f t="shared" si="129"/>
        <v>款</v>
      </c>
      <c r="K1185" s="186" t="str">
        <f t="shared" si="130"/>
        <v>221</v>
      </c>
      <c r="L1185" s="155" t="str">
        <f t="shared" si="131"/>
        <v>22103</v>
      </c>
      <c r="M1185" s="155" t="str">
        <f t="shared" si="132"/>
        <v>22103</v>
      </c>
    </row>
    <row r="1186" ht="31" hidden="1" customHeight="1" spans="1:13">
      <c r="A1186" s="170">
        <v>2210301</v>
      </c>
      <c r="B1186" s="171" t="s">
        <v>1029</v>
      </c>
      <c r="C1186" s="172">
        <v>0</v>
      </c>
      <c r="D1186" s="172">
        <v>0</v>
      </c>
      <c r="E1186" s="172">
        <v>0</v>
      </c>
      <c r="F1186" s="172">
        <v>0</v>
      </c>
      <c r="G1186" s="173" t="str">
        <f t="shared" si="126"/>
        <v/>
      </c>
      <c r="H1186" s="173" t="str">
        <f t="shared" si="127"/>
        <v/>
      </c>
      <c r="I1186" s="184" t="str">
        <f t="shared" si="128"/>
        <v>否</v>
      </c>
      <c r="J1186" s="185" t="str">
        <f t="shared" si="129"/>
        <v>项</v>
      </c>
      <c r="K1186" s="186" t="str">
        <f t="shared" si="130"/>
        <v>221</v>
      </c>
      <c r="L1186" s="155" t="str">
        <f t="shared" si="131"/>
        <v>22103</v>
      </c>
      <c r="M1186" s="155" t="str">
        <f t="shared" si="132"/>
        <v>2210301</v>
      </c>
    </row>
    <row r="1187" ht="31" hidden="1" customHeight="1" spans="1:13">
      <c r="A1187" s="170">
        <v>2210302</v>
      </c>
      <c r="B1187" s="171" t="s">
        <v>1030</v>
      </c>
      <c r="C1187" s="172">
        <v>0</v>
      </c>
      <c r="D1187" s="172">
        <v>0</v>
      </c>
      <c r="E1187" s="172">
        <v>0</v>
      </c>
      <c r="F1187" s="172">
        <v>0</v>
      </c>
      <c r="G1187" s="173" t="str">
        <f t="shared" si="126"/>
        <v/>
      </c>
      <c r="H1187" s="173" t="str">
        <f t="shared" si="127"/>
        <v/>
      </c>
      <c r="I1187" s="184" t="str">
        <f t="shared" si="128"/>
        <v>否</v>
      </c>
      <c r="J1187" s="185" t="str">
        <f t="shared" si="129"/>
        <v>项</v>
      </c>
      <c r="K1187" s="186" t="str">
        <f t="shared" si="130"/>
        <v>221</v>
      </c>
      <c r="L1187" s="155" t="str">
        <f t="shared" si="131"/>
        <v>22103</v>
      </c>
      <c r="M1187" s="155" t="str">
        <f t="shared" si="132"/>
        <v>2210302</v>
      </c>
    </row>
    <row r="1188" ht="31" hidden="1" customHeight="1" spans="1:13">
      <c r="A1188" s="170">
        <v>2210399</v>
      </c>
      <c r="B1188" s="171" t="s">
        <v>1031</v>
      </c>
      <c r="C1188" s="172">
        <v>0</v>
      </c>
      <c r="D1188" s="172">
        <v>0</v>
      </c>
      <c r="E1188" s="172">
        <v>0</v>
      </c>
      <c r="F1188" s="172">
        <v>0</v>
      </c>
      <c r="G1188" s="173" t="str">
        <f t="shared" si="126"/>
        <v/>
      </c>
      <c r="H1188" s="173" t="str">
        <f t="shared" si="127"/>
        <v/>
      </c>
      <c r="I1188" s="184" t="str">
        <f t="shared" si="128"/>
        <v>否</v>
      </c>
      <c r="J1188" s="185" t="str">
        <f t="shared" si="129"/>
        <v>项</v>
      </c>
      <c r="K1188" s="186" t="str">
        <f t="shared" si="130"/>
        <v>221</v>
      </c>
      <c r="L1188" s="155" t="str">
        <f t="shared" si="131"/>
        <v>22103</v>
      </c>
      <c r="M1188" s="155" t="str">
        <f t="shared" si="132"/>
        <v>2210399</v>
      </c>
    </row>
    <row r="1189" ht="31" customHeight="1" spans="1:13">
      <c r="A1189" s="307">
        <v>222</v>
      </c>
      <c r="B1189" s="237" t="s">
        <v>114</v>
      </c>
      <c r="C1189" s="165">
        <f>SUMIFS(C1190:C$1297,$K1190:$K$1297,$A1189,$J1190:$J$1297,"款")</f>
        <v>235</v>
      </c>
      <c r="D1189" s="165">
        <f>SUMIFS(D1190:D$1297,$K1190:$K$1297,$A1189,$J1190:$J$1297,"款")</f>
        <v>365</v>
      </c>
      <c r="E1189" s="165">
        <f>SUMIFS(E1190:E$1297,$K1190:$K$1297,$A1189,$J1190:$J$1297,"款")</f>
        <v>124</v>
      </c>
      <c r="F1189" s="165">
        <f>SUMIFS(F1190:F$1297,$K1190:$K$1297,$A1189,$J1190:$J$1297,"款")</f>
        <v>124</v>
      </c>
      <c r="G1189" s="308">
        <f t="shared" si="126"/>
        <v>1</v>
      </c>
      <c r="H1189" s="308">
        <f t="shared" si="127"/>
        <v>0.528</v>
      </c>
      <c r="I1189" s="184" t="str">
        <f t="shared" si="128"/>
        <v>是</v>
      </c>
      <c r="J1189" s="185" t="str">
        <f t="shared" si="129"/>
        <v>类</v>
      </c>
      <c r="K1189" s="186" t="str">
        <f t="shared" si="130"/>
        <v>222</v>
      </c>
      <c r="L1189" s="155" t="str">
        <f t="shared" si="131"/>
        <v>222</v>
      </c>
      <c r="M1189" s="155" t="str">
        <f t="shared" si="132"/>
        <v>222</v>
      </c>
    </row>
    <row r="1190" ht="31" customHeight="1" spans="1:13">
      <c r="A1190" s="309">
        <v>22201</v>
      </c>
      <c r="B1190" s="310" t="s">
        <v>1032</v>
      </c>
      <c r="C1190" s="165">
        <f>SUMIFS(C1191:C$1297,$L1191:$L$1297,$A1190,$J1191:$J$1297,"项")</f>
        <v>102</v>
      </c>
      <c r="D1190" s="165">
        <f>SUMIFS(D1191:D$1297,$L1191:$L$1297,$A1190,$J1191:$J$1297,"项")</f>
        <v>236</v>
      </c>
      <c r="E1190" s="165">
        <f>SUMIFS(E1191:E$1297,$L1191:$L$1297,$A1190,$J1191:$J$1297,"项")</f>
        <v>124</v>
      </c>
      <c r="F1190" s="165">
        <f>SUMIFS(F1191:F$1297,$L1191:$L$1297,$A1190,$J1191:$J$1297,"项")</f>
        <v>124</v>
      </c>
      <c r="G1190" s="173">
        <f t="shared" si="126"/>
        <v>1</v>
      </c>
      <c r="H1190" s="173">
        <f t="shared" si="127"/>
        <v>1.216</v>
      </c>
      <c r="I1190" s="184" t="str">
        <f t="shared" si="128"/>
        <v>是</v>
      </c>
      <c r="J1190" s="185" t="str">
        <f t="shared" si="129"/>
        <v>款</v>
      </c>
      <c r="K1190" s="186" t="str">
        <f t="shared" si="130"/>
        <v>222</v>
      </c>
      <c r="L1190" s="155" t="str">
        <f t="shared" si="131"/>
        <v>22201</v>
      </c>
      <c r="M1190" s="155" t="str">
        <f t="shared" si="132"/>
        <v>22201</v>
      </c>
    </row>
    <row r="1191" ht="31" hidden="1" customHeight="1" spans="1:13">
      <c r="A1191" s="170">
        <v>2220101</v>
      </c>
      <c r="B1191" s="171" t="s">
        <v>144</v>
      </c>
      <c r="C1191" s="172">
        <v>0</v>
      </c>
      <c r="D1191" s="172">
        <v>0</v>
      </c>
      <c r="E1191" s="172">
        <v>0</v>
      </c>
      <c r="F1191" s="172">
        <v>0</v>
      </c>
      <c r="G1191" s="173" t="str">
        <f t="shared" si="126"/>
        <v/>
      </c>
      <c r="H1191" s="173" t="str">
        <f t="shared" si="127"/>
        <v/>
      </c>
      <c r="I1191" s="184" t="str">
        <f t="shared" si="128"/>
        <v>否</v>
      </c>
      <c r="J1191" s="185" t="str">
        <f t="shared" si="129"/>
        <v>项</v>
      </c>
      <c r="K1191" s="186" t="str">
        <f t="shared" si="130"/>
        <v>222</v>
      </c>
      <c r="L1191" s="155" t="str">
        <f t="shared" si="131"/>
        <v>22201</v>
      </c>
      <c r="M1191" s="155" t="str">
        <f t="shared" si="132"/>
        <v>2220101</v>
      </c>
    </row>
    <row r="1192" ht="31" hidden="1" customHeight="1" spans="1:13">
      <c r="A1192" s="170">
        <v>2220102</v>
      </c>
      <c r="B1192" s="171" t="s">
        <v>145</v>
      </c>
      <c r="C1192" s="172">
        <v>0</v>
      </c>
      <c r="D1192" s="172">
        <v>0</v>
      </c>
      <c r="E1192" s="172">
        <v>0</v>
      </c>
      <c r="F1192" s="172">
        <v>0</v>
      </c>
      <c r="G1192" s="173" t="str">
        <f t="shared" si="126"/>
        <v/>
      </c>
      <c r="H1192" s="173" t="str">
        <f t="shared" si="127"/>
        <v/>
      </c>
      <c r="I1192" s="184" t="str">
        <f t="shared" si="128"/>
        <v>否</v>
      </c>
      <c r="J1192" s="185" t="str">
        <f t="shared" si="129"/>
        <v>项</v>
      </c>
      <c r="K1192" s="186" t="str">
        <f t="shared" si="130"/>
        <v>222</v>
      </c>
      <c r="L1192" s="155" t="str">
        <f t="shared" si="131"/>
        <v>22201</v>
      </c>
      <c r="M1192" s="155" t="str">
        <f t="shared" si="132"/>
        <v>2220102</v>
      </c>
    </row>
    <row r="1193" ht="31" hidden="1" customHeight="1" spans="1:13">
      <c r="A1193" s="170">
        <v>2220103</v>
      </c>
      <c r="B1193" s="171" t="s">
        <v>146</v>
      </c>
      <c r="C1193" s="172">
        <v>0</v>
      </c>
      <c r="D1193" s="172">
        <v>0</v>
      </c>
      <c r="E1193" s="172">
        <v>0</v>
      </c>
      <c r="F1193" s="172">
        <v>0</v>
      </c>
      <c r="G1193" s="173" t="str">
        <f t="shared" si="126"/>
        <v/>
      </c>
      <c r="H1193" s="173" t="str">
        <f t="shared" si="127"/>
        <v/>
      </c>
      <c r="I1193" s="184" t="str">
        <f t="shared" si="128"/>
        <v>否</v>
      </c>
      <c r="J1193" s="185" t="str">
        <f t="shared" si="129"/>
        <v>项</v>
      </c>
      <c r="K1193" s="186" t="str">
        <f t="shared" si="130"/>
        <v>222</v>
      </c>
      <c r="L1193" s="155" t="str">
        <f t="shared" si="131"/>
        <v>22201</v>
      </c>
      <c r="M1193" s="155" t="str">
        <f t="shared" si="132"/>
        <v>2220103</v>
      </c>
    </row>
    <row r="1194" ht="31" hidden="1" customHeight="1" spans="1:13">
      <c r="A1194" s="170">
        <v>2220104</v>
      </c>
      <c r="B1194" s="171" t="s">
        <v>1033</v>
      </c>
      <c r="C1194" s="172">
        <v>0</v>
      </c>
      <c r="D1194" s="172">
        <v>0</v>
      </c>
      <c r="E1194" s="172">
        <v>0</v>
      </c>
      <c r="F1194" s="172">
        <v>0</v>
      </c>
      <c r="G1194" s="173" t="str">
        <f t="shared" si="126"/>
        <v/>
      </c>
      <c r="H1194" s="173" t="str">
        <f t="shared" si="127"/>
        <v/>
      </c>
      <c r="I1194" s="184" t="str">
        <f t="shared" si="128"/>
        <v>否</v>
      </c>
      <c r="J1194" s="185" t="str">
        <f t="shared" si="129"/>
        <v>项</v>
      </c>
      <c r="K1194" s="186" t="str">
        <f t="shared" si="130"/>
        <v>222</v>
      </c>
      <c r="L1194" s="155" t="str">
        <f t="shared" si="131"/>
        <v>22201</v>
      </c>
      <c r="M1194" s="155" t="str">
        <f t="shared" si="132"/>
        <v>2220104</v>
      </c>
    </row>
    <row r="1195" ht="31" hidden="1" customHeight="1" spans="1:13">
      <c r="A1195" s="170">
        <v>2220105</v>
      </c>
      <c r="B1195" s="171" t="s">
        <v>1034</v>
      </c>
      <c r="C1195" s="172">
        <v>0</v>
      </c>
      <c r="D1195" s="172">
        <v>0</v>
      </c>
      <c r="E1195" s="172">
        <v>0</v>
      </c>
      <c r="F1195" s="172">
        <v>0</v>
      </c>
      <c r="G1195" s="173" t="str">
        <f t="shared" si="126"/>
        <v/>
      </c>
      <c r="H1195" s="173" t="str">
        <f t="shared" si="127"/>
        <v/>
      </c>
      <c r="I1195" s="184" t="str">
        <f t="shared" si="128"/>
        <v>否</v>
      </c>
      <c r="J1195" s="185" t="str">
        <f t="shared" si="129"/>
        <v>项</v>
      </c>
      <c r="K1195" s="186" t="str">
        <f t="shared" si="130"/>
        <v>222</v>
      </c>
      <c r="L1195" s="155" t="str">
        <f t="shared" si="131"/>
        <v>22201</v>
      </c>
      <c r="M1195" s="155" t="str">
        <f t="shared" si="132"/>
        <v>2220105</v>
      </c>
    </row>
    <row r="1196" ht="31" customHeight="1" spans="1:13">
      <c r="A1196" s="170">
        <v>2220106</v>
      </c>
      <c r="B1196" s="171" t="s">
        <v>1035</v>
      </c>
      <c r="C1196" s="172">
        <v>55</v>
      </c>
      <c r="D1196" s="172">
        <v>155</v>
      </c>
      <c r="E1196" s="172">
        <v>70</v>
      </c>
      <c r="F1196" s="172">
        <v>70</v>
      </c>
      <c r="G1196" s="173">
        <f t="shared" si="126"/>
        <v>1</v>
      </c>
      <c r="H1196" s="173">
        <f t="shared" si="127"/>
        <v>1.273</v>
      </c>
      <c r="I1196" s="184" t="str">
        <f t="shared" si="128"/>
        <v>是</v>
      </c>
      <c r="J1196" s="185" t="str">
        <f t="shared" si="129"/>
        <v>项</v>
      </c>
      <c r="K1196" s="186" t="str">
        <f t="shared" si="130"/>
        <v>222</v>
      </c>
      <c r="L1196" s="155" t="str">
        <f t="shared" si="131"/>
        <v>22201</v>
      </c>
      <c r="M1196" s="155" t="str">
        <f t="shared" si="132"/>
        <v>2220106</v>
      </c>
    </row>
    <row r="1197" ht="31" hidden="1" customHeight="1" spans="1:13">
      <c r="A1197" s="170">
        <v>2220107</v>
      </c>
      <c r="B1197" s="171" t="s">
        <v>1036</v>
      </c>
      <c r="C1197" s="172">
        <v>0</v>
      </c>
      <c r="D1197" s="172">
        <v>0</v>
      </c>
      <c r="E1197" s="172">
        <v>0</v>
      </c>
      <c r="F1197" s="172">
        <v>0</v>
      </c>
      <c r="G1197" s="173" t="str">
        <f t="shared" si="126"/>
        <v/>
      </c>
      <c r="H1197" s="173" t="str">
        <f t="shared" si="127"/>
        <v/>
      </c>
      <c r="I1197" s="184" t="str">
        <f t="shared" si="128"/>
        <v>否</v>
      </c>
      <c r="J1197" s="185" t="str">
        <f t="shared" si="129"/>
        <v>项</v>
      </c>
      <c r="K1197" s="186" t="str">
        <f t="shared" si="130"/>
        <v>222</v>
      </c>
      <c r="L1197" s="155" t="str">
        <f t="shared" si="131"/>
        <v>22201</v>
      </c>
      <c r="M1197" s="155" t="str">
        <f t="shared" si="132"/>
        <v>2220107</v>
      </c>
    </row>
    <row r="1198" ht="31" hidden="1" customHeight="1" spans="1:13">
      <c r="A1198" s="170">
        <v>2220112</v>
      </c>
      <c r="B1198" s="171" t="s">
        <v>1037</v>
      </c>
      <c r="C1198" s="172">
        <v>0</v>
      </c>
      <c r="D1198" s="172">
        <v>0</v>
      </c>
      <c r="E1198" s="172">
        <v>0</v>
      </c>
      <c r="F1198" s="172">
        <v>0</v>
      </c>
      <c r="G1198" s="173" t="str">
        <f t="shared" si="126"/>
        <v/>
      </c>
      <c r="H1198" s="173" t="str">
        <f t="shared" si="127"/>
        <v/>
      </c>
      <c r="I1198" s="184" t="str">
        <f t="shared" si="128"/>
        <v>否</v>
      </c>
      <c r="J1198" s="185" t="str">
        <f t="shared" si="129"/>
        <v>项</v>
      </c>
      <c r="K1198" s="186" t="str">
        <f t="shared" si="130"/>
        <v>222</v>
      </c>
      <c r="L1198" s="155" t="str">
        <f t="shared" si="131"/>
        <v>22201</v>
      </c>
      <c r="M1198" s="155" t="str">
        <f t="shared" si="132"/>
        <v>2220112</v>
      </c>
    </row>
    <row r="1199" ht="31" hidden="1" customHeight="1" spans="1:13">
      <c r="A1199" s="170">
        <v>2220113</v>
      </c>
      <c r="B1199" s="171" t="s">
        <v>1038</v>
      </c>
      <c r="C1199" s="172">
        <v>0</v>
      </c>
      <c r="D1199" s="172">
        <v>0</v>
      </c>
      <c r="E1199" s="172">
        <v>0</v>
      </c>
      <c r="F1199" s="172">
        <v>0</v>
      </c>
      <c r="G1199" s="173" t="str">
        <f t="shared" si="126"/>
        <v/>
      </c>
      <c r="H1199" s="173" t="str">
        <f t="shared" si="127"/>
        <v/>
      </c>
      <c r="I1199" s="184" t="str">
        <f t="shared" si="128"/>
        <v>否</v>
      </c>
      <c r="J1199" s="185" t="str">
        <f t="shared" si="129"/>
        <v>项</v>
      </c>
      <c r="K1199" s="186" t="str">
        <f t="shared" si="130"/>
        <v>222</v>
      </c>
      <c r="L1199" s="155" t="str">
        <f t="shared" si="131"/>
        <v>22201</v>
      </c>
      <c r="M1199" s="155" t="str">
        <f t="shared" si="132"/>
        <v>2220113</v>
      </c>
    </row>
    <row r="1200" ht="31" hidden="1" customHeight="1" spans="1:13">
      <c r="A1200" s="170">
        <v>2220114</v>
      </c>
      <c r="B1200" s="171" t="s">
        <v>1039</v>
      </c>
      <c r="C1200" s="172">
        <v>0</v>
      </c>
      <c r="D1200" s="172">
        <v>0</v>
      </c>
      <c r="E1200" s="172">
        <v>0</v>
      </c>
      <c r="F1200" s="172">
        <v>0</v>
      </c>
      <c r="G1200" s="173" t="str">
        <f t="shared" si="126"/>
        <v/>
      </c>
      <c r="H1200" s="173" t="str">
        <f t="shared" si="127"/>
        <v/>
      </c>
      <c r="I1200" s="184" t="str">
        <f t="shared" si="128"/>
        <v>否</v>
      </c>
      <c r="J1200" s="185" t="str">
        <f t="shared" si="129"/>
        <v>项</v>
      </c>
      <c r="K1200" s="186" t="str">
        <f t="shared" si="130"/>
        <v>222</v>
      </c>
      <c r="L1200" s="155" t="str">
        <f t="shared" si="131"/>
        <v>22201</v>
      </c>
      <c r="M1200" s="155" t="str">
        <f t="shared" si="132"/>
        <v>2220114</v>
      </c>
    </row>
    <row r="1201" ht="31" customHeight="1" spans="1:13">
      <c r="A1201" s="170">
        <v>2220115</v>
      </c>
      <c r="B1201" s="171" t="s">
        <v>1040</v>
      </c>
      <c r="C1201" s="172">
        <v>47</v>
      </c>
      <c r="D1201" s="172">
        <v>74</v>
      </c>
      <c r="E1201" s="172">
        <v>47</v>
      </c>
      <c r="F1201" s="172">
        <v>47</v>
      </c>
      <c r="G1201" s="173">
        <f t="shared" si="126"/>
        <v>1</v>
      </c>
      <c r="H1201" s="173">
        <f t="shared" si="127"/>
        <v>1</v>
      </c>
      <c r="I1201" s="184" t="str">
        <f t="shared" si="128"/>
        <v>是</v>
      </c>
      <c r="J1201" s="185" t="str">
        <f t="shared" si="129"/>
        <v>项</v>
      </c>
      <c r="K1201" s="186" t="str">
        <f t="shared" si="130"/>
        <v>222</v>
      </c>
      <c r="L1201" s="155" t="str">
        <f t="shared" si="131"/>
        <v>22201</v>
      </c>
      <c r="M1201" s="155" t="str">
        <f t="shared" si="132"/>
        <v>2220115</v>
      </c>
    </row>
    <row r="1202" ht="31" hidden="1" customHeight="1" spans="1:13">
      <c r="A1202" s="170">
        <v>2220118</v>
      </c>
      <c r="B1202" s="171" t="s">
        <v>1041</v>
      </c>
      <c r="C1202" s="172">
        <v>0</v>
      </c>
      <c r="D1202" s="172">
        <v>0</v>
      </c>
      <c r="E1202" s="172">
        <v>0</v>
      </c>
      <c r="F1202" s="172">
        <v>0</v>
      </c>
      <c r="G1202" s="173" t="str">
        <f t="shared" si="126"/>
        <v/>
      </c>
      <c r="H1202" s="173" t="str">
        <f t="shared" si="127"/>
        <v/>
      </c>
      <c r="I1202" s="184" t="str">
        <f t="shared" si="128"/>
        <v>否</v>
      </c>
      <c r="J1202" s="185" t="str">
        <f t="shared" si="129"/>
        <v>项</v>
      </c>
      <c r="K1202" s="186" t="str">
        <f t="shared" si="130"/>
        <v>222</v>
      </c>
      <c r="L1202" s="155" t="str">
        <f t="shared" si="131"/>
        <v>22201</v>
      </c>
      <c r="M1202" s="155" t="str">
        <f t="shared" si="132"/>
        <v>2220118</v>
      </c>
    </row>
    <row r="1203" ht="31" hidden="1" customHeight="1" spans="1:13">
      <c r="A1203" s="170">
        <v>2220119</v>
      </c>
      <c r="B1203" s="171" t="s">
        <v>1042</v>
      </c>
      <c r="C1203" s="172">
        <v>0</v>
      </c>
      <c r="D1203" s="172">
        <v>0</v>
      </c>
      <c r="E1203" s="172">
        <v>0</v>
      </c>
      <c r="F1203" s="172">
        <v>0</v>
      </c>
      <c r="G1203" s="173" t="str">
        <f t="shared" si="126"/>
        <v/>
      </c>
      <c r="H1203" s="173" t="str">
        <f t="shared" si="127"/>
        <v/>
      </c>
      <c r="I1203" s="184" t="str">
        <f t="shared" si="128"/>
        <v>否</v>
      </c>
      <c r="J1203" s="185" t="str">
        <f t="shared" si="129"/>
        <v>项</v>
      </c>
      <c r="K1203" s="186" t="str">
        <f t="shared" si="130"/>
        <v>222</v>
      </c>
      <c r="L1203" s="155" t="str">
        <f t="shared" si="131"/>
        <v>22201</v>
      </c>
      <c r="M1203" s="155" t="str">
        <f t="shared" si="132"/>
        <v>2220119</v>
      </c>
    </row>
    <row r="1204" ht="31" hidden="1" customHeight="1" spans="1:13">
      <c r="A1204" s="170">
        <v>2220120</v>
      </c>
      <c r="B1204" s="171" t="s">
        <v>1043</v>
      </c>
      <c r="C1204" s="172">
        <v>0</v>
      </c>
      <c r="D1204" s="172">
        <v>0</v>
      </c>
      <c r="E1204" s="172">
        <v>0</v>
      </c>
      <c r="F1204" s="172">
        <v>0</v>
      </c>
      <c r="G1204" s="173" t="str">
        <f t="shared" si="126"/>
        <v/>
      </c>
      <c r="H1204" s="173" t="str">
        <f t="shared" si="127"/>
        <v/>
      </c>
      <c r="I1204" s="184" t="str">
        <f t="shared" si="128"/>
        <v>否</v>
      </c>
      <c r="J1204" s="185" t="str">
        <f t="shared" si="129"/>
        <v>项</v>
      </c>
      <c r="K1204" s="186" t="str">
        <f t="shared" si="130"/>
        <v>222</v>
      </c>
      <c r="L1204" s="155" t="str">
        <f t="shared" si="131"/>
        <v>22201</v>
      </c>
      <c r="M1204" s="155" t="str">
        <f t="shared" si="132"/>
        <v>2220120</v>
      </c>
    </row>
    <row r="1205" ht="31" customHeight="1" spans="1:13">
      <c r="A1205" s="170">
        <v>2220121</v>
      </c>
      <c r="B1205" s="171" t="s">
        <v>1044</v>
      </c>
      <c r="C1205" s="172">
        <v>0</v>
      </c>
      <c r="D1205" s="172">
        <v>7</v>
      </c>
      <c r="E1205" s="172">
        <v>7</v>
      </c>
      <c r="F1205" s="172">
        <v>7</v>
      </c>
      <c r="G1205" s="173">
        <f t="shared" si="126"/>
        <v>1</v>
      </c>
      <c r="H1205" s="173" t="str">
        <f t="shared" si="127"/>
        <v/>
      </c>
      <c r="I1205" s="184" t="str">
        <f t="shared" si="128"/>
        <v>是</v>
      </c>
      <c r="J1205" s="185" t="str">
        <f t="shared" si="129"/>
        <v>项</v>
      </c>
      <c r="K1205" s="186" t="str">
        <f t="shared" si="130"/>
        <v>222</v>
      </c>
      <c r="L1205" s="155" t="str">
        <f t="shared" si="131"/>
        <v>22201</v>
      </c>
      <c r="M1205" s="155" t="str">
        <f t="shared" si="132"/>
        <v>2220121</v>
      </c>
    </row>
    <row r="1206" ht="31" hidden="1" customHeight="1" spans="1:13">
      <c r="A1206" s="170">
        <v>2220150</v>
      </c>
      <c r="B1206" s="171" t="s">
        <v>153</v>
      </c>
      <c r="C1206" s="172">
        <v>0</v>
      </c>
      <c r="D1206" s="172">
        <v>0</v>
      </c>
      <c r="E1206" s="172">
        <v>0</v>
      </c>
      <c r="F1206" s="172">
        <v>0</v>
      </c>
      <c r="G1206" s="173" t="str">
        <f t="shared" si="126"/>
        <v/>
      </c>
      <c r="H1206" s="173" t="str">
        <f t="shared" si="127"/>
        <v/>
      </c>
      <c r="I1206" s="184" t="str">
        <f t="shared" si="128"/>
        <v>否</v>
      </c>
      <c r="J1206" s="185" t="str">
        <f t="shared" si="129"/>
        <v>项</v>
      </c>
      <c r="K1206" s="186" t="str">
        <f t="shared" si="130"/>
        <v>222</v>
      </c>
      <c r="L1206" s="155" t="str">
        <f t="shared" si="131"/>
        <v>22201</v>
      </c>
      <c r="M1206" s="155" t="str">
        <f t="shared" si="132"/>
        <v>2220150</v>
      </c>
    </row>
    <row r="1207" ht="31" hidden="1" customHeight="1" spans="1:13">
      <c r="A1207" s="170">
        <v>2220199</v>
      </c>
      <c r="B1207" s="171" t="s">
        <v>1045</v>
      </c>
      <c r="C1207" s="172">
        <v>0</v>
      </c>
      <c r="D1207" s="172">
        <v>0</v>
      </c>
      <c r="E1207" s="172">
        <v>0</v>
      </c>
      <c r="F1207" s="172">
        <v>0</v>
      </c>
      <c r="G1207" s="173" t="str">
        <f t="shared" si="126"/>
        <v/>
      </c>
      <c r="H1207" s="173" t="str">
        <f t="shared" si="127"/>
        <v/>
      </c>
      <c r="I1207" s="184" t="str">
        <f t="shared" si="128"/>
        <v>否</v>
      </c>
      <c r="J1207" s="185" t="str">
        <f t="shared" si="129"/>
        <v>项</v>
      </c>
      <c r="K1207" s="186" t="str">
        <f t="shared" si="130"/>
        <v>222</v>
      </c>
      <c r="L1207" s="155" t="str">
        <f t="shared" si="131"/>
        <v>22201</v>
      </c>
      <c r="M1207" s="155" t="str">
        <f t="shared" si="132"/>
        <v>2220199</v>
      </c>
    </row>
    <row r="1208" ht="31" hidden="1" customHeight="1" spans="1:13">
      <c r="A1208" s="309">
        <v>22203</v>
      </c>
      <c r="B1208" s="310" t="s">
        <v>1046</v>
      </c>
      <c r="C1208" s="165">
        <f>SUMIFS(C1209:C$1297,$L1209:$L$1297,$A1208,$J1209:$J$1297,"项")</f>
        <v>0</v>
      </c>
      <c r="D1208" s="165">
        <f>SUMIFS(D1209:D$1297,$L1209:$L$1297,$A1208,$J1209:$J$1297,"项")</f>
        <v>0</v>
      </c>
      <c r="E1208" s="165">
        <f>SUMIFS(E1209:E$1297,$L1209:$L$1297,$A1208,$J1209:$J$1297,"项")</f>
        <v>0</v>
      </c>
      <c r="F1208" s="165">
        <f>SUMIFS(F1209:F$1297,$L1209:$L$1297,$A1208,$J1209:$J$1297,"项")</f>
        <v>0</v>
      </c>
      <c r="G1208" s="173" t="str">
        <f t="shared" si="126"/>
        <v/>
      </c>
      <c r="H1208" s="173" t="str">
        <f t="shared" si="127"/>
        <v/>
      </c>
      <c r="I1208" s="184" t="str">
        <f t="shared" si="128"/>
        <v>否</v>
      </c>
      <c r="J1208" s="185" t="str">
        <f t="shared" si="129"/>
        <v>款</v>
      </c>
      <c r="K1208" s="186" t="str">
        <f t="shared" si="130"/>
        <v>222</v>
      </c>
      <c r="L1208" s="155" t="str">
        <f t="shared" si="131"/>
        <v>22203</v>
      </c>
      <c r="M1208" s="155" t="str">
        <f t="shared" si="132"/>
        <v>22203</v>
      </c>
    </row>
    <row r="1209" ht="31" hidden="1" customHeight="1" spans="1:13">
      <c r="A1209" s="170">
        <v>2220301</v>
      </c>
      <c r="B1209" s="171" t="s">
        <v>1047</v>
      </c>
      <c r="C1209" s="172">
        <v>0</v>
      </c>
      <c r="D1209" s="172">
        <v>0</v>
      </c>
      <c r="E1209" s="172">
        <v>0</v>
      </c>
      <c r="F1209" s="172">
        <v>0</v>
      </c>
      <c r="G1209" s="173" t="str">
        <f t="shared" si="126"/>
        <v/>
      </c>
      <c r="H1209" s="173" t="str">
        <f t="shared" si="127"/>
        <v/>
      </c>
      <c r="I1209" s="184" t="str">
        <f t="shared" si="128"/>
        <v>否</v>
      </c>
      <c r="J1209" s="185" t="str">
        <f t="shared" si="129"/>
        <v>项</v>
      </c>
      <c r="K1209" s="186" t="str">
        <f t="shared" si="130"/>
        <v>222</v>
      </c>
      <c r="L1209" s="155" t="str">
        <f t="shared" si="131"/>
        <v>22203</v>
      </c>
      <c r="M1209" s="155" t="str">
        <f t="shared" si="132"/>
        <v>2220301</v>
      </c>
    </row>
    <row r="1210" ht="31" hidden="1" customHeight="1" spans="1:13">
      <c r="A1210" s="170">
        <v>2220303</v>
      </c>
      <c r="B1210" s="171" t="s">
        <v>1048</v>
      </c>
      <c r="C1210" s="172">
        <v>0</v>
      </c>
      <c r="D1210" s="172">
        <v>0</v>
      </c>
      <c r="E1210" s="172">
        <v>0</v>
      </c>
      <c r="F1210" s="172">
        <v>0</v>
      </c>
      <c r="G1210" s="173" t="str">
        <f t="shared" si="126"/>
        <v/>
      </c>
      <c r="H1210" s="173" t="str">
        <f t="shared" si="127"/>
        <v/>
      </c>
      <c r="I1210" s="184" t="str">
        <f t="shared" si="128"/>
        <v>否</v>
      </c>
      <c r="J1210" s="185" t="str">
        <f t="shared" si="129"/>
        <v>项</v>
      </c>
      <c r="K1210" s="186" t="str">
        <f t="shared" si="130"/>
        <v>222</v>
      </c>
      <c r="L1210" s="155" t="str">
        <f t="shared" si="131"/>
        <v>22203</v>
      </c>
      <c r="M1210" s="155" t="str">
        <f t="shared" si="132"/>
        <v>2220303</v>
      </c>
    </row>
    <row r="1211" ht="31" hidden="1" customHeight="1" spans="1:13">
      <c r="A1211" s="170">
        <v>2220304</v>
      </c>
      <c r="B1211" s="171" t="s">
        <v>1049</v>
      </c>
      <c r="C1211" s="172">
        <v>0</v>
      </c>
      <c r="D1211" s="172">
        <v>0</v>
      </c>
      <c r="E1211" s="172">
        <v>0</v>
      </c>
      <c r="F1211" s="172">
        <v>0</v>
      </c>
      <c r="G1211" s="173" t="str">
        <f t="shared" si="126"/>
        <v/>
      </c>
      <c r="H1211" s="173" t="str">
        <f t="shared" si="127"/>
        <v/>
      </c>
      <c r="I1211" s="184" t="str">
        <f t="shared" si="128"/>
        <v>否</v>
      </c>
      <c r="J1211" s="185" t="str">
        <f t="shared" si="129"/>
        <v>项</v>
      </c>
      <c r="K1211" s="186" t="str">
        <f t="shared" si="130"/>
        <v>222</v>
      </c>
      <c r="L1211" s="155" t="str">
        <f t="shared" si="131"/>
        <v>22203</v>
      </c>
      <c r="M1211" s="155" t="str">
        <f t="shared" si="132"/>
        <v>2220304</v>
      </c>
    </row>
    <row r="1212" ht="31" hidden="1" customHeight="1" spans="1:13">
      <c r="A1212" s="170">
        <v>2220305</v>
      </c>
      <c r="B1212" s="171" t="s">
        <v>1050</v>
      </c>
      <c r="C1212" s="172">
        <v>0</v>
      </c>
      <c r="D1212" s="172">
        <v>0</v>
      </c>
      <c r="E1212" s="172">
        <v>0</v>
      </c>
      <c r="F1212" s="172">
        <v>0</v>
      </c>
      <c r="G1212" s="173" t="str">
        <f t="shared" si="126"/>
        <v/>
      </c>
      <c r="H1212" s="173" t="str">
        <f t="shared" si="127"/>
        <v/>
      </c>
      <c r="I1212" s="184" t="str">
        <f t="shared" si="128"/>
        <v>否</v>
      </c>
      <c r="J1212" s="185" t="str">
        <f t="shared" si="129"/>
        <v>项</v>
      </c>
      <c r="K1212" s="186" t="str">
        <f t="shared" si="130"/>
        <v>222</v>
      </c>
      <c r="L1212" s="155" t="str">
        <f t="shared" si="131"/>
        <v>22203</v>
      </c>
      <c r="M1212" s="155" t="str">
        <f t="shared" si="132"/>
        <v>2220305</v>
      </c>
    </row>
    <row r="1213" ht="31" hidden="1" customHeight="1" spans="1:13">
      <c r="A1213" s="170">
        <v>2220306</v>
      </c>
      <c r="B1213" s="171" t="s">
        <v>1051</v>
      </c>
      <c r="C1213" s="172">
        <v>0</v>
      </c>
      <c r="D1213" s="172">
        <v>0</v>
      </c>
      <c r="E1213" s="172">
        <v>0</v>
      </c>
      <c r="F1213" s="172">
        <v>0</v>
      </c>
      <c r="G1213" s="173" t="str">
        <f t="shared" si="126"/>
        <v/>
      </c>
      <c r="H1213" s="173" t="str">
        <f t="shared" si="127"/>
        <v/>
      </c>
      <c r="I1213" s="184" t="str">
        <f t="shared" si="128"/>
        <v>否</v>
      </c>
      <c r="J1213" s="185" t="str">
        <f t="shared" si="129"/>
        <v>项</v>
      </c>
      <c r="K1213" s="186" t="str">
        <f t="shared" si="130"/>
        <v>222</v>
      </c>
      <c r="L1213" s="155" t="str">
        <f t="shared" si="131"/>
        <v>22203</v>
      </c>
      <c r="M1213" s="155" t="str">
        <f t="shared" si="132"/>
        <v>2220306</v>
      </c>
    </row>
    <row r="1214" ht="31" hidden="1" customHeight="1" spans="1:13">
      <c r="A1214" s="170">
        <v>2220399</v>
      </c>
      <c r="B1214" s="171" t="s">
        <v>1052</v>
      </c>
      <c r="C1214" s="172">
        <v>0</v>
      </c>
      <c r="D1214" s="172">
        <v>0</v>
      </c>
      <c r="E1214" s="172">
        <v>0</v>
      </c>
      <c r="F1214" s="172">
        <v>0</v>
      </c>
      <c r="G1214" s="173" t="str">
        <f t="shared" si="126"/>
        <v/>
      </c>
      <c r="H1214" s="173" t="str">
        <f t="shared" si="127"/>
        <v/>
      </c>
      <c r="I1214" s="184" t="str">
        <f t="shared" si="128"/>
        <v>否</v>
      </c>
      <c r="J1214" s="185" t="str">
        <f t="shared" si="129"/>
        <v>项</v>
      </c>
      <c r="K1214" s="186" t="str">
        <f t="shared" si="130"/>
        <v>222</v>
      </c>
      <c r="L1214" s="155" t="str">
        <f t="shared" si="131"/>
        <v>22203</v>
      </c>
      <c r="M1214" s="155" t="str">
        <f t="shared" si="132"/>
        <v>2220399</v>
      </c>
    </row>
    <row r="1215" ht="31" customHeight="1" spans="1:13">
      <c r="A1215" s="309">
        <v>22204</v>
      </c>
      <c r="B1215" s="310" t="s">
        <v>1053</v>
      </c>
      <c r="C1215" s="165">
        <f>SUMIFS(C1216:C$1297,$L1216:$L$1297,$A1215,$J1216:$J$1297,"项")</f>
        <v>133</v>
      </c>
      <c r="D1215" s="165">
        <f>SUMIFS(D1216:D$1297,$L1216:$L$1297,$A1215,$J1216:$J$1297,"项")</f>
        <v>129</v>
      </c>
      <c r="E1215" s="165">
        <f>SUMIFS(E1216:E$1297,$L1216:$L$1297,$A1215,$J1216:$J$1297,"项")</f>
        <v>0</v>
      </c>
      <c r="F1215" s="165">
        <f>SUMIFS(F1216:F$1297,$L1216:$L$1297,$A1215,$J1216:$J$1297,"项")</f>
        <v>0</v>
      </c>
      <c r="G1215" s="173" t="str">
        <f t="shared" si="126"/>
        <v/>
      </c>
      <c r="H1215" s="173">
        <f t="shared" si="127"/>
        <v>0</v>
      </c>
      <c r="I1215" s="184" t="str">
        <f t="shared" si="128"/>
        <v>是</v>
      </c>
      <c r="J1215" s="185" t="str">
        <f t="shared" si="129"/>
        <v>款</v>
      </c>
      <c r="K1215" s="186" t="str">
        <f t="shared" si="130"/>
        <v>222</v>
      </c>
      <c r="L1215" s="155" t="str">
        <f t="shared" si="131"/>
        <v>22204</v>
      </c>
      <c r="M1215" s="155" t="str">
        <f t="shared" si="132"/>
        <v>22204</v>
      </c>
    </row>
    <row r="1216" ht="31" customHeight="1" spans="1:13">
      <c r="A1216" s="170">
        <v>2220401</v>
      </c>
      <c r="B1216" s="171" t="s">
        <v>1054</v>
      </c>
      <c r="C1216" s="172">
        <v>133</v>
      </c>
      <c r="D1216" s="172">
        <v>129</v>
      </c>
      <c r="E1216" s="172">
        <v>0</v>
      </c>
      <c r="F1216" s="172">
        <v>0</v>
      </c>
      <c r="G1216" s="173" t="str">
        <f t="shared" si="126"/>
        <v/>
      </c>
      <c r="H1216" s="173">
        <f t="shared" si="127"/>
        <v>0</v>
      </c>
      <c r="I1216" s="184" t="str">
        <f t="shared" si="128"/>
        <v>是</v>
      </c>
      <c r="J1216" s="185" t="str">
        <f t="shared" si="129"/>
        <v>项</v>
      </c>
      <c r="K1216" s="186" t="str">
        <f t="shared" si="130"/>
        <v>222</v>
      </c>
      <c r="L1216" s="155" t="str">
        <f t="shared" si="131"/>
        <v>22204</v>
      </c>
      <c r="M1216" s="155" t="str">
        <f t="shared" si="132"/>
        <v>2220401</v>
      </c>
    </row>
    <row r="1217" ht="31" hidden="1" customHeight="1" spans="1:13">
      <c r="A1217" s="170">
        <v>2220402</v>
      </c>
      <c r="B1217" s="171" t="s">
        <v>1055</v>
      </c>
      <c r="C1217" s="172">
        <v>0</v>
      </c>
      <c r="D1217" s="172">
        <v>0</v>
      </c>
      <c r="E1217" s="172">
        <v>0</v>
      </c>
      <c r="F1217" s="172">
        <v>0</v>
      </c>
      <c r="G1217" s="173" t="str">
        <f t="shared" si="126"/>
        <v/>
      </c>
      <c r="H1217" s="173" t="str">
        <f t="shared" si="127"/>
        <v/>
      </c>
      <c r="I1217" s="184" t="str">
        <f t="shared" si="128"/>
        <v>否</v>
      </c>
      <c r="J1217" s="185" t="str">
        <f t="shared" si="129"/>
        <v>项</v>
      </c>
      <c r="K1217" s="186" t="str">
        <f t="shared" si="130"/>
        <v>222</v>
      </c>
      <c r="L1217" s="155" t="str">
        <f t="shared" si="131"/>
        <v>22204</v>
      </c>
      <c r="M1217" s="155" t="str">
        <f t="shared" si="132"/>
        <v>2220402</v>
      </c>
    </row>
    <row r="1218" ht="31" hidden="1" customHeight="1" spans="1:13">
      <c r="A1218" s="170">
        <v>2220403</v>
      </c>
      <c r="B1218" s="171" t="s">
        <v>1056</v>
      </c>
      <c r="C1218" s="172">
        <v>0</v>
      </c>
      <c r="D1218" s="172">
        <v>0</v>
      </c>
      <c r="E1218" s="172">
        <v>0</v>
      </c>
      <c r="F1218" s="172">
        <v>0</v>
      </c>
      <c r="G1218" s="173" t="str">
        <f t="shared" si="126"/>
        <v/>
      </c>
      <c r="H1218" s="173" t="str">
        <f t="shared" si="127"/>
        <v/>
      </c>
      <c r="I1218" s="184" t="str">
        <f t="shared" si="128"/>
        <v>否</v>
      </c>
      <c r="J1218" s="185" t="str">
        <f t="shared" si="129"/>
        <v>项</v>
      </c>
      <c r="K1218" s="186" t="str">
        <f t="shared" si="130"/>
        <v>222</v>
      </c>
      <c r="L1218" s="155" t="str">
        <f t="shared" si="131"/>
        <v>22204</v>
      </c>
      <c r="M1218" s="155" t="str">
        <f t="shared" si="132"/>
        <v>2220403</v>
      </c>
    </row>
    <row r="1219" ht="31" hidden="1" customHeight="1" spans="1:13">
      <c r="A1219" s="170">
        <v>2220404</v>
      </c>
      <c r="B1219" s="171" t="s">
        <v>1057</v>
      </c>
      <c r="C1219" s="172">
        <v>0</v>
      </c>
      <c r="D1219" s="172">
        <v>0</v>
      </c>
      <c r="E1219" s="172">
        <v>0</v>
      </c>
      <c r="F1219" s="172">
        <v>0</v>
      </c>
      <c r="G1219" s="173" t="str">
        <f t="shared" si="126"/>
        <v/>
      </c>
      <c r="H1219" s="173" t="str">
        <f t="shared" si="127"/>
        <v/>
      </c>
      <c r="I1219" s="184" t="str">
        <f t="shared" si="128"/>
        <v>否</v>
      </c>
      <c r="J1219" s="185" t="str">
        <f t="shared" si="129"/>
        <v>项</v>
      </c>
      <c r="K1219" s="186" t="str">
        <f t="shared" si="130"/>
        <v>222</v>
      </c>
      <c r="L1219" s="155" t="str">
        <f t="shared" si="131"/>
        <v>22204</v>
      </c>
      <c r="M1219" s="155" t="str">
        <f t="shared" si="132"/>
        <v>2220404</v>
      </c>
    </row>
    <row r="1220" ht="31" hidden="1" customHeight="1" spans="1:13">
      <c r="A1220" s="170">
        <v>2220499</v>
      </c>
      <c r="B1220" s="171" t="s">
        <v>1058</v>
      </c>
      <c r="C1220" s="172">
        <v>0</v>
      </c>
      <c r="D1220" s="172">
        <v>0</v>
      </c>
      <c r="E1220" s="172">
        <v>0</v>
      </c>
      <c r="F1220" s="172">
        <v>0</v>
      </c>
      <c r="G1220" s="173" t="str">
        <f t="shared" si="126"/>
        <v/>
      </c>
      <c r="H1220" s="173" t="str">
        <f t="shared" si="127"/>
        <v/>
      </c>
      <c r="I1220" s="184" t="str">
        <f t="shared" si="128"/>
        <v>否</v>
      </c>
      <c r="J1220" s="185" t="str">
        <f t="shared" si="129"/>
        <v>项</v>
      </c>
      <c r="K1220" s="186" t="str">
        <f t="shared" si="130"/>
        <v>222</v>
      </c>
      <c r="L1220" s="155" t="str">
        <f t="shared" si="131"/>
        <v>22204</v>
      </c>
      <c r="M1220" s="155" t="str">
        <f t="shared" si="132"/>
        <v>2220499</v>
      </c>
    </row>
    <row r="1221" ht="31" hidden="1" customHeight="1" spans="1:13">
      <c r="A1221" s="309">
        <v>22205</v>
      </c>
      <c r="B1221" s="310" t="s">
        <v>1059</v>
      </c>
      <c r="C1221" s="165">
        <f>SUMIFS(C1222:C$1297,$L1222:$L$1297,$A1221,$J1222:$J$1297,"项")</f>
        <v>0</v>
      </c>
      <c r="D1221" s="165">
        <f>SUMIFS(D1222:D$1297,$L1222:$L$1297,$A1221,$J1222:$J$1297,"项")</f>
        <v>0</v>
      </c>
      <c r="E1221" s="165">
        <f>SUMIFS(E1222:E$1297,$L1222:$L$1297,$A1221,$J1222:$J$1297,"项")</f>
        <v>0</v>
      </c>
      <c r="F1221" s="165">
        <f>SUMIFS(F1222:F$1297,$L1222:$L$1297,$A1221,$J1222:$J$1297,"项")</f>
        <v>0</v>
      </c>
      <c r="G1221" s="173" t="str">
        <f t="shared" ref="G1221:G1284" si="133">IF(E1221&lt;&gt;0,ROUND(F1221/E1221,3),"")</f>
        <v/>
      </c>
      <c r="H1221" s="173" t="str">
        <f t="shared" ref="H1221:H1284" si="134">IF(C1221&lt;&gt;0,ROUND(F1221/C1221,3),"")</f>
        <v/>
      </c>
      <c r="I1221" s="184" t="str">
        <f t="shared" si="128"/>
        <v>否</v>
      </c>
      <c r="J1221" s="185" t="str">
        <f t="shared" si="129"/>
        <v>款</v>
      </c>
      <c r="K1221" s="186" t="str">
        <f t="shared" si="130"/>
        <v>222</v>
      </c>
      <c r="L1221" s="155" t="str">
        <f t="shared" si="131"/>
        <v>22205</v>
      </c>
      <c r="M1221" s="155" t="str">
        <f t="shared" si="132"/>
        <v>22205</v>
      </c>
    </row>
    <row r="1222" ht="31" hidden="1" customHeight="1" spans="1:13">
      <c r="A1222" s="170">
        <v>2220501</v>
      </c>
      <c r="B1222" s="171" t="s">
        <v>1060</v>
      </c>
      <c r="C1222" s="172">
        <v>0</v>
      </c>
      <c r="D1222" s="172">
        <v>0</v>
      </c>
      <c r="E1222" s="172">
        <v>0</v>
      </c>
      <c r="F1222" s="172">
        <v>0</v>
      </c>
      <c r="G1222" s="173" t="str">
        <f t="shared" si="133"/>
        <v/>
      </c>
      <c r="H1222" s="173" t="str">
        <f t="shared" si="134"/>
        <v/>
      </c>
      <c r="I1222" s="184" t="str">
        <f t="shared" ref="I1222:I1285" si="135">IF(LEN(A1222)=3,"是",IF(OR(C1222&lt;&gt;0,D1222&lt;&gt;0,E1222&lt;&gt;0,F1222&lt;&gt;0),"是","否"))</f>
        <v>否</v>
      </c>
      <c r="J1222" s="185" t="str">
        <f t="shared" ref="J1222:J1285" si="136">_xlfn.IFS(LEN(A1222)=3,"类",LEN(A1222)=5,"款",LEN(A1222)=7,"项")</f>
        <v>项</v>
      </c>
      <c r="K1222" s="186" t="str">
        <f t="shared" ref="K1222:K1285" si="137">LEFT(A1222,3)</f>
        <v>222</v>
      </c>
      <c r="L1222" s="155" t="str">
        <f t="shared" ref="L1222:L1285" si="138">LEFT(A1222,5)</f>
        <v>22205</v>
      </c>
      <c r="M1222" s="155" t="str">
        <f t="shared" ref="M1222:M1285" si="139">LEFT(A1222,7)</f>
        <v>2220501</v>
      </c>
    </row>
    <row r="1223" ht="31" hidden="1" customHeight="1" spans="1:13">
      <c r="A1223" s="170">
        <v>2220502</v>
      </c>
      <c r="B1223" s="171" t="s">
        <v>1061</v>
      </c>
      <c r="C1223" s="172">
        <v>0</v>
      </c>
      <c r="D1223" s="172">
        <v>0</v>
      </c>
      <c r="E1223" s="172">
        <v>0</v>
      </c>
      <c r="F1223" s="172">
        <v>0</v>
      </c>
      <c r="G1223" s="173" t="str">
        <f t="shared" si="133"/>
        <v/>
      </c>
      <c r="H1223" s="173" t="str">
        <f t="shared" si="134"/>
        <v/>
      </c>
      <c r="I1223" s="184" t="str">
        <f t="shared" si="135"/>
        <v>否</v>
      </c>
      <c r="J1223" s="185" t="str">
        <f t="shared" si="136"/>
        <v>项</v>
      </c>
      <c r="K1223" s="186" t="str">
        <f t="shared" si="137"/>
        <v>222</v>
      </c>
      <c r="L1223" s="155" t="str">
        <f t="shared" si="138"/>
        <v>22205</v>
      </c>
      <c r="M1223" s="155" t="str">
        <f t="shared" si="139"/>
        <v>2220502</v>
      </c>
    </row>
    <row r="1224" ht="31" hidden="1" customHeight="1" spans="1:13">
      <c r="A1224" s="170">
        <v>2220503</v>
      </c>
      <c r="B1224" s="171" t="s">
        <v>1062</v>
      </c>
      <c r="C1224" s="172">
        <v>0</v>
      </c>
      <c r="D1224" s="172">
        <v>0</v>
      </c>
      <c r="E1224" s="172">
        <v>0</v>
      </c>
      <c r="F1224" s="172">
        <v>0</v>
      </c>
      <c r="G1224" s="173" t="str">
        <f t="shared" si="133"/>
        <v/>
      </c>
      <c r="H1224" s="173" t="str">
        <f t="shared" si="134"/>
        <v/>
      </c>
      <c r="I1224" s="184" t="str">
        <f t="shared" si="135"/>
        <v>否</v>
      </c>
      <c r="J1224" s="185" t="str">
        <f t="shared" si="136"/>
        <v>项</v>
      </c>
      <c r="K1224" s="186" t="str">
        <f t="shared" si="137"/>
        <v>222</v>
      </c>
      <c r="L1224" s="155" t="str">
        <f t="shared" si="138"/>
        <v>22205</v>
      </c>
      <c r="M1224" s="155" t="str">
        <f t="shared" si="139"/>
        <v>2220503</v>
      </c>
    </row>
    <row r="1225" ht="31" hidden="1" customHeight="1" spans="1:13">
      <c r="A1225" s="170">
        <v>2220504</v>
      </c>
      <c r="B1225" s="171" t="s">
        <v>1063</v>
      </c>
      <c r="C1225" s="172">
        <v>0</v>
      </c>
      <c r="D1225" s="172">
        <v>0</v>
      </c>
      <c r="E1225" s="172">
        <v>0</v>
      </c>
      <c r="F1225" s="172">
        <v>0</v>
      </c>
      <c r="G1225" s="173" t="str">
        <f t="shared" si="133"/>
        <v/>
      </c>
      <c r="H1225" s="173" t="str">
        <f t="shared" si="134"/>
        <v/>
      </c>
      <c r="I1225" s="184" t="str">
        <f t="shared" si="135"/>
        <v>否</v>
      </c>
      <c r="J1225" s="185" t="str">
        <f t="shared" si="136"/>
        <v>项</v>
      </c>
      <c r="K1225" s="186" t="str">
        <f t="shared" si="137"/>
        <v>222</v>
      </c>
      <c r="L1225" s="155" t="str">
        <f t="shared" si="138"/>
        <v>22205</v>
      </c>
      <c r="M1225" s="155" t="str">
        <f t="shared" si="139"/>
        <v>2220504</v>
      </c>
    </row>
    <row r="1226" ht="31" hidden="1" customHeight="1" spans="1:13">
      <c r="A1226" s="170">
        <v>2220505</v>
      </c>
      <c r="B1226" s="171" t="s">
        <v>1064</v>
      </c>
      <c r="C1226" s="172">
        <v>0</v>
      </c>
      <c r="D1226" s="172">
        <v>0</v>
      </c>
      <c r="E1226" s="172">
        <v>0</v>
      </c>
      <c r="F1226" s="172">
        <v>0</v>
      </c>
      <c r="G1226" s="173" t="str">
        <f t="shared" si="133"/>
        <v/>
      </c>
      <c r="H1226" s="173" t="str">
        <f t="shared" si="134"/>
        <v/>
      </c>
      <c r="I1226" s="184" t="str">
        <f t="shared" si="135"/>
        <v>否</v>
      </c>
      <c r="J1226" s="185" t="str">
        <f t="shared" si="136"/>
        <v>项</v>
      </c>
      <c r="K1226" s="186" t="str">
        <f t="shared" si="137"/>
        <v>222</v>
      </c>
      <c r="L1226" s="155" t="str">
        <f t="shared" si="138"/>
        <v>22205</v>
      </c>
      <c r="M1226" s="155" t="str">
        <f t="shared" si="139"/>
        <v>2220505</v>
      </c>
    </row>
    <row r="1227" ht="31" hidden="1" customHeight="1" spans="1:13">
      <c r="A1227" s="312">
        <v>2220506</v>
      </c>
      <c r="B1227" s="234" t="s">
        <v>1065</v>
      </c>
      <c r="C1227" s="172">
        <v>0</v>
      </c>
      <c r="D1227" s="172">
        <v>0</v>
      </c>
      <c r="E1227" s="172">
        <v>0</v>
      </c>
      <c r="F1227" s="172">
        <v>0</v>
      </c>
      <c r="G1227" s="308" t="str">
        <f t="shared" si="133"/>
        <v/>
      </c>
      <c r="H1227" s="308" t="str">
        <f t="shared" si="134"/>
        <v/>
      </c>
      <c r="I1227" s="184" t="str">
        <f t="shared" si="135"/>
        <v>否</v>
      </c>
      <c r="J1227" s="185" t="str">
        <f t="shared" si="136"/>
        <v>项</v>
      </c>
      <c r="K1227" s="186" t="str">
        <f t="shared" si="137"/>
        <v>222</v>
      </c>
      <c r="L1227" s="155" t="str">
        <f t="shared" si="138"/>
        <v>22205</v>
      </c>
      <c r="M1227" s="155" t="str">
        <f t="shared" si="139"/>
        <v>2220506</v>
      </c>
    </row>
    <row r="1228" ht="31" hidden="1" customHeight="1" spans="1:13">
      <c r="A1228" s="170">
        <v>2220507</v>
      </c>
      <c r="B1228" s="171" t="s">
        <v>1066</v>
      </c>
      <c r="C1228" s="172">
        <v>0</v>
      </c>
      <c r="D1228" s="172">
        <v>0</v>
      </c>
      <c r="E1228" s="172">
        <v>0</v>
      </c>
      <c r="F1228" s="172">
        <v>0</v>
      </c>
      <c r="G1228" s="173" t="str">
        <f t="shared" si="133"/>
        <v/>
      </c>
      <c r="H1228" s="173" t="str">
        <f t="shared" si="134"/>
        <v/>
      </c>
      <c r="I1228" s="184" t="str">
        <f t="shared" si="135"/>
        <v>否</v>
      </c>
      <c r="J1228" s="185" t="str">
        <f t="shared" si="136"/>
        <v>项</v>
      </c>
      <c r="K1228" s="186" t="str">
        <f t="shared" si="137"/>
        <v>222</v>
      </c>
      <c r="L1228" s="155" t="str">
        <f t="shared" si="138"/>
        <v>22205</v>
      </c>
      <c r="M1228" s="155" t="str">
        <f t="shared" si="139"/>
        <v>2220507</v>
      </c>
    </row>
    <row r="1229" ht="31" hidden="1" customHeight="1" spans="1:13">
      <c r="A1229" s="170">
        <v>2220508</v>
      </c>
      <c r="B1229" s="171" t="s">
        <v>1067</v>
      </c>
      <c r="C1229" s="172">
        <v>0</v>
      </c>
      <c r="D1229" s="172">
        <v>0</v>
      </c>
      <c r="E1229" s="172">
        <v>0</v>
      </c>
      <c r="F1229" s="172">
        <v>0</v>
      </c>
      <c r="G1229" s="173" t="str">
        <f t="shared" si="133"/>
        <v/>
      </c>
      <c r="H1229" s="173" t="str">
        <f t="shared" si="134"/>
        <v/>
      </c>
      <c r="I1229" s="184" t="str">
        <f t="shared" si="135"/>
        <v>否</v>
      </c>
      <c r="J1229" s="185" t="str">
        <f t="shared" si="136"/>
        <v>项</v>
      </c>
      <c r="K1229" s="186" t="str">
        <f t="shared" si="137"/>
        <v>222</v>
      </c>
      <c r="L1229" s="155" t="str">
        <f t="shared" si="138"/>
        <v>22205</v>
      </c>
      <c r="M1229" s="155" t="str">
        <f t="shared" si="139"/>
        <v>2220508</v>
      </c>
    </row>
    <row r="1230" ht="31" hidden="1" customHeight="1" spans="1:13">
      <c r="A1230" s="170">
        <v>2220509</v>
      </c>
      <c r="B1230" s="171" t="s">
        <v>1068</v>
      </c>
      <c r="C1230" s="172">
        <v>0</v>
      </c>
      <c r="D1230" s="172">
        <v>0</v>
      </c>
      <c r="E1230" s="172">
        <v>0</v>
      </c>
      <c r="F1230" s="172">
        <v>0</v>
      </c>
      <c r="G1230" s="173" t="str">
        <f t="shared" si="133"/>
        <v/>
      </c>
      <c r="H1230" s="173" t="str">
        <f t="shared" si="134"/>
        <v/>
      </c>
      <c r="I1230" s="184" t="str">
        <f t="shared" si="135"/>
        <v>否</v>
      </c>
      <c r="J1230" s="185" t="str">
        <f t="shared" si="136"/>
        <v>项</v>
      </c>
      <c r="K1230" s="186" t="str">
        <f t="shared" si="137"/>
        <v>222</v>
      </c>
      <c r="L1230" s="155" t="str">
        <f t="shared" si="138"/>
        <v>22205</v>
      </c>
      <c r="M1230" s="155" t="str">
        <f t="shared" si="139"/>
        <v>2220509</v>
      </c>
    </row>
    <row r="1231" ht="31" hidden="1" customHeight="1" spans="1:13">
      <c r="A1231" s="170">
        <v>2220510</v>
      </c>
      <c r="B1231" s="171" t="s">
        <v>1069</v>
      </c>
      <c r="C1231" s="172">
        <v>0</v>
      </c>
      <c r="D1231" s="172">
        <v>0</v>
      </c>
      <c r="E1231" s="172">
        <v>0</v>
      </c>
      <c r="F1231" s="172">
        <v>0</v>
      </c>
      <c r="G1231" s="173" t="str">
        <f t="shared" si="133"/>
        <v/>
      </c>
      <c r="H1231" s="173" t="str">
        <f t="shared" si="134"/>
        <v/>
      </c>
      <c r="I1231" s="184" t="str">
        <f t="shared" si="135"/>
        <v>否</v>
      </c>
      <c r="J1231" s="185" t="str">
        <f t="shared" si="136"/>
        <v>项</v>
      </c>
      <c r="K1231" s="186" t="str">
        <f t="shared" si="137"/>
        <v>222</v>
      </c>
      <c r="L1231" s="155" t="str">
        <f t="shared" si="138"/>
        <v>22205</v>
      </c>
      <c r="M1231" s="155" t="str">
        <f t="shared" si="139"/>
        <v>2220510</v>
      </c>
    </row>
    <row r="1232" ht="31" hidden="1" customHeight="1" spans="1:13">
      <c r="A1232" s="170">
        <v>2220511</v>
      </c>
      <c r="B1232" s="171" t="s">
        <v>1070</v>
      </c>
      <c r="C1232" s="172">
        <v>0</v>
      </c>
      <c r="D1232" s="172">
        <v>0</v>
      </c>
      <c r="E1232" s="172">
        <v>0</v>
      </c>
      <c r="F1232" s="172">
        <v>0</v>
      </c>
      <c r="G1232" s="173" t="str">
        <f t="shared" si="133"/>
        <v/>
      </c>
      <c r="H1232" s="173" t="str">
        <f t="shared" si="134"/>
        <v/>
      </c>
      <c r="I1232" s="184" t="str">
        <f t="shared" si="135"/>
        <v>否</v>
      </c>
      <c r="J1232" s="185" t="str">
        <f t="shared" si="136"/>
        <v>项</v>
      </c>
      <c r="K1232" s="186" t="str">
        <f t="shared" si="137"/>
        <v>222</v>
      </c>
      <c r="L1232" s="155" t="str">
        <f t="shared" si="138"/>
        <v>22205</v>
      </c>
      <c r="M1232" s="155" t="str">
        <f t="shared" si="139"/>
        <v>2220511</v>
      </c>
    </row>
    <row r="1233" ht="31" hidden="1" customHeight="1" spans="1:13">
      <c r="A1233" s="170">
        <v>2220599</v>
      </c>
      <c r="B1233" s="171" t="s">
        <v>1071</v>
      </c>
      <c r="C1233" s="172">
        <v>0</v>
      </c>
      <c r="D1233" s="172">
        <v>0</v>
      </c>
      <c r="E1233" s="172">
        <v>0</v>
      </c>
      <c r="F1233" s="172">
        <v>0</v>
      </c>
      <c r="G1233" s="173" t="str">
        <f t="shared" si="133"/>
        <v/>
      </c>
      <c r="H1233" s="173" t="str">
        <f t="shared" si="134"/>
        <v/>
      </c>
      <c r="I1233" s="184" t="str">
        <f t="shared" si="135"/>
        <v>否</v>
      </c>
      <c r="J1233" s="185" t="str">
        <f t="shared" si="136"/>
        <v>项</v>
      </c>
      <c r="K1233" s="186" t="str">
        <f t="shared" si="137"/>
        <v>222</v>
      </c>
      <c r="L1233" s="155" t="str">
        <f t="shared" si="138"/>
        <v>22205</v>
      </c>
      <c r="M1233" s="155" t="str">
        <f t="shared" si="139"/>
        <v>2220599</v>
      </c>
    </row>
    <row r="1234" ht="31" customHeight="1" spans="1:13">
      <c r="A1234" s="307">
        <v>224</v>
      </c>
      <c r="B1234" s="237" t="s">
        <v>116</v>
      </c>
      <c r="C1234" s="165">
        <f>SUMIFS(C1235:C$1297,$K1235:$K$1297,$A1234,$J1235:$J$1297,"款")</f>
        <v>2452</v>
      </c>
      <c r="D1234" s="165">
        <f>SUMIFS(D1235:D$1297,$K1235:$K$1297,$A1234,$J1235:$J$1297,"款")</f>
        <v>5818</v>
      </c>
      <c r="E1234" s="165">
        <f>SUMIFS(E1235:E$1297,$K1235:$K$1297,$A1234,$J1235:$J$1297,"款")</f>
        <v>4670</v>
      </c>
      <c r="F1234" s="165">
        <f>SUMIFS(F1235:F$1297,$K1235:$K$1297,$A1234,$J1235:$J$1297,"款")</f>
        <v>4835</v>
      </c>
      <c r="G1234" s="308">
        <f t="shared" si="133"/>
        <v>1.035</v>
      </c>
      <c r="H1234" s="308">
        <f t="shared" si="134"/>
        <v>1.972</v>
      </c>
      <c r="I1234" s="184" t="str">
        <f t="shared" si="135"/>
        <v>是</v>
      </c>
      <c r="J1234" s="185" t="str">
        <f t="shared" si="136"/>
        <v>类</v>
      </c>
      <c r="K1234" s="186" t="str">
        <f t="shared" si="137"/>
        <v>224</v>
      </c>
      <c r="L1234" s="155" t="str">
        <f t="shared" si="138"/>
        <v>224</v>
      </c>
      <c r="M1234" s="155" t="str">
        <f t="shared" si="139"/>
        <v>224</v>
      </c>
    </row>
    <row r="1235" ht="31" customHeight="1" spans="1:13">
      <c r="A1235" s="309">
        <v>22401</v>
      </c>
      <c r="B1235" s="310" t="s">
        <v>1072</v>
      </c>
      <c r="C1235" s="165">
        <f>SUMIFS(C1236:C$1297,$L1236:$L$1297,$A1235,$J1236:$J$1297,"项")</f>
        <v>805</v>
      </c>
      <c r="D1235" s="165">
        <f>SUMIFS(D1236:D$1297,$L1236:$L$1297,$A1235,$J1236:$J$1297,"项")</f>
        <v>932</v>
      </c>
      <c r="E1235" s="165">
        <f>SUMIFS(E1236:E$1297,$L1236:$L$1297,$A1235,$J1236:$J$1297,"项")</f>
        <v>704</v>
      </c>
      <c r="F1235" s="165">
        <f>SUMIFS(F1236:F$1297,$L1236:$L$1297,$A1235,$J1236:$J$1297,"项")</f>
        <v>833</v>
      </c>
      <c r="G1235" s="173">
        <f t="shared" si="133"/>
        <v>1.183</v>
      </c>
      <c r="H1235" s="173">
        <f t="shared" si="134"/>
        <v>1.035</v>
      </c>
      <c r="I1235" s="184" t="str">
        <f t="shared" si="135"/>
        <v>是</v>
      </c>
      <c r="J1235" s="185" t="str">
        <f t="shared" si="136"/>
        <v>款</v>
      </c>
      <c r="K1235" s="186" t="str">
        <f t="shared" si="137"/>
        <v>224</v>
      </c>
      <c r="L1235" s="155" t="str">
        <f t="shared" si="138"/>
        <v>22401</v>
      </c>
      <c r="M1235" s="155" t="str">
        <f t="shared" si="139"/>
        <v>22401</v>
      </c>
    </row>
    <row r="1236" ht="31" customHeight="1" spans="1:13">
      <c r="A1236" s="170">
        <v>2240101</v>
      </c>
      <c r="B1236" s="171" t="s">
        <v>144</v>
      </c>
      <c r="C1236" s="172">
        <v>420</v>
      </c>
      <c r="D1236" s="172">
        <v>548</v>
      </c>
      <c r="E1236" s="172">
        <v>537</v>
      </c>
      <c r="F1236" s="172">
        <v>576</v>
      </c>
      <c r="G1236" s="173">
        <f t="shared" si="133"/>
        <v>1.073</v>
      </c>
      <c r="H1236" s="173">
        <f t="shared" si="134"/>
        <v>1.371</v>
      </c>
      <c r="I1236" s="184" t="str">
        <f t="shared" si="135"/>
        <v>是</v>
      </c>
      <c r="J1236" s="185" t="str">
        <f t="shared" si="136"/>
        <v>项</v>
      </c>
      <c r="K1236" s="186" t="str">
        <f t="shared" si="137"/>
        <v>224</v>
      </c>
      <c r="L1236" s="155" t="str">
        <f t="shared" si="138"/>
        <v>22401</v>
      </c>
      <c r="M1236" s="155" t="str">
        <f t="shared" si="139"/>
        <v>2240101</v>
      </c>
    </row>
    <row r="1237" ht="31" hidden="1" customHeight="1" spans="1:13">
      <c r="A1237" s="170">
        <v>2240102</v>
      </c>
      <c r="B1237" s="171" t="s">
        <v>145</v>
      </c>
      <c r="C1237" s="172">
        <v>0</v>
      </c>
      <c r="D1237" s="172">
        <v>0</v>
      </c>
      <c r="E1237" s="172">
        <v>0</v>
      </c>
      <c r="F1237" s="172">
        <v>0</v>
      </c>
      <c r="G1237" s="173" t="str">
        <f t="shared" si="133"/>
        <v/>
      </c>
      <c r="H1237" s="173" t="str">
        <f t="shared" si="134"/>
        <v/>
      </c>
      <c r="I1237" s="184" t="str">
        <f t="shared" si="135"/>
        <v>否</v>
      </c>
      <c r="J1237" s="185" t="str">
        <f t="shared" si="136"/>
        <v>项</v>
      </c>
      <c r="K1237" s="186" t="str">
        <f t="shared" si="137"/>
        <v>224</v>
      </c>
      <c r="L1237" s="155" t="str">
        <f t="shared" si="138"/>
        <v>22401</v>
      </c>
      <c r="M1237" s="155" t="str">
        <f t="shared" si="139"/>
        <v>2240102</v>
      </c>
    </row>
    <row r="1238" ht="31" customHeight="1" spans="1:13">
      <c r="A1238" s="170">
        <v>2240103</v>
      </c>
      <c r="B1238" s="171" t="s">
        <v>146</v>
      </c>
      <c r="C1238" s="172">
        <v>214</v>
      </c>
      <c r="D1238" s="172">
        <v>154</v>
      </c>
      <c r="E1238" s="172">
        <v>147</v>
      </c>
      <c r="F1238" s="172">
        <v>148</v>
      </c>
      <c r="G1238" s="173">
        <f t="shared" si="133"/>
        <v>1.007</v>
      </c>
      <c r="H1238" s="173">
        <f t="shared" si="134"/>
        <v>0.692</v>
      </c>
      <c r="I1238" s="184" t="str">
        <f t="shared" si="135"/>
        <v>是</v>
      </c>
      <c r="J1238" s="185" t="str">
        <f t="shared" si="136"/>
        <v>项</v>
      </c>
      <c r="K1238" s="186" t="str">
        <f t="shared" si="137"/>
        <v>224</v>
      </c>
      <c r="L1238" s="155" t="str">
        <f t="shared" si="138"/>
        <v>22401</v>
      </c>
      <c r="M1238" s="155" t="str">
        <f t="shared" si="139"/>
        <v>2240103</v>
      </c>
    </row>
    <row r="1239" ht="31" customHeight="1" spans="1:13">
      <c r="A1239" s="170">
        <v>2240104</v>
      </c>
      <c r="B1239" s="171" t="s">
        <v>1073</v>
      </c>
      <c r="C1239" s="172">
        <v>52</v>
      </c>
      <c r="D1239" s="172">
        <v>57</v>
      </c>
      <c r="E1239" s="172">
        <v>0</v>
      </c>
      <c r="F1239" s="172">
        <v>57</v>
      </c>
      <c r="G1239" s="173" t="str">
        <f t="shared" si="133"/>
        <v/>
      </c>
      <c r="H1239" s="173">
        <f t="shared" si="134"/>
        <v>1.096</v>
      </c>
      <c r="I1239" s="184" t="str">
        <f t="shared" si="135"/>
        <v>是</v>
      </c>
      <c r="J1239" s="185" t="str">
        <f t="shared" si="136"/>
        <v>项</v>
      </c>
      <c r="K1239" s="186" t="str">
        <f t="shared" si="137"/>
        <v>224</v>
      </c>
      <c r="L1239" s="155" t="str">
        <f t="shared" si="138"/>
        <v>22401</v>
      </c>
      <c r="M1239" s="155" t="str">
        <f t="shared" si="139"/>
        <v>2240104</v>
      </c>
    </row>
    <row r="1240" ht="31" hidden="1" customHeight="1" spans="1:13">
      <c r="A1240" s="170">
        <v>2240105</v>
      </c>
      <c r="B1240" s="171" t="s">
        <v>1074</v>
      </c>
      <c r="C1240" s="172">
        <v>0</v>
      </c>
      <c r="D1240" s="172">
        <v>0</v>
      </c>
      <c r="E1240" s="172">
        <v>0</v>
      </c>
      <c r="F1240" s="172">
        <v>0</v>
      </c>
      <c r="G1240" s="173" t="str">
        <f t="shared" si="133"/>
        <v/>
      </c>
      <c r="H1240" s="173" t="str">
        <f t="shared" si="134"/>
        <v/>
      </c>
      <c r="I1240" s="184" t="str">
        <f t="shared" si="135"/>
        <v>否</v>
      </c>
      <c r="J1240" s="185" t="str">
        <f t="shared" si="136"/>
        <v>项</v>
      </c>
      <c r="K1240" s="186" t="str">
        <f t="shared" si="137"/>
        <v>224</v>
      </c>
      <c r="L1240" s="155" t="str">
        <f t="shared" si="138"/>
        <v>22401</v>
      </c>
      <c r="M1240" s="155" t="str">
        <f t="shared" si="139"/>
        <v>2240105</v>
      </c>
    </row>
    <row r="1241" ht="31" customHeight="1" spans="1:13">
      <c r="A1241" s="170">
        <v>2240106</v>
      </c>
      <c r="B1241" s="171" t="s">
        <v>1075</v>
      </c>
      <c r="C1241" s="172">
        <v>87</v>
      </c>
      <c r="D1241" s="172">
        <v>135</v>
      </c>
      <c r="E1241" s="172">
        <v>4</v>
      </c>
      <c r="F1241" s="172">
        <v>15</v>
      </c>
      <c r="G1241" s="173">
        <f t="shared" si="133"/>
        <v>3.75</v>
      </c>
      <c r="H1241" s="173">
        <f t="shared" si="134"/>
        <v>0.172</v>
      </c>
      <c r="I1241" s="184" t="str">
        <f t="shared" si="135"/>
        <v>是</v>
      </c>
      <c r="J1241" s="185" t="str">
        <f t="shared" si="136"/>
        <v>项</v>
      </c>
      <c r="K1241" s="186" t="str">
        <f t="shared" si="137"/>
        <v>224</v>
      </c>
      <c r="L1241" s="155" t="str">
        <f t="shared" si="138"/>
        <v>22401</v>
      </c>
      <c r="M1241" s="155" t="str">
        <f t="shared" si="139"/>
        <v>2240106</v>
      </c>
    </row>
    <row r="1242" ht="31" customHeight="1" spans="1:13">
      <c r="A1242" s="170">
        <v>2240108</v>
      </c>
      <c r="B1242" s="171" t="s">
        <v>1076</v>
      </c>
      <c r="C1242" s="172">
        <v>30</v>
      </c>
      <c r="D1242" s="172">
        <v>0</v>
      </c>
      <c r="E1242" s="172">
        <v>0</v>
      </c>
      <c r="F1242" s="172">
        <v>0</v>
      </c>
      <c r="G1242" s="173" t="str">
        <f t="shared" si="133"/>
        <v/>
      </c>
      <c r="H1242" s="173">
        <f t="shared" si="134"/>
        <v>0</v>
      </c>
      <c r="I1242" s="184" t="str">
        <f t="shared" si="135"/>
        <v>是</v>
      </c>
      <c r="J1242" s="185" t="str">
        <f t="shared" si="136"/>
        <v>项</v>
      </c>
      <c r="K1242" s="186" t="str">
        <f t="shared" si="137"/>
        <v>224</v>
      </c>
      <c r="L1242" s="155" t="str">
        <f t="shared" si="138"/>
        <v>22401</v>
      </c>
      <c r="M1242" s="155" t="str">
        <f t="shared" si="139"/>
        <v>2240108</v>
      </c>
    </row>
    <row r="1243" ht="31" customHeight="1" spans="1:13">
      <c r="A1243" s="170">
        <v>2240109</v>
      </c>
      <c r="B1243" s="171" t="s">
        <v>1077</v>
      </c>
      <c r="C1243" s="172">
        <v>2</v>
      </c>
      <c r="D1243" s="172">
        <v>38</v>
      </c>
      <c r="E1243" s="172">
        <v>16</v>
      </c>
      <c r="F1243" s="172">
        <v>37</v>
      </c>
      <c r="G1243" s="173">
        <f t="shared" si="133"/>
        <v>2.313</v>
      </c>
      <c r="H1243" s="173">
        <f t="shared" si="134"/>
        <v>18.5</v>
      </c>
      <c r="I1243" s="184" t="str">
        <f t="shared" si="135"/>
        <v>是</v>
      </c>
      <c r="J1243" s="185" t="str">
        <f t="shared" si="136"/>
        <v>项</v>
      </c>
      <c r="K1243" s="186" t="str">
        <f t="shared" si="137"/>
        <v>224</v>
      </c>
      <c r="L1243" s="155" t="str">
        <f t="shared" si="138"/>
        <v>22401</v>
      </c>
      <c r="M1243" s="155" t="str">
        <f t="shared" si="139"/>
        <v>2240109</v>
      </c>
    </row>
    <row r="1244" ht="31" hidden="1" customHeight="1" spans="1:13">
      <c r="A1244" s="170">
        <v>2240150</v>
      </c>
      <c r="B1244" s="171" t="s">
        <v>153</v>
      </c>
      <c r="C1244" s="172">
        <v>0</v>
      </c>
      <c r="D1244" s="172">
        <v>0</v>
      </c>
      <c r="E1244" s="172">
        <v>0</v>
      </c>
      <c r="F1244" s="172">
        <v>0</v>
      </c>
      <c r="G1244" s="173" t="str">
        <f t="shared" si="133"/>
        <v/>
      </c>
      <c r="H1244" s="173" t="str">
        <f t="shared" si="134"/>
        <v/>
      </c>
      <c r="I1244" s="184" t="str">
        <f t="shared" si="135"/>
        <v>否</v>
      </c>
      <c r="J1244" s="185" t="str">
        <f t="shared" si="136"/>
        <v>项</v>
      </c>
      <c r="K1244" s="186" t="str">
        <f t="shared" si="137"/>
        <v>224</v>
      </c>
      <c r="L1244" s="155" t="str">
        <f t="shared" si="138"/>
        <v>22401</v>
      </c>
      <c r="M1244" s="155" t="str">
        <f t="shared" si="139"/>
        <v>2240150</v>
      </c>
    </row>
    <row r="1245" ht="31" hidden="1" customHeight="1" spans="1:13">
      <c r="A1245" s="170">
        <v>2240199</v>
      </c>
      <c r="B1245" s="171" t="s">
        <v>1078</v>
      </c>
      <c r="C1245" s="172">
        <v>0</v>
      </c>
      <c r="D1245" s="172">
        <v>0</v>
      </c>
      <c r="E1245" s="172">
        <v>0</v>
      </c>
      <c r="F1245" s="172">
        <v>0</v>
      </c>
      <c r="G1245" s="173" t="str">
        <f t="shared" si="133"/>
        <v/>
      </c>
      <c r="H1245" s="173" t="str">
        <f t="shared" si="134"/>
        <v/>
      </c>
      <c r="I1245" s="184" t="str">
        <f t="shared" si="135"/>
        <v>否</v>
      </c>
      <c r="J1245" s="185" t="str">
        <f t="shared" si="136"/>
        <v>项</v>
      </c>
      <c r="K1245" s="186" t="str">
        <f t="shared" si="137"/>
        <v>224</v>
      </c>
      <c r="L1245" s="155" t="str">
        <f t="shared" si="138"/>
        <v>22401</v>
      </c>
      <c r="M1245" s="155" t="str">
        <f t="shared" si="139"/>
        <v>2240199</v>
      </c>
    </row>
    <row r="1246" ht="31" customHeight="1" spans="1:13">
      <c r="A1246" s="309">
        <v>22402</v>
      </c>
      <c r="B1246" s="310" t="s">
        <v>1079</v>
      </c>
      <c r="C1246" s="165">
        <f>SUMIFS(C1247:C$1297,$L1247:$L$1297,$A1246,$J1247:$J$1297,"项")</f>
        <v>733</v>
      </c>
      <c r="D1246" s="165">
        <f>SUMIFS(D1247:D$1297,$L1247:$L$1297,$A1246,$J1247:$J$1297,"项")</f>
        <v>2518</v>
      </c>
      <c r="E1246" s="165">
        <f>SUMIFS(E1247:E$1297,$L1247:$L$1297,$A1246,$J1247:$J$1297,"项")</f>
        <v>1932</v>
      </c>
      <c r="F1246" s="165">
        <f>SUMIFS(F1247:F$1297,$L1247:$L$1297,$A1246,$J1247:$J$1297,"项")</f>
        <v>1580</v>
      </c>
      <c r="G1246" s="173">
        <f t="shared" si="133"/>
        <v>0.818</v>
      </c>
      <c r="H1246" s="173">
        <f t="shared" si="134"/>
        <v>2.156</v>
      </c>
      <c r="I1246" s="184" t="str">
        <f t="shared" si="135"/>
        <v>是</v>
      </c>
      <c r="J1246" s="185" t="str">
        <f t="shared" si="136"/>
        <v>款</v>
      </c>
      <c r="K1246" s="186" t="str">
        <f t="shared" si="137"/>
        <v>224</v>
      </c>
      <c r="L1246" s="155" t="str">
        <f t="shared" si="138"/>
        <v>22402</v>
      </c>
      <c r="M1246" s="155" t="str">
        <f t="shared" si="139"/>
        <v>22402</v>
      </c>
    </row>
    <row r="1247" ht="31" customHeight="1" spans="1:13">
      <c r="A1247" s="170">
        <v>2240201</v>
      </c>
      <c r="B1247" s="171" t="s">
        <v>144</v>
      </c>
      <c r="C1247" s="172">
        <v>664</v>
      </c>
      <c r="D1247" s="172">
        <v>2349</v>
      </c>
      <c r="E1247" s="172">
        <v>1769</v>
      </c>
      <c r="F1247" s="172">
        <v>1517</v>
      </c>
      <c r="G1247" s="173">
        <f t="shared" si="133"/>
        <v>0.858</v>
      </c>
      <c r="H1247" s="173">
        <f t="shared" si="134"/>
        <v>2.285</v>
      </c>
      <c r="I1247" s="184" t="str">
        <f t="shared" si="135"/>
        <v>是</v>
      </c>
      <c r="J1247" s="185" t="str">
        <f t="shared" si="136"/>
        <v>项</v>
      </c>
      <c r="K1247" s="186" t="str">
        <f t="shared" si="137"/>
        <v>224</v>
      </c>
      <c r="L1247" s="155" t="str">
        <f t="shared" si="138"/>
        <v>22402</v>
      </c>
      <c r="M1247" s="155" t="str">
        <f t="shared" si="139"/>
        <v>2240201</v>
      </c>
    </row>
    <row r="1248" ht="31" hidden="1" customHeight="1" spans="1:13">
      <c r="A1248" s="170">
        <v>2240202</v>
      </c>
      <c r="B1248" s="171" t="s">
        <v>145</v>
      </c>
      <c r="C1248" s="172">
        <v>0</v>
      </c>
      <c r="D1248" s="172">
        <v>0</v>
      </c>
      <c r="E1248" s="172">
        <v>0</v>
      </c>
      <c r="F1248" s="172">
        <v>0</v>
      </c>
      <c r="G1248" s="173" t="str">
        <f t="shared" si="133"/>
        <v/>
      </c>
      <c r="H1248" s="173" t="str">
        <f t="shared" si="134"/>
        <v/>
      </c>
      <c r="I1248" s="184" t="str">
        <f t="shared" si="135"/>
        <v>否</v>
      </c>
      <c r="J1248" s="185" t="str">
        <f t="shared" si="136"/>
        <v>项</v>
      </c>
      <c r="K1248" s="186" t="str">
        <f t="shared" si="137"/>
        <v>224</v>
      </c>
      <c r="L1248" s="155" t="str">
        <f t="shared" si="138"/>
        <v>22402</v>
      </c>
      <c r="M1248" s="155" t="str">
        <f t="shared" si="139"/>
        <v>2240202</v>
      </c>
    </row>
    <row r="1249" ht="31" hidden="1" customHeight="1" spans="1:13">
      <c r="A1249" s="170">
        <v>2240203</v>
      </c>
      <c r="B1249" s="171" t="s">
        <v>146</v>
      </c>
      <c r="C1249" s="172">
        <v>0</v>
      </c>
      <c r="D1249" s="172">
        <v>0</v>
      </c>
      <c r="E1249" s="172">
        <v>0</v>
      </c>
      <c r="F1249" s="172">
        <v>0</v>
      </c>
      <c r="G1249" s="173" t="str">
        <f t="shared" si="133"/>
        <v/>
      </c>
      <c r="H1249" s="173" t="str">
        <f t="shared" si="134"/>
        <v/>
      </c>
      <c r="I1249" s="184" t="str">
        <f t="shared" si="135"/>
        <v>否</v>
      </c>
      <c r="J1249" s="185" t="str">
        <f t="shared" si="136"/>
        <v>项</v>
      </c>
      <c r="K1249" s="186" t="str">
        <f t="shared" si="137"/>
        <v>224</v>
      </c>
      <c r="L1249" s="155" t="str">
        <f t="shared" si="138"/>
        <v>22402</v>
      </c>
      <c r="M1249" s="155" t="str">
        <f t="shared" si="139"/>
        <v>2240203</v>
      </c>
    </row>
    <row r="1250" ht="31" customHeight="1" spans="1:13">
      <c r="A1250" s="170">
        <v>2240204</v>
      </c>
      <c r="B1250" s="171" t="s">
        <v>1080</v>
      </c>
      <c r="C1250" s="172">
        <v>69</v>
      </c>
      <c r="D1250" s="172">
        <v>169</v>
      </c>
      <c r="E1250" s="172">
        <v>163</v>
      </c>
      <c r="F1250" s="172">
        <v>63</v>
      </c>
      <c r="G1250" s="173">
        <f t="shared" si="133"/>
        <v>0.387</v>
      </c>
      <c r="H1250" s="173">
        <f t="shared" si="134"/>
        <v>0.913</v>
      </c>
      <c r="I1250" s="184" t="str">
        <f t="shared" si="135"/>
        <v>是</v>
      </c>
      <c r="J1250" s="185" t="str">
        <f t="shared" si="136"/>
        <v>项</v>
      </c>
      <c r="K1250" s="186" t="str">
        <f t="shared" si="137"/>
        <v>224</v>
      </c>
      <c r="L1250" s="155" t="str">
        <f t="shared" si="138"/>
        <v>22402</v>
      </c>
      <c r="M1250" s="155" t="str">
        <f t="shared" si="139"/>
        <v>2240204</v>
      </c>
    </row>
    <row r="1251" ht="31" hidden="1" customHeight="1" spans="1:13">
      <c r="A1251" s="170">
        <v>2240299</v>
      </c>
      <c r="B1251" s="171" t="s">
        <v>1081</v>
      </c>
      <c r="C1251" s="172">
        <v>0</v>
      </c>
      <c r="D1251" s="172">
        <v>0</v>
      </c>
      <c r="E1251" s="172">
        <v>0</v>
      </c>
      <c r="F1251" s="172">
        <v>0</v>
      </c>
      <c r="G1251" s="173" t="str">
        <f t="shared" si="133"/>
        <v/>
      </c>
      <c r="H1251" s="173" t="str">
        <f t="shared" si="134"/>
        <v/>
      </c>
      <c r="I1251" s="184" t="str">
        <f t="shared" si="135"/>
        <v>否</v>
      </c>
      <c r="J1251" s="185" t="str">
        <f t="shared" si="136"/>
        <v>项</v>
      </c>
      <c r="K1251" s="186" t="str">
        <f t="shared" si="137"/>
        <v>224</v>
      </c>
      <c r="L1251" s="155" t="str">
        <f t="shared" si="138"/>
        <v>22402</v>
      </c>
      <c r="M1251" s="155" t="str">
        <f t="shared" si="139"/>
        <v>2240299</v>
      </c>
    </row>
    <row r="1252" ht="31" hidden="1" customHeight="1" spans="1:13">
      <c r="A1252" s="309">
        <v>22404</v>
      </c>
      <c r="B1252" s="310" t="s">
        <v>1082</v>
      </c>
      <c r="C1252" s="165">
        <f>SUMIFS(C1253:C$1297,$L1253:$L$1297,$A1252,$J1253:$J$1297,"项")</f>
        <v>0</v>
      </c>
      <c r="D1252" s="165">
        <f>SUMIFS(D1253:D$1297,$L1253:$L$1297,$A1252,$J1253:$J$1297,"项")</f>
        <v>0</v>
      </c>
      <c r="E1252" s="165">
        <f>SUMIFS(E1253:E$1297,$L1253:$L$1297,$A1252,$J1253:$J$1297,"项")</f>
        <v>0</v>
      </c>
      <c r="F1252" s="165">
        <f>SUMIFS(F1253:F$1297,$L1253:$L$1297,$A1252,$J1253:$J$1297,"项")</f>
        <v>0</v>
      </c>
      <c r="G1252" s="173" t="str">
        <f t="shared" si="133"/>
        <v/>
      </c>
      <c r="H1252" s="173" t="str">
        <f t="shared" si="134"/>
        <v/>
      </c>
      <c r="I1252" s="184" t="str">
        <f t="shared" si="135"/>
        <v>否</v>
      </c>
      <c r="J1252" s="185" t="str">
        <f t="shared" si="136"/>
        <v>款</v>
      </c>
      <c r="K1252" s="186" t="str">
        <f t="shared" si="137"/>
        <v>224</v>
      </c>
      <c r="L1252" s="155" t="str">
        <f t="shared" si="138"/>
        <v>22404</v>
      </c>
      <c r="M1252" s="155" t="str">
        <f t="shared" si="139"/>
        <v>22404</v>
      </c>
    </row>
    <row r="1253" ht="31" hidden="1" customHeight="1" spans="1:13">
      <c r="A1253" s="170">
        <v>2240401</v>
      </c>
      <c r="B1253" s="171" t="s">
        <v>144</v>
      </c>
      <c r="C1253" s="172">
        <v>0</v>
      </c>
      <c r="D1253" s="172">
        <v>0</v>
      </c>
      <c r="E1253" s="172">
        <v>0</v>
      </c>
      <c r="F1253" s="172">
        <v>0</v>
      </c>
      <c r="G1253" s="173" t="str">
        <f t="shared" si="133"/>
        <v/>
      </c>
      <c r="H1253" s="173" t="str">
        <f t="shared" si="134"/>
        <v/>
      </c>
      <c r="I1253" s="184" t="str">
        <f t="shared" si="135"/>
        <v>否</v>
      </c>
      <c r="J1253" s="185" t="str">
        <f t="shared" si="136"/>
        <v>项</v>
      </c>
      <c r="K1253" s="186" t="str">
        <f t="shared" si="137"/>
        <v>224</v>
      </c>
      <c r="L1253" s="155" t="str">
        <f t="shared" si="138"/>
        <v>22404</v>
      </c>
      <c r="M1253" s="155" t="str">
        <f t="shared" si="139"/>
        <v>2240401</v>
      </c>
    </row>
    <row r="1254" ht="31" hidden="1" customHeight="1" spans="1:13">
      <c r="A1254" s="170">
        <v>2240402</v>
      </c>
      <c r="B1254" s="171" t="s">
        <v>145</v>
      </c>
      <c r="C1254" s="172">
        <v>0</v>
      </c>
      <c r="D1254" s="172">
        <v>0</v>
      </c>
      <c r="E1254" s="172">
        <v>0</v>
      </c>
      <c r="F1254" s="172">
        <v>0</v>
      </c>
      <c r="G1254" s="173" t="str">
        <f t="shared" si="133"/>
        <v/>
      </c>
      <c r="H1254" s="173" t="str">
        <f t="shared" si="134"/>
        <v/>
      </c>
      <c r="I1254" s="184" t="str">
        <f t="shared" si="135"/>
        <v>否</v>
      </c>
      <c r="J1254" s="185" t="str">
        <f t="shared" si="136"/>
        <v>项</v>
      </c>
      <c r="K1254" s="186" t="str">
        <f t="shared" si="137"/>
        <v>224</v>
      </c>
      <c r="L1254" s="155" t="str">
        <f t="shared" si="138"/>
        <v>22404</v>
      </c>
      <c r="M1254" s="155" t="str">
        <f t="shared" si="139"/>
        <v>2240402</v>
      </c>
    </row>
    <row r="1255" ht="31" hidden="1" customHeight="1" spans="1:13">
      <c r="A1255" s="170">
        <v>2240403</v>
      </c>
      <c r="B1255" s="171" t="s">
        <v>146</v>
      </c>
      <c r="C1255" s="172">
        <v>0</v>
      </c>
      <c r="D1255" s="172">
        <v>0</v>
      </c>
      <c r="E1255" s="172">
        <v>0</v>
      </c>
      <c r="F1255" s="172">
        <v>0</v>
      </c>
      <c r="G1255" s="173" t="str">
        <f t="shared" si="133"/>
        <v/>
      </c>
      <c r="H1255" s="173" t="str">
        <f t="shared" si="134"/>
        <v/>
      </c>
      <c r="I1255" s="184" t="str">
        <f t="shared" si="135"/>
        <v>否</v>
      </c>
      <c r="J1255" s="185" t="str">
        <f t="shared" si="136"/>
        <v>项</v>
      </c>
      <c r="K1255" s="186" t="str">
        <f t="shared" si="137"/>
        <v>224</v>
      </c>
      <c r="L1255" s="155" t="str">
        <f t="shared" si="138"/>
        <v>22404</v>
      </c>
      <c r="M1255" s="155" t="str">
        <f t="shared" si="139"/>
        <v>2240403</v>
      </c>
    </row>
    <row r="1256" ht="31" hidden="1" customHeight="1" spans="1:13">
      <c r="A1256" s="170">
        <v>2240404</v>
      </c>
      <c r="B1256" s="171" t="s">
        <v>1083</v>
      </c>
      <c r="C1256" s="172">
        <v>0</v>
      </c>
      <c r="D1256" s="172">
        <v>0</v>
      </c>
      <c r="E1256" s="172">
        <v>0</v>
      </c>
      <c r="F1256" s="172">
        <v>0</v>
      </c>
      <c r="G1256" s="173" t="str">
        <f t="shared" si="133"/>
        <v/>
      </c>
      <c r="H1256" s="173" t="str">
        <f t="shared" si="134"/>
        <v/>
      </c>
      <c r="I1256" s="184" t="str">
        <f t="shared" si="135"/>
        <v>否</v>
      </c>
      <c r="J1256" s="185" t="str">
        <f t="shared" si="136"/>
        <v>项</v>
      </c>
      <c r="K1256" s="186" t="str">
        <f t="shared" si="137"/>
        <v>224</v>
      </c>
      <c r="L1256" s="155" t="str">
        <f t="shared" si="138"/>
        <v>22404</v>
      </c>
      <c r="M1256" s="155" t="str">
        <f t="shared" si="139"/>
        <v>2240404</v>
      </c>
    </row>
    <row r="1257" ht="31" hidden="1" customHeight="1" spans="1:13">
      <c r="A1257" s="170">
        <v>2240405</v>
      </c>
      <c r="B1257" s="171" t="s">
        <v>1084</v>
      </c>
      <c r="C1257" s="172">
        <v>0</v>
      </c>
      <c r="D1257" s="172">
        <v>0</v>
      </c>
      <c r="E1257" s="172">
        <v>0</v>
      </c>
      <c r="F1257" s="172">
        <v>0</v>
      </c>
      <c r="G1257" s="173" t="str">
        <f t="shared" si="133"/>
        <v/>
      </c>
      <c r="H1257" s="173" t="str">
        <f t="shared" si="134"/>
        <v/>
      </c>
      <c r="I1257" s="184" t="str">
        <f t="shared" si="135"/>
        <v>否</v>
      </c>
      <c r="J1257" s="185" t="str">
        <f t="shared" si="136"/>
        <v>项</v>
      </c>
      <c r="K1257" s="186" t="str">
        <f t="shared" si="137"/>
        <v>224</v>
      </c>
      <c r="L1257" s="155" t="str">
        <f t="shared" si="138"/>
        <v>22404</v>
      </c>
      <c r="M1257" s="155" t="str">
        <f t="shared" si="139"/>
        <v>2240405</v>
      </c>
    </row>
    <row r="1258" ht="31" hidden="1" customHeight="1" spans="1:13">
      <c r="A1258" s="170">
        <v>2240450</v>
      </c>
      <c r="B1258" s="171" t="s">
        <v>153</v>
      </c>
      <c r="C1258" s="172">
        <v>0</v>
      </c>
      <c r="D1258" s="172">
        <v>0</v>
      </c>
      <c r="E1258" s="172">
        <v>0</v>
      </c>
      <c r="F1258" s="172">
        <v>0</v>
      </c>
      <c r="G1258" s="173" t="str">
        <f t="shared" si="133"/>
        <v/>
      </c>
      <c r="H1258" s="173" t="str">
        <f t="shared" si="134"/>
        <v/>
      </c>
      <c r="I1258" s="184" t="str">
        <f t="shared" si="135"/>
        <v>否</v>
      </c>
      <c r="J1258" s="185" t="str">
        <f t="shared" si="136"/>
        <v>项</v>
      </c>
      <c r="K1258" s="186" t="str">
        <f t="shared" si="137"/>
        <v>224</v>
      </c>
      <c r="L1258" s="155" t="str">
        <f t="shared" si="138"/>
        <v>22404</v>
      </c>
      <c r="M1258" s="155" t="str">
        <f t="shared" si="139"/>
        <v>2240450</v>
      </c>
    </row>
    <row r="1259" ht="31" hidden="1" customHeight="1" spans="1:13">
      <c r="A1259" s="170">
        <v>2240499</v>
      </c>
      <c r="B1259" s="171" t="s">
        <v>1085</v>
      </c>
      <c r="C1259" s="172">
        <v>0</v>
      </c>
      <c r="D1259" s="172">
        <v>0</v>
      </c>
      <c r="E1259" s="172">
        <v>0</v>
      </c>
      <c r="F1259" s="172">
        <v>0</v>
      </c>
      <c r="G1259" s="173" t="str">
        <f t="shared" si="133"/>
        <v/>
      </c>
      <c r="H1259" s="173" t="str">
        <f t="shared" si="134"/>
        <v/>
      </c>
      <c r="I1259" s="184" t="str">
        <f t="shared" si="135"/>
        <v>否</v>
      </c>
      <c r="J1259" s="185" t="str">
        <f t="shared" si="136"/>
        <v>项</v>
      </c>
      <c r="K1259" s="186" t="str">
        <f t="shared" si="137"/>
        <v>224</v>
      </c>
      <c r="L1259" s="155" t="str">
        <f t="shared" si="138"/>
        <v>22404</v>
      </c>
      <c r="M1259" s="155" t="str">
        <f t="shared" si="139"/>
        <v>2240499</v>
      </c>
    </row>
    <row r="1260" ht="31" customHeight="1" spans="1:13">
      <c r="A1260" s="309">
        <v>22405</v>
      </c>
      <c r="B1260" s="310" t="s">
        <v>1086</v>
      </c>
      <c r="C1260" s="165">
        <f>SUMIFS(C1261:C$1297,$L1261:$L$1297,$A1260,$J1261:$J$1297,"项")</f>
        <v>184</v>
      </c>
      <c r="D1260" s="165">
        <f>SUMIFS(D1261:D$1297,$L1261:$L$1297,$A1260,$J1261:$J$1297,"项")</f>
        <v>375</v>
      </c>
      <c r="E1260" s="165">
        <f>SUMIFS(E1261:E$1297,$L1261:$L$1297,$A1260,$J1261:$J$1297,"项")</f>
        <v>118</v>
      </c>
      <c r="F1260" s="165">
        <f>SUMIFS(F1261:F$1297,$L1261:$L$1297,$A1260,$J1261:$J$1297,"项")</f>
        <v>128</v>
      </c>
      <c r="G1260" s="173">
        <f t="shared" si="133"/>
        <v>1.085</v>
      </c>
      <c r="H1260" s="173">
        <f t="shared" si="134"/>
        <v>0.696</v>
      </c>
      <c r="I1260" s="184" t="str">
        <f t="shared" si="135"/>
        <v>是</v>
      </c>
      <c r="J1260" s="185" t="str">
        <f t="shared" si="136"/>
        <v>款</v>
      </c>
      <c r="K1260" s="186" t="str">
        <f t="shared" si="137"/>
        <v>224</v>
      </c>
      <c r="L1260" s="155" t="str">
        <f t="shared" si="138"/>
        <v>22405</v>
      </c>
      <c r="M1260" s="155" t="str">
        <f t="shared" si="139"/>
        <v>22405</v>
      </c>
    </row>
    <row r="1261" ht="31" customHeight="1" spans="1:13">
      <c r="A1261" s="170">
        <v>2240501</v>
      </c>
      <c r="B1261" s="171" t="s">
        <v>144</v>
      </c>
      <c r="C1261" s="172">
        <v>36</v>
      </c>
      <c r="D1261" s="172">
        <v>0</v>
      </c>
      <c r="E1261" s="172">
        <v>0</v>
      </c>
      <c r="F1261" s="172">
        <v>2</v>
      </c>
      <c r="G1261" s="173" t="str">
        <f t="shared" si="133"/>
        <v/>
      </c>
      <c r="H1261" s="173">
        <f t="shared" si="134"/>
        <v>0.056</v>
      </c>
      <c r="I1261" s="184" t="str">
        <f t="shared" si="135"/>
        <v>是</v>
      </c>
      <c r="J1261" s="185" t="str">
        <f t="shared" si="136"/>
        <v>项</v>
      </c>
      <c r="K1261" s="186" t="str">
        <f t="shared" si="137"/>
        <v>224</v>
      </c>
      <c r="L1261" s="155" t="str">
        <f t="shared" si="138"/>
        <v>22405</v>
      </c>
      <c r="M1261" s="155" t="str">
        <f t="shared" si="139"/>
        <v>2240501</v>
      </c>
    </row>
    <row r="1262" ht="31" hidden="1" customHeight="1" spans="1:13">
      <c r="A1262" s="170">
        <v>2240502</v>
      </c>
      <c r="B1262" s="171" t="s">
        <v>145</v>
      </c>
      <c r="C1262" s="172">
        <v>0</v>
      </c>
      <c r="D1262" s="172">
        <v>0</v>
      </c>
      <c r="E1262" s="172">
        <v>0</v>
      </c>
      <c r="F1262" s="172">
        <v>0</v>
      </c>
      <c r="G1262" s="173" t="str">
        <f t="shared" si="133"/>
        <v/>
      </c>
      <c r="H1262" s="173" t="str">
        <f t="shared" si="134"/>
        <v/>
      </c>
      <c r="I1262" s="184" t="str">
        <f t="shared" si="135"/>
        <v>否</v>
      </c>
      <c r="J1262" s="185" t="str">
        <f t="shared" si="136"/>
        <v>项</v>
      </c>
      <c r="K1262" s="186" t="str">
        <f t="shared" si="137"/>
        <v>224</v>
      </c>
      <c r="L1262" s="155" t="str">
        <f t="shared" si="138"/>
        <v>22405</v>
      </c>
      <c r="M1262" s="155" t="str">
        <f t="shared" si="139"/>
        <v>2240502</v>
      </c>
    </row>
    <row r="1263" ht="31" hidden="1" customHeight="1" spans="1:13">
      <c r="A1263" s="170">
        <v>2240503</v>
      </c>
      <c r="B1263" s="171" t="s">
        <v>146</v>
      </c>
      <c r="C1263" s="172">
        <v>0</v>
      </c>
      <c r="D1263" s="172">
        <v>0</v>
      </c>
      <c r="E1263" s="172">
        <v>0</v>
      </c>
      <c r="F1263" s="172">
        <v>0</v>
      </c>
      <c r="G1263" s="173" t="str">
        <f t="shared" si="133"/>
        <v/>
      </c>
      <c r="H1263" s="173" t="str">
        <f t="shared" si="134"/>
        <v/>
      </c>
      <c r="I1263" s="184" t="str">
        <f t="shared" si="135"/>
        <v>否</v>
      </c>
      <c r="J1263" s="185" t="str">
        <f t="shared" si="136"/>
        <v>项</v>
      </c>
      <c r="K1263" s="186" t="str">
        <f t="shared" si="137"/>
        <v>224</v>
      </c>
      <c r="L1263" s="155" t="str">
        <f t="shared" si="138"/>
        <v>22405</v>
      </c>
      <c r="M1263" s="155" t="str">
        <f t="shared" si="139"/>
        <v>2240503</v>
      </c>
    </row>
    <row r="1264" ht="31" customHeight="1" spans="1:13">
      <c r="A1264" s="170">
        <v>2240504</v>
      </c>
      <c r="B1264" s="171" t="s">
        <v>1087</v>
      </c>
      <c r="C1264" s="172">
        <v>22</v>
      </c>
      <c r="D1264" s="172">
        <v>22</v>
      </c>
      <c r="E1264" s="172">
        <v>22</v>
      </c>
      <c r="F1264" s="172">
        <v>22</v>
      </c>
      <c r="G1264" s="173">
        <f t="shared" si="133"/>
        <v>1</v>
      </c>
      <c r="H1264" s="173">
        <f t="shared" si="134"/>
        <v>1</v>
      </c>
      <c r="I1264" s="184" t="str">
        <f t="shared" si="135"/>
        <v>是</v>
      </c>
      <c r="J1264" s="185" t="str">
        <f t="shared" si="136"/>
        <v>项</v>
      </c>
      <c r="K1264" s="186" t="str">
        <f t="shared" si="137"/>
        <v>224</v>
      </c>
      <c r="L1264" s="155" t="str">
        <f t="shared" si="138"/>
        <v>22405</v>
      </c>
      <c r="M1264" s="155" t="str">
        <f t="shared" si="139"/>
        <v>2240504</v>
      </c>
    </row>
    <row r="1265" ht="31" customHeight="1" spans="1:13">
      <c r="A1265" s="170">
        <v>2240505</v>
      </c>
      <c r="B1265" s="171" t="s">
        <v>1088</v>
      </c>
      <c r="C1265" s="172">
        <v>2</v>
      </c>
      <c r="D1265" s="172">
        <v>20</v>
      </c>
      <c r="E1265" s="172">
        <v>5</v>
      </c>
      <c r="F1265" s="172">
        <v>5</v>
      </c>
      <c r="G1265" s="173">
        <f t="shared" si="133"/>
        <v>1</v>
      </c>
      <c r="H1265" s="173">
        <f t="shared" si="134"/>
        <v>2.5</v>
      </c>
      <c r="I1265" s="184" t="str">
        <f t="shared" si="135"/>
        <v>是</v>
      </c>
      <c r="J1265" s="185" t="str">
        <f t="shared" si="136"/>
        <v>项</v>
      </c>
      <c r="K1265" s="186" t="str">
        <f t="shared" si="137"/>
        <v>224</v>
      </c>
      <c r="L1265" s="155" t="str">
        <f t="shared" si="138"/>
        <v>22405</v>
      </c>
      <c r="M1265" s="155" t="str">
        <f t="shared" si="139"/>
        <v>2240505</v>
      </c>
    </row>
    <row r="1266" ht="31" hidden="1" customHeight="1" spans="1:13">
      <c r="A1266" s="170">
        <v>2240506</v>
      </c>
      <c r="B1266" s="171" t="s">
        <v>1089</v>
      </c>
      <c r="C1266" s="172">
        <v>0</v>
      </c>
      <c r="D1266" s="172">
        <v>0</v>
      </c>
      <c r="E1266" s="172">
        <v>0</v>
      </c>
      <c r="F1266" s="172">
        <v>0</v>
      </c>
      <c r="G1266" s="173" t="str">
        <f t="shared" si="133"/>
        <v/>
      </c>
      <c r="H1266" s="173" t="str">
        <f t="shared" si="134"/>
        <v/>
      </c>
      <c r="I1266" s="184" t="str">
        <f t="shared" si="135"/>
        <v>否</v>
      </c>
      <c r="J1266" s="185" t="str">
        <f t="shared" si="136"/>
        <v>项</v>
      </c>
      <c r="K1266" s="186" t="str">
        <f t="shared" si="137"/>
        <v>224</v>
      </c>
      <c r="L1266" s="155" t="str">
        <f t="shared" si="138"/>
        <v>22405</v>
      </c>
      <c r="M1266" s="155" t="str">
        <f t="shared" si="139"/>
        <v>2240506</v>
      </c>
    </row>
    <row r="1267" ht="31" customHeight="1" spans="1:13">
      <c r="A1267" s="170">
        <v>2240507</v>
      </c>
      <c r="B1267" s="171" t="s">
        <v>1090</v>
      </c>
      <c r="C1267" s="172">
        <v>21</v>
      </c>
      <c r="D1267" s="172">
        <v>225</v>
      </c>
      <c r="E1267" s="172">
        <v>0</v>
      </c>
      <c r="F1267" s="172">
        <v>0</v>
      </c>
      <c r="G1267" s="173" t="str">
        <f t="shared" si="133"/>
        <v/>
      </c>
      <c r="H1267" s="173">
        <f t="shared" si="134"/>
        <v>0</v>
      </c>
      <c r="I1267" s="184" t="str">
        <f t="shared" si="135"/>
        <v>是</v>
      </c>
      <c r="J1267" s="185" t="str">
        <f t="shared" si="136"/>
        <v>项</v>
      </c>
      <c r="K1267" s="186" t="str">
        <f t="shared" si="137"/>
        <v>224</v>
      </c>
      <c r="L1267" s="155" t="str">
        <f t="shared" si="138"/>
        <v>22405</v>
      </c>
      <c r="M1267" s="155" t="str">
        <f t="shared" si="139"/>
        <v>2240507</v>
      </c>
    </row>
    <row r="1268" ht="31" hidden="1" customHeight="1" spans="1:13">
      <c r="A1268" s="170">
        <v>2240508</v>
      </c>
      <c r="B1268" s="171" t="s">
        <v>1091</v>
      </c>
      <c r="C1268" s="172">
        <v>0</v>
      </c>
      <c r="D1268" s="172">
        <v>0</v>
      </c>
      <c r="E1268" s="172">
        <v>0</v>
      </c>
      <c r="F1268" s="172">
        <v>0</v>
      </c>
      <c r="G1268" s="173" t="str">
        <f t="shared" si="133"/>
        <v/>
      </c>
      <c r="H1268" s="173" t="str">
        <f t="shared" si="134"/>
        <v/>
      </c>
      <c r="I1268" s="184" t="str">
        <f t="shared" si="135"/>
        <v>否</v>
      </c>
      <c r="J1268" s="185" t="str">
        <f t="shared" si="136"/>
        <v>项</v>
      </c>
      <c r="K1268" s="186" t="str">
        <f t="shared" si="137"/>
        <v>224</v>
      </c>
      <c r="L1268" s="155" t="str">
        <f t="shared" si="138"/>
        <v>22405</v>
      </c>
      <c r="M1268" s="155" t="str">
        <f t="shared" si="139"/>
        <v>2240508</v>
      </c>
    </row>
    <row r="1269" ht="31" hidden="1" customHeight="1" spans="1:13">
      <c r="A1269" s="170">
        <v>2240509</v>
      </c>
      <c r="B1269" s="171" t="s">
        <v>1092</v>
      </c>
      <c r="C1269" s="172">
        <v>0</v>
      </c>
      <c r="D1269" s="172">
        <v>0</v>
      </c>
      <c r="E1269" s="172">
        <v>0</v>
      </c>
      <c r="F1269" s="172">
        <v>0</v>
      </c>
      <c r="G1269" s="173" t="str">
        <f t="shared" si="133"/>
        <v/>
      </c>
      <c r="H1269" s="173" t="str">
        <f t="shared" si="134"/>
        <v/>
      </c>
      <c r="I1269" s="184" t="str">
        <f t="shared" si="135"/>
        <v>否</v>
      </c>
      <c r="J1269" s="185" t="str">
        <f t="shared" si="136"/>
        <v>项</v>
      </c>
      <c r="K1269" s="186" t="str">
        <f t="shared" si="137"/>
        <v>224</v>
      </c>
      <c r="L1269" s="155" t="str">
        <f t="shared" si="138"/>
        <v>22405</v>
      </c>
      <c r="M1269" s="155" t="str">
        <f t="shared" si="139"/>
        <v>2240509</v>
      </c>
    </row>
    <row r="1270" ht="31" customHeight="1" spans="1:13">
      <c r="A1270" s="170">
        <v>2240510</v>
      </c>
      <c r="B1270" s="171" t="s">
        <v>1093</v>
      </c>
      <c r="C1270" s="172">
        <v>23</v>
      </c>
      <c r="D1270" s="172">
        <v>20</v>
      </c>
      <c r="E1270" s="172">
        <v>6</v>
      </c>
      <c r="F1270" s="172">
        <v>6</v>
      </c>
      <c r="G1270" s="173">
        <f t="shared" si="133"/>
        <v>1</v>
      </c>
      <c r="H1270" s="173">
        <f t="shared" si="134"/>
        <v>0.261</v>
      </c>
      <c r="I1270" s="184" t="str">
        <f t="shared" si="135"/>
        <v>是</v>
      </c>
      <c r="J1270" s="185" t="str">
        <f t="shared" si="136"/>
        <v>项</v>
      </c>
      <c r="K1270" s="186" t="str">
        <f t="shared" si="137"/>
        <v>224</v>
      </c>
      <c r="L1270" s="155" t="str">
        <f t="shared" si="138"/>
        <v>22405</v>
      </c>
      <c r="M1270" s="155" t="str">
        <f t="shared" si="139"/>
        <v>2240510</v>
      </c>
    </row>
    <row r="1271" ht="31" customHeight="1" spans="1:13">
      <c r="A1271" s="170">
        <v>2240550</v>
      </c>
      <c r="B1271" s="171" t="s">
        <v>1094</v>
      </c>
      <c r="C1271" s="172">
        <v>80</v>
      </c>
      <c r="D1271" s="172">
        <v>88</v>
      </c>
      <c r="E1271" s="172">
        <v>85</v>
      </c>
      <c r="F1271" s="172">
        <v>93</v>
      </c>
      <c r="G1271" s="173">
        <f t="shared" si="133"/>
        <v>1.094</v>
      </c>
      <c r="H1271" s="173">
        <f t="shared" si="134"/>
        <v>1.163</v>
      </c>
      <c r="I1271" s="184" t="str">
        <f t="shared" si="135"/>
        <v>是</v>
      </c>
      <c r="J1271" s="185" t="str">
        <f t="shared" si="136"/>
        <v>项</v>
      </c>
      <c r="K1271" s="186" t="str">
        <f t="shared" si="137"/>
        <v>224</v>
      </c>
      <c r="L1271" s="155" t="str">
        <f t="shared" si="138"/>
        <v>22405</v>
      </c>
      <c r="M1271" s="155" t="str">
        <f t="shared" si="139"/>
        <v>2240550</v>
      </c>
    </row>
    <row r="1272" ht="31" hidden="1" customHeight="1" spans="1:13">
      <c r="A1272" s="170">
        <v>2240599</v>
      </c>
      <c r="B1272" s="171" t="s">
        <v>1095</v>
      </c>
      <c r="C1272" s="172">
        <v>0</v>
      </c>
      <c r="D1272" s="172">
        <v>0</v>
      </c>
      <c r="E1272" s="172">
        <v>0</v>
      </c>
      <c r="F1272" s="172">
        <v>0</v>
      </c>
      <c r="G1272" s="173" t="str">
        <f t="shared" si="133"/>
        <v/>
      </c>
      <c r="H1272" s="173" t="str">
        <f t="shared" si="134"/>
        <v/>
      </c>
      <c r="I1272" s="184" t="str">
        <f t="shared" si="135"/>
        <v>否</v>
      </c>
      <c r="J1272" s="185" t="str">
        <f t="shared" si="136"/>
        <v>项</v>
      </c>
      <c r="K1272" s="186" t="str">
        <f t="shared" si="137"/>
        <v>224</v>
      </c>
      <c r="L1272" s="155" t="str">
        <f t="shared" si="138"/>
        <v>22405</v>
      </c>
      <c r="M1272" s="155" t="str">
        <f t="shared" si="139"/>
        <v>2240599</v>
      </c>
    </row>
    <row r="1273" ht="31" customHeight="1" spans="1:13">
      <c r="A1273" s="309">
        <v>22406</v>
      </c>
      <c r="B1273" s="310" t="s">
        <v>1096</v>
      </c>
      <c r="C1273" s="165">
        <f>SUMIFS(C1274:C$1297,$L1274:$L$1297,$A1273,$J1274:$J$1297,"项")</f>
        <v>342</v>
      </c>
      <c r="D1273" s="165">
        <f>SUMIFS(D1274:D$1297,$L1274:$L$1297,$A1273,$J1274:$J$1297,"项")</f>
        <v>1470</v>
      </c>
      <c r="E1273" s="165">
        <f>SUMIFS(E1274:E$1297,$L1274:$L$1297,$A1273,$J1274:$J$1297,"项")</f>
        <v>1389</v>
      </c>
      <c r="F1273" s="165">
        <f>SUMIFS(F1274:F$1297,$L1274:$L$1297,$A1273,$J1274:$J$1297,"项")</f>
        <v>1767</v>
      </c>
      <c r="G1273" s="173">
        <f t="shared" si="133"/>
        <v>1.272</v>
      </c>
      <c r="H1273" s="173">
        <f t="shared" si="134"/>
        <v>5.167</v>
      </c>
      <c r="I1273" s="184" t="str">
        <f t="shared" si="135"/>
        <v>是</v>
      </c>
      <c r="J1273" s="185" t="str">
        <f t="shared" si="136"/>
        <v>款</v>
      </c>
      <c r="K1273" s="186" t="str">
        <f t="shared" si="137"/>
        <v>224</v>
      </c>
      <c r="L1273" s="155" t="str">
        <f t="shared" si="138"/>
        <v>22406</v>
      </c>
      <c r="M1273" s="155" t="str">
        <f t="shared" si="139"/>
        <v>22406</v>
      </c>
    </row>
    <row r="1274" ht="31" customHeight="1" spans="1:13">
      <c r="A1274" s="170">
        <v>2240601</v>
      </c>
      <c r="B1274" s="171" t="s">
        <v>1097</v>
      </c>
      <c r="C1274" s="172">
        <v>302</v>
      </c>
      <c r="D1274" s="172">
        <v>1462</v>
      </c>
      <c r="E1274" s="172">
        <v>1379</v>
      </c>
      <c r="F1274" s="172">
        <v>1757</v>
      </c>
      <c r="G1274" s="173">
        <f t="shared" si="133"/>
        <v>1.274</v>
      </c>
      <c r="H1274" s="173">
        <f t="shared" si="134"/>
        <v>5.818</v>
      </c>
      <c r="I1274" s="184" t="str">
        <f t="shared" si="135"/>
        <v>是</v>
      </c>
      <c r="J1274" s="185" t="str">
        <f t="shared" si="136"/>
        <v>项</v>
      </c>
      <c r="K1274" s="186" t="str">
        <f t="shared" si="137"/>
        <v>224</v>
      </c>
      <c r="L1274" s="155" t="str">
        <f t="shared" si="138"/>
        <v>22406</v>
      </c>
      <c r="M1274" s="155" t="str">
        <f t="shared" si="139"/>
        <v>2240601</v>
      </c>
    </row>
    <row r="1275" ht="31" hidden="1" customHeight="1" spans="1:13">
      <c r="A1275" s="170">
        <v>2240602</v>
      </c>
      <c r="B1275" s="171" t="s">
        <v>1098</v>
      </c>
      <c r="C1275" s="172">
        <v>0</v>
      </c>
      <c r="D1275" s="172">
        <v>0</v>
      </c>
      <c r="E1275" s="172">
        <v>0</v>
      </c>
      <c r="F1275" s="172">
        <v>0</v>
      </c>
      <c r="G1275" s="173" t="str">
        <f t="shared" si="133"/>
        <v/>
      </c>
      <c r="H1275" s="173" t="str">
        <f t="shared" si="134"/>
        <v/>
      </c>
      <c r="I1275" s="184" t="str">
        <f t="shared" si="135"/>
        <v>否</v>
      </c>
      <c r="J1275" s="185" t="str">
        <f t="shared" si="136"/>
        <v>项</v>
      </c>
      <c r="K1275" s="186" t="str">
        <f t="shared" si="137"/>
        <v>224</v>
      </c>
      <c r="L1275" s="155" t="str">
        <f t="shared" si="138"/>
        <v>22406</v>
      </c>
      <c r="M1275" s="155" t="str">
        <f t="shared" si="139"/>
        <v>2240602</v>
      </c>
    </row>
    <row r="1276" ht="31" customHeight="1" spans="1:13">
      <c r="A1276" s="170">
        <v>2240699</v>
      </c>
      <c r="B1276" s="171" t="s">
        <v>1099</v>
      </c>
      <c r="C1276" s="172">
        <v>40</v>
      </c>
      <c r="D1276" s="172">
        <v>8</v>
      </c>
      <c r="E1276" s="172">
        <v>10</v>
      </c>
      <c r="F1276" s="172">
        <v>10</v>
      </c>
      <c r="G1276" s="173">
        <f t="shared" si="133"/>
        <v>1</v>
      </c>
      <c r="H1276" s="173">
        <f t="shared" si="134"/>
        <v>0.25</v>
      </c>
      <c r="I1276" s="184" t="str">
        <f t="shared" si="135"/>
        <v>是</v>
      </c>
      <c r="J1276" s="185" t="str">
        <f t="shared" si="136"/>
        <v>项</v>
      </c>
      <c r="K1276" s="186" t="str">
        <f t="shared" si="137"/>
        <v>224</v>
      </c>
      <c r="L1276" s="155" t="str">
        <f t="shared" si="138"/>
        <v>22406</v>
      </c>
      <c r="M1276" s="155" t="str">
        <f t="shared" si="139"/>
        <v>2240699</v>
      </c>
    </row>
    <row r="1277" ht="31" customHeight="1" spans="1:13">
      <c r="A1277" s="309">
        <v>22407</v>
      </c>
      <c r="B1277" s="310" t="s">
        <v>1100</v>
      </c>
      <c r="C1277" s="165">
        <f>SUMIFS(C1278:C$1297,$L1278:$L$1297,$A1277,$J1278:$J$1297,"项")</f>
        <v>388</v>
      </c>
      <c r="D1277" s="165">
        <f>SUMIFS(D1278:D$1297,$L1278:$L$1297,$A1277,$J1278:$J$1297,"项")</f>
        <v>523</v>
      </c>
      <c r="E1277" s="165">
        <f>SUMIFS(E1278:E$1297,$L1278:$L$1297,$A1277,$J1278:$J$1297,"项")</f>
        <v>527</v>
      </c>
      <c r="F1277" s="165">
        <f>SUMIFS(F1278:F$1297,$L1278:$L$1297,$A1277,$J1278:$J$1297,"项")</f>
        <v>527</v>
      </c>
      <c r="G1277" s="173">
        <f t="shared" si="133"/>
        <v>1</v>
      </c>
      <c r="H1277" s="173">
        <f t="shared" si="134"/>
        <v>1.358</v>
      </c>
      <c r="I1277" s="184" t="str">
        <f t="shared" si="135"/>
        <v>是</v>
      </c>
      <c r="J1277" s="185" t="str">
        <f t="shared" si="136"/>
        <v>款</v>
      </c>
      <c r="K1277" s="186" t="str">
        <f t="shared" si="137"/>
        <v>224</v>
      </c>
      <c r="L1277" s="155" t="str">
        <f t="shared" si="138"/>
        <v>22407</v>
      </c>
      <c r="M1277" s="155" t="str">
        <f t="shared" si="139"/>
        <v>22407</v>
      </c>
    </row>
    <row r="1278" ht="31" customHeight="1" spans="1:13">
      <c r="A1278" s="170">
        <v>2240703</v>
      </c>
      <c r="B1278" s="171" t="s">
        <v>1101</v>
      </c>
      <c r="C1278" s="172">
        <v>388</v>
      </c>
      <c r="D1278" s="172">
        <v>523</v>
      </c>
      <c r="E1278" s="172">
        <v>527</v>
      </c>
      <c r="F1278" s="172">
        <v>527</v>
      </c>
      <c r="G1278" s="173">
        <f t="shared" si="133"/>
        <v>1</v>
      </c>
      <c r="H1278" s="173">
        <f t="shared" si="134"/>
        <v>1.358</v>
      </c>
      <c r="I1278" s="184" t="str">
        <f t="shared" si="135"/>
        <v>是</v>
      </c>
      <c r="J1278" s="185" t="str">
        <f t="shared" si="136"/>
        <v>项</v>
      </c>
      <c r="K1278" s="186" t="str">
        <f t="shared" si="137"/>
        <v>224</v>
      </c>
      <c r="L1278" s="155" t="str">
        <f t="shared" si="138"/>
        <v>22407</v>
      </c>
      <c r="M1278" s="155" t="str">
        <f t="shared" si="139"/>
        <v>2240703</v>
      </c>
    </row>
    <row r="1279" ht="31" hidden="1" customHeight="1" spans="1:13">
      <c r="A1279" s="170">
        <v>2240704</v>
      </c>
      <c r="B1279" s="171" t="s">
        <v>1102</v>
      </c>
      <c r="C1279" s="172">
        <v>0</v>
      </c>
      <c r="D1279" s="172">
        <v>0</v>
      </c>
      <c r="E1279" s="172">
        <v>0</v>
      </c>
      <c r="F1279" s="172">
        <v>0</v>
      </c>
      <c r="G1279" s="173" t="str">
        <f t="shared" si="133"/>
        <v/>
      </c>
      <c r="H1279" s="173" t="str">
        <f t="shared" si="134"/>
        <v/>
      </c>
      <c r="I1279" s="184" t="str">
        <f t="shared" si="135"/>
        <v>否</v>
      </c>
      <c r="J1279" s="185" t="str">
        <f t="shared" si="136"/>
        <v>项</v>
      </c>
      <c r="K1279" s="186" t="str">
        <f t="shared" si="137"/>
        <v>224</v>
      </c>
      <c r="L1279" s="155" t="str">
        <f t="shared" si="138"/>
        <v>22407</v>
      </c>
      <c r="M1279" s="155" t="str">
        <f t="shared" si="139"/>
        <v>2240704</v>
      </c>
    </row>
    <row r="1280" ht="31" hidden="1" customHeight="1" spans="1:13">
      <c r="A1280" s="170">
        <v>2240799</v>
      </c>
      <c r="B1280" s="171" t="s">
        <v>1103</v>
      </c>
      <c r="C1280" s="172">
        <v>0</v>
      </c>
      <c r="D1280" s="172">
        <v>0</v>
      </c>
      <c r="E1280" s="172">
        <v>0</v>
      </c>
      <c r="F1280" s="172">
        <v>0</v>
      </c>
      <c r="G1280" s="173" t="str">
        <f t="shared" si="133"/>
        <v/>
      </c>
      <c r="H1280" s="173" t="str">
        <f t="shared" si="134"/>
        <v/>
      </c>
      <c r="I1280" s="184" t="str">
        <f t="shared" si="135"/>
        <v>否</v>
      </c>
      <c r="J1280" s="185" t="str">
        <f t="shared" si="136"/>
        <v>项</v>
      </c>
      <c r="K1280" s="186" t="str">
        <f t="shared" si="137"/>
        <v>224</v>
      </c>
      <c r="L1280" s="155" t="str">
        <f t="shared" si="138"/>
        <v>22407</v>
      </c>
      <c r="M1280" s="155" t="str">
        <f t="shared" si="139"/>
        <v>2240799</v>
      </c>
    </row>
    <row r="1281" ht="31" hidden="1" customHeight="1" spans="1:13">
      <c r="A1281" s="309">
        <v>22499</v>
      </c>
      <c r="B1281" s="310" t="s">
        <v>1104</v>
      </c>
      <c r="C1281" s="165">
        <f>SUMIFS(C1282:C$1297,$L1282:$L$1297,$A1281,$J1282:$J$1297,"项")</f>
        <v>0</v>
      </c>
      <c r="D1281" s="165">
        <f>SUMIFS(D1282:D$1297,$L1282:$L$1297,$A1281,$J1282:$J$1297,"项")</f>
        <v>0</v>
      </c>
      <c r="E1281" s="165">
        <f>SUMIFS(E1282:E$1297,$L1282:$L$1297,$A1281,$J1282:$J$1297,"项")</f>
        <v>0</v>
      </c>
      <c r="F1281" s="165">
        <f>SUMIFS(F1282:F$1297,$L1282:$L$1297,$A1281,$J1282:$J$1297,"项")</f>
        <v>0</v>
      </c>
      <c r="G1281" s="173" t="str">
        <f t="shared" si="133"/>
        <v/>
      </c>
      <c r="H1281" s="173" t="str">
        <f t="shared" si="134"/>
        <v/>
      </c>
      <c r="I1281" s="184" t="str">
        <f t="shared" si="135"/>
        <v>否</v>
      </c>
      <c r="J1281" s="185" t="str">
        <f t="shared" si="136"/>
        <v>款</v>
      </c>
      <c r="K1281" s="186" t="str">
        <f t="shared" si="137"/>
        <v>224</v>
      </c>
      <c r="L1281" s="155" t="str">
        <f t="shared" si="138"/>
        <v>22499</v>
      </c>
      <c r="M1281" s="155" t="str">
        <f t="shared" si="139"/>
        <v>22499</v>
      </c>
    </row>
    <row r="1282" ht="31" hidden="1" customHeight="1" spans="1:13">
      <c r="A1282" s="170">
        <v>2249999</v>
      </c>
      <c r="B1282" s="171" t="s">
        <v>1105</v>
      </c>
      <c r="C1282" s="172">
        <v>0</v>
      </c>
      <c r="D1282" s="172">
        <v>0</v>
      </c>
      <c r="E1282" s="172">
        <v>0</v>
      </c>
      <c r="F1282" s="172">
        <v>0</v>
      </c>
      <c r="G1282" s="173" t="str">
        <f t="shared" si="133"/>
        <v/>
      </c>
      <c r="H1282" s="173" t="str">
        <f t="shared" si="134"/>
        <v/>
      </c>
      <c r="I1282" s="184" t="str">
        <f t="shared" si="135"/>
        <v>否</v>
      </c>
      <c r="J1282" s="185" t="str">
        <f t="shared" si="136"/>
        <v>项</v>
      </c>
      <c r="K1282" s="186" t="str">
        <f t="shared" si="137"/>
        <v>224</v>
      </c>
      <c r="L1282" s="155" t="str">
        <f t="shared" si="138"/>
        <v>22499</v>
      </c>
      <c r="M1282" s="155" t="str">
        <f t="shared" si="139"/>
        <v>2249999</v>
      </c>
    </row>
    <row r="1283" ht="31" customHeight="1" spans="1:13">
      <c r="A1283" s="312">
        <v>227</v>
      </c>
      <c r="B1283" s="234" t="s">
        <v>118</v>
      </c>
      <c r="C1283" s="172">
        <v>0</v>
      </c>
      <c r="D1283" s="172">
        <v>4300</v>
      </c>
      <c r="E1283" s="172">
        <v>0</v>
      </c>
      <c r="F1283" s="172">
        <v>0</v>
      </c>
      <c r="G1283" s="308" t="str">
        <f t="shared" si="133"/>
        <v/>
      </c>
      <c r="H1283" s="308" t="str">
        <f t="shared" si="134"/>
        <v/>
      </c>
      <c r="I1283" s="184" t="str">
        <f t="shared" si="135"/>
        <v>是</v>
      </c>
      <c r="J1283" s="185" t="str">
        <f t="shared" si="136"/>
        <v>类</v>
      </c>
      <c r="K1283" s="186" t="str">
        <f t="shared" si="137"/>
        <v>227</v>
      </c>
      <c r="L1283" s="155" t="str">
        <f t="shared" si="138"/>
        <v>227</v>
      </c>
      <c r="M1283" s="155" t="str">
        <f t="shared" si="139"/>
        <v>227</v>
      </c>
    </row>
    <row r="1284" ht="31" customHeight="1" spans="1:13">
      <c r="A1284" s="307">
        <v>229</v>
      </c>
      <c r="B1284" s="237" t="s">
        <v>1106</v>
      </c>
      <c r="C1284" s="165">
        <f>SUMIFS(C1285:C$1297,$K1285:$K$1297,$A1284,$J1285:$J$1297,"款")</f>
        <v>580</v>
      </c>
      <c r="D1284" s="165">
        <f>SUMIFS(D1285:D$1297,$K1285:$K$1297,$A1284,$J1285:$J$1297,"款")</f>
        <v>18301</v>
      </c>
      <c r="E1284" s="165">
        <f>SUMIFS(E1285:E$1297,$K1285:$K$1297,$A1284,$J1285:$J$1297,"款")</f>
        <v>13966</v>
      </c>
      <c r="F1284" s="165">
        <f>SUMIFS(F1285:F$1297,$K1285:$K$1297,$A1284,$J1285:$J$1297,"款")</f>
        <v>8851</v>
      </c>
      <c r="G1284" s="308">
        <f t="shared" si="133"/>
        <v>0.634</v>
      </c>
      <c r="H1284" s="308">
        <f t="shared" si="134"/>
        <v>15.26</v>
      </c>
      <c r="I1284" s="184" t="str">
        <f t="shared" si="135"/>
        <v>是</v>
      </c>
      <c r="J1284" s="185" t="str">
        <f t="shared" si="136"/>
        <v>类</v>
      </c>
      <c r="K1284" s="186" t="str">
        <f t="shared" si="137"/>
        <v>229</v>
      </c>
      <c r="L1284" s="155" t="str">
        <f t="shared" si="138"/>
        <v>229</v>
      </c>
      <c r="M1284" s="155" t="str">
        <f t="shared" si="139"/>
        <v>229</v>
      </c>
    </row>
    <row r="1285" ht="31" hidden="1" customHeight="1" spans="1:13">
      <c r="A1285" s="309">
        <v>22902</v>
      </c>
      <c r="B1285" s="310" t="s">
        <v>1107</v>
      </c>
      <c r="C1285" s="165">
        <f>SUMIFS(C1286:C$1297,$L1286:$L$1297,$A1285,$J1286:$J$1297,"项")</f>
        <v>0</v>
      </c>
      <c r="D1285" s="165">
        <f>SUMIFS(D1286:D$1297,$L1286:$L$1297,$A1285,$J1286:$J$1297,"项")</f>
        <v>0</v>
      </c>
      <c r="E1285" s="165">
        <f>SUMIFS(E1286:E$1297,$L1286:$L$1297,$A1285,$J1286:$J$1297,"项")</f>
        <v>0</v>
      </c>
      <c r="F1285" s="165">
        <f>SUMIFS(F1286:F$1297,$L1286:$L$1297,$A1285,$J1286:$J$1297,"项")</f>
        <v>0</v>
      </c>
      <c r="G1285" s="173" t="str">
        <f t="shared" ref="G1285:G1313" si="140">IF(E1285&lt;&gt;0,ROUND(F1285/E1285,3),"")</f>
        <v/>
      </c>
      <c r="H1285" s="173" t="str">
        <f t="shared" ref="H1285:H1313" si="141">IF(C1285&lt;&gt;0,ROUND(F1285/C1285,3),"")</f>
        <v/>
      </c>
      <c r="I1285" s="184" t="str">
        <f t="shared" si="135"/>
        <v>否</v>
      </c>
      <c r="J1285" s="185" t="str">
        <f t="shared" si="136"/>
        <v>款</v>
      </c>
      <c r="K1285" s="186" t="str">
        <f t="shared" si="137"/>
        <v>229</v>
      </c>
      <c r="L1285" s="155" t="str">
        <f t="shared" si="138"/>
        <v>22902</v>
      </c>
      <c r="M1285" s="155" t="str">
        <f t="shared" si="139"/>
        <v>22902</v>
      </c>
    </row>
    <row r="1286" ht="31" hidden="1" customHeight="1" spans="1:13">
      <c r="A1286" s="170">
        <v>2290201</v>
      </c>
      <c r="B1286" s="171" t="s">
        <v>1108</v>
      </c>
      <c r="C1286" s="172">
        <v>0</v>
      </c>
      <c r="D1286" s="172">
        <v>0</v>
      </c>
      <c r="E1286" s="172">
        <v>0</v>
      </c>
      <c r="F1286" s="172">
        <v>0</v>
      </c>
      <c r="G1286" s="173" t="str">
        <f t="shared" si="140"/>
        <v/>
      </c>
      <c r="H1286" s="173" t="str">
        <f t="shared" si="141"/>
        <v/>
      </c>
      <c r="I1286" s="184" t="str">
        <f t="shared" ref="I1286:I1314" si="142">IF(LEN(A1286)=3,"是",IF(OR(C1286&lt;&gt;0,D1286&lt;&gt;0,E1286&lt;&gt;0,F1286&lt;&gt;0),"是","否"))</f>
        <v>否</v>
      </c>
      <c r="J1286" s="185" t="str">
        <f t="shared" ref="J1286:J1297" si="143">_xlfn.IFS(LEN(A1286)=3,"类",LEN(A1286)=5,"款",LEN(A1286)=7,"项")</f>
        <v>项</v>
      </c>
      <c r="K1286" s="186" t="str">
        <f t="shared" ref="K1286:K1297" si="144">LEFT(A1286,3)</f>
        <v>229</v>
      </c>
      <c r="L1286" s="155" t="str">
        <f t="shared" ref="L1286:L1297" si="145">LEFT(A1286,5)</f>
        <v>22902</v>
      </c>
      <c r="M1286" s="155" t="str">
        <f t="shared" ref="M1286:M1297" si="146">LEFT(A1286,7)</f>
        <v>2290201</v>
      </c>
    </row>
    <row r="1287" ht="31" customHeight="1" spans="1:13">
      <c r="A1287" s="309">
        <v>22999</v>
      </c>
      <c r="B1287" s="310" t="s">
        <v>975</v>
      </c>
      <c r="C1287" s="165">
        <f>SUMIFS(C1288:C$1297,$L1288:$L$1297,$A1287,$J1288:$J$1297,"项")</f>
        <v>580</v>
      </c>
      <c r="D1287" s="165">
        <f>SUMIFS(D1288:D$1297,$L1288:$L$1297,$A1287,$J1288:$J$1297,"项")</f>
        <v>18301</v>
      </c>
      <c r="E1287" s="165">
        <f>SUMIFS(E1288:E$1297,$L1288:$L$1297,$A1287,$J1288:$J$1297,"项")</f>
        <v>13966</v>
      </c>
      <c r="F1287" s="165">
        <f>SUMIFS(F1288:F$1297,$L1288:$L$1297,$A1287,$J1288:$J$1297,"项")</f>
        <v>8851</v>
      </c>
      <c r="G1287" s="173">
        <f t="shared" si="140"/>
        <v>0.634</v>
      </c>
      <c r="H1287" s="173">
        <f t="shared" si="141"/>
        <v>15.26</v>
      </c>
      <c r="I1287" s="184" t="str">
        <f t="shared" si="142"/>
        <v>是</v>
      </c>
      <c r="J1287" s="185" t="str">
        <f t="shared" si="143"/>
        <v>款</v>
      </c>
      <c r="K1287" s="186" t="str">
        <f t="shared" si="144"/>
        <v>229</v>
      </c>
      <c r="L1287" s="155" t="str">
        <f t="shared" si="145"/>
        <v>22999</v>
      </c>
      <c r="M1287" s="155" t="str">
        <f t="shared" si="146"/>
        <v>22999</v>
      </c>
    </row>
    <row r="1288" ht="31" customHeight="1" spans="1:13">
      <c r="A1288" s="170" t="s">
        <v>1109</v>
      </c>
      <c r="B1288" s="171" t="s">
        <v>1110</v>
      </c>
      <c r="C1288" s="172">
        <v>580</v>
      </c>
      <c r="D1288" s="172">
        <v>18301</v>
      </c>
      <c r="E1288" s="172">
        <v>13966</v>
      </c>
      <c r="F1288" s="172">
        <v>8851</v>
      </c>
      <c r="G1288" s="173">
        <f t="shared" si="140"/>
        <v>0.634</v>
      </c>
      <c r="H1288" s="173">
        <f t="shared" si="141"/>
        <v>15.26</v>
      </c>
      <c r="I1288" s="184" t="str">
        <f t="shared" si="142"/>
        <v>是</v>
      </c>
      <c r="J1288" s="185" t="str">
        <f t="shared" si="143"/>
        <v>项</v>
      </c>
      <c r="K1288" s="186" t="str">
        <f t="shared" si="144"/>
        <v>229</v>
      </c>
      <c r="L1288" s="155" t="str">
        <f t="shared" si="145"/>
        <v>22999</v>
      </c>
      <c r="M1288" s="155" t="str">
        <f t="shared" si="146"/>
        <v>2299999</v>
      </c>
    </row>
    <row r="1289" ht="31" customHeight="1" spans="1:13">
      <c r="A1289" s="307">
        <v>232</v>
      </c>
      <c r="B1289" s="237" t="s">
        <v>1111</v>
      </c>
      <c r="C1289" s="165">
        <f>SUMIFS(C1290:C$1297,$K1290:$K$1297,$A1289,$J1290:$J$1297,"款")</f>
        <v>5431</v>
      </c>
      <c r="D1289" s="165">
        <f>SUMIFS(D1290:D$1297,$K1290:$K$1297,$A1289,$J1290:$J$1297,"款")</f>
        <v>5646</v>
      </c>
      <c r="E1289" s="165">
        <f>SUMIFS(E1290:E$1297,$K1290:$K$1297,$A1289,$J1290:$J$1297,"款")</f>
        <v>5315</v>
      </c>
      <c r="F1289" s="165">
        <f>SUMIFS(F1290:F$1297,$K1290:$K$1297,$A1289,$J1290:$J$1297,"款")</f>
        <v>5220</v>
      </c>
      <c r="G1289" s="308">
        <f t="shared" si="140"/>
        <v>0.982</v>
      </c>
      <c r="H1289" s="308">
        <f t="shared" si="141"/>
        <v>0.961</v>
      </c>
      <c r="I1289" s="184" t="str">
        <f t="shared" si="142"/>
        <v>是</v>
      </c>
      <c r="J1289" s="185" t="str">
        <f t="shared" si="143"/>
        <v>类</v>
      </c>
      <c r="K1289" s="186" t="str">
        <f t="shared" si="144"/>
        <v>232</v>
      </c>
      <c r="L1289" s="155" t="str">
        <f t="shared" si="145"/>
        <v>232</v>
      </c>
      <c r="M1289" s="155" t="str">
        <f t="shared" si="146"/>
        <v>232</v>
      </c>
    </row>
    <row r="1290" ht="31" customHeight="1" spans="1:13">
      <c r="A1290" s="309">
        <v>23203</v>
      </c>
      <c r="B1290" s="310" t="s">
        <v>1112</v>
      </c>
      <c r="C1290" s="165">
        <f>SUMIFS(C1291:C$1297,$L1291:$L$1297,$A1290,$J1291:$J$1297,"项")</f>
        <v>5431</v>
      </c>
      <c r="D1290" s="165">
        <f>SUMIFS(D1291:D$1297,$L1291:$L$1297,$A1290,$J1291:$J$1297,"项")</f>
        <v>5646</v>
      </c>
      <c r="E1290" s="165">
        <f>SUMIFS(E1291:E$1297,$L1291:$L$1297,$A1290,$J1291:$J$1297,"项")</f>
        <v>5315</v>
      </c>
      <c r="F1290" s="165">
        <f>SUMIFS(F1291:F$1297,$L1291:$L$1297,$A1290,$J1291:$J$1297,"项")</f>
        <v>5220</v>
      </c>
      <c r="G1290" s="173">
        <f t="shared" si="140"/>
        <v>0.982</v>
      </c>
      <c r="H1290" s="173">
        <f t="shared" si="141"/>
        <v>0.961</v>
      </c>
      <c r="I1290" s="184" t="str">
        <f t="shared" si="142"/>
        <v>是</v>
      </c>
      <c r="J1290" s="185" t="str">
        <f t="shared" si="143"/>
        <v>款</v>
      </c>
      <c r="K1290" s="186" t="str">
        <f t="shared" si="144"/>
        <v>232</v>
      </c>
      <c r="L1290" s="155" t="str">
        <f t="shared" si="145"/>
        <v>23203</v>
      </c>
      <c r="M1290" s="155" t="str">
        <f t="shared" si="146"/>
        <v>23203</v>
      </c>
    </row>
    <row r="1291" ht="31" customHeight="1" spans="1:13">
      <c r="A1291" s="170" t="s">
        <v>1113</v>
      </c>
      <c r="B1291" s="171" t="s">
        <v>1114</v>
      </c>
      <c r="C1291" s="172">
        <v>5431</v>
      </c>
      <c r="D1291" s="172">
        <v>5646</v>
      </c>
      <c r="E1291" s="172">
        <v>5315</v>
      </c>
      <c r="F1291" s="172">
        <v>5220</v>
      </c>
      <c r="G1291" s="173">
        <f t="shared" si="140"/>
        <v>0.982</v>
      </c>
      <c r="H1291" s="173">
        <f t="shared" si="141"/>
        <v>0.961</v>
      </c>
      <c r="I1291" s="184" t="str">
        <f t="shared" si="142"/>
        <v>是</v>
      </c>
      <c r="J1291" s="185" t="str">
        <f t="shared" si="143"/>
        <v>项</v>
      </c>
      <c r="K1291" s="186" t="str">
        <f t="shared" si="144"/>
        <v>232</v>
      </c>
      <c r="L1291" s="155" t="str">
        <f t="shared" si="145"/>
        <v>23203</v>
      </c>
      <c r="M1291" s="155" t="str">
        <f t="shared" si="146"/>
        <v>2320301</v>
      </c>
    </row>
    <row r="1292" ht="31" hidden="1" customHeight="1" spans="1:13">
      <c r="A1292" s="170">
        <v>2320302</v>
      </c>
      <c r="B1292" s="171" t="s">
        <v>1115</v>
      </c>
      <c r="C1292" s="172">
        <v>0</v>
      </c>
      <c r="D1292" s="172">
        <v>0</v>
      </c>
      <c r="E1292" s="172">
        <v>0</v>
      </c>
      <c r="F1292" s="172">
        <v>0</v>
      </c>
      <c r="G1292" s="173" t="str">
        <f t="shared" si="140"/>
        <v/>
      </c>
      <c r="H1292" s="173" t="str">
        <f t="shared" si="141"/>
        <v/>
      </c>
      <c r="I1292" s="184" t="str">
        <f t="shared" si="142"/>
        <v>否</v>
      </c>
      <c r="J1292" s="185" t="str">
        <f t="shared" si="143"/>
        <v>项</v>
      </c>
      <c r="K1292" s="186" t="str">
        <f t="shared" si="144"/>
        <v>232</v>
      </c>
      <c r="L1292" s="155" t="str">
        <f t="shared" si="145"/>
        <v>23203</v>
      </c>
      <c r="M1292" s="155" t="str">
        <f t="shared" si="146"/>
        <v>2320302</v>
      </c>
    </row>
    <row r="1293" ht="31" hidden="1" customHeight="1" spans="1:13">
      <c r="A1293" s="170">
        <v>2320303</v>
      </c>
      <c r="B1293" s="171" t="s">
        <v>1116</v>
      </c>
      <c r="C1293" s="172">
        <v>0</v>
      </c>
      <c r="D1293" s="172">
        <v>0</v>
      </c>
      <c r="E1293" s="172">
        <v>0</v>
      </c>
      <c r="F1293" s="172">
        <v>0</v>
      </c>
      <c r="G1293" s="173" t="str">
        <f t="shared" si="140"/>
        <v/>
      </c>
      <c r="H1293" s="173" t="str">
        <f t="shared" si="141"/>
        <v/>
      </c>
      <c r="I1293" s="184" t="str">
        <f t="shared" si="142"/>
        <v>否</v>
      </c>
      <c r="J1293" s="185" t="str">
        <f t="shared" si="143"/>
        <v>项</v>
      </c>
      <c r="K1293" s="186" t="str">
        <f t="shared" si="144"/>
        <v>232</v>
      </c>
      <c r="L1293" s="155" t="str">
        <f t="shared" si="145"/>
        <v>23203</v>
      </c>
      <c r="M1293" s="155" t="str">
        <f t="shared" si="146"/>
        <v>2320303</v>
      </c>
    </row>
    <row r="1294" ht="31" hidden="1" customHeight="1" spans="1:13">
      <c r="A1294" s="170">
        <v>2320399</v>
      </c>
      <c r="B1294" s="171" t="s">
        <v>1117</v>
      </c>
      <c r="C1294" s="172">
        <v>0</v>
      </c>
      <c r="D1294" s="172">
        <v>0</v>
      </c>
      <c r="E1294" s="172">
        <v>0</v>
      </c>
      <c r="F1294" s="172">
        <v>0</v>
      </c>
      <c r="G1294" s="173" t="str">
        <f t="shared" si="140"/>
        <v/>
      </c>
      <c r="H1294" s="173" t="str">
        <f t="shared" si="141"/>
        <v/>
      </c>
      <c r="I1294" s="184" t="str">
        <f t="shared" si="142"/>
        <v>否</v>
      </c>
      <c r="J1294" s="185" t="str">
        <f t="shared" si="143"/>
        <v>项</v>
      </c>
      <c r="K1294" s="186" t="str">
        <f t="shared" si="144"/>
        <v>232</v>
      </c>
      <c r="L1294" s="155" t="str">
        <f t="shared" si="145"/>
        <v>23203</v>
      </c>
      <c r="M1294" s="155" t="str">
        <f t="shared" si="146"/>
        <v>2320399</v>
      </c>
    </row>
    <row r="1295" ht="31" customHeight="1" spans="1:13">
      <c r="A1295" s="307">
        <v>233</v>
      </c>
      <c r="B1295" s="237" t="s">
        <v>1118</v>
      </c>
      <c r="C1295" s="165">
        <f>SUMIFS(C1296:C$1297,$K1296:$K$1297,$A1295,$J1296:$J$1297,"款")</f>
        <v>52</v>
      </c>
      <c r="D1295" s="165">
        <f>SUMIFS(D1296:D$1297,$K1296:$K$1297,$A1295,$J1296:$J$1297,"款")</f>
        <v>15</v>
      </c>
      <c r="E1295" s="165">
        <f>SUMIFS(E1296:E$1297,$K1296:$K$1297,$A1295,$J1296:$J$1297,"款")</f>
        <v>7</v>
      </c>
      <c r="F1295" s="165">
        <f>SUMIFS(F1296:F$1297,$K1296:$K$1297,$A1295,$J1296:$J$1297,"款")</f>
        <v>7</v>
      </c>
      <c r="G1295" s="308">
        <f t="shared" si="140"/>
        <v>1</v>
      </c>
      <c r="H1295" s="308">
        <f t="shared" si="141"/>
        <v>0.135</v>
      </c>
      <c r="I1295" s="184" t="str">
        <f t="shared" si="142"/>
        <v>是</v>
      </c>
      <c r="J1295" s="185" t="str">
        <f t="shared" si="143"/>
        <v>类</v>
      </c>
      <c r="K1295" s="186" t="str">
        <f t="shared" si="144"/>
        <v>233</v>
      </c>
      <c r="L1295" s="155" t="str">
        <f t="shared" si="145"/>
        <v>233</v>
      </c>
      <c r="M1295" s="155" t="str">
        <f t="shared" si="146"/>
        <v>233</v>
      </c>
    </row>
    <row r="1296" ht="31" customHeight="1" spans="1:13">
      <c r="A1296" s="309">
        <v>23303</v>
      </c>
      <c r="B1296" s="310" t="s">
        <v>1119</v>
      </c>
      <c r="C1296" s="165">
        <f>SUMIFS(C1297:C$1297,$L1297:$L$1297,$A1296,$J1297:$J$1297,"项")</f>
        <v>52</v>
      </c>
      <c r="D1296" s="165">
        <f>SUMIFS(D1297:D$1297,$L1297:$L$1297,$A1296,$J1297:$J$1297,"项")</f>
        <v>15</v>
      </c>
      <c r="E1296" s="165">
        <f>SUMIFS(E1297:E$1297,$L1297:$L$1297,$A1296,$J1297:$J$1297,"项")</f>
        <v>7</v>
      </c>
      <c r="F1296" s="165">
        <f>SUMIFS(F1297:F$1297,$L1297:$L$1297,$A1296,$J1297:$J$1297,"项")</f>
        <v>7</v>
      </c>
      <c r="G1296" s="173">
        <f t="shared" si="140"/>
        <v>1</v>
      </c>
      <c r="H1296" s="173">
        <f t="shared" si="141"/>
        <v>0.135</v>
      </c>
      <c r="I1296" s="184" t="str">
        <f t="shared" si="142"/>
        <v>是</v>
      </c>
      <c r="J1296" s="185" t="str">
        <f t="shared" si="143"/>
        <v>款</v>
      </c>
      <c r="K1296" s="186" t="str">
        <f t="shared" si="144"/>
        <v>233</v>
      </c>
      <c r="L1296" s="155" t="str">
        <f t="shared" si="145"/>
        <v>23303</v>
      </c>
      <c r="M1296" s="155" t="str">
        <f t="shared" si="146"/>
        <v>23303</v>
      </c>
    </row>
    <row r="1297" ht="31" customHeight="1" spans="1:13">
      <c r="A1297" s="170" t="s">
        <v>1120</v>
      </c>
      <c r="B1297" s="171" t="s">
        <v>1121</v>
      </c>
      <c r="C1297" s="172">
        <v>52</v>
      </c>
      <c r="D1297" s="172">
        <v>15</v>
      </c>
      <c r="E1297" s="172">
        <v>7</v>
      </c>
      <c r="F1297" s="172">
        <v>7</v>
      </c>
      <c r="G1297" s="173">
        <f t="shared" si="140"/>
        <v>1</v>
      </c>
      <c r="H1297" s="173">
        <f t="shared" si="141"/>
        <v>0.135</v>
      </c>
      <c r="I1297" s="184" t="str">
        <f t="shared" si="142"/>
        <v>是</v>
      </c>
      <c r="J1297" s="185" t="str">
        <f t="shared" si="143"/>
        <v>项</v>
      </c>
      <c r="K1297" s="186" t="str">
        <f t="shared" si="144"/>
        <v>233</v>
      </c>
      <c r="L1297" s="155" t="str">
        <f t="shared" si="145"/>
        <v>23303</v>
      </c>
      <c r="M1297" s="155" t="str">
        <f t="shared" si="146"/>
        <v>2330301</v>
      </c>
    </row>
    <row r="1298" ht="31" hidden="1" customHeight="1" spans="1:13">
      <c r="A1298" s="197"/>
      <c r="B1298" s="171"/>
      <c r="C1298" s="172"/>
      <c r="D1298" s="172"/>
      <c r="E1298" s="172"/>
      <c r="F1298" s="172"/>
      <c r="G1298" s="173" t="str">
        <f t="shared" si="140"/>
        <v/>
      </c>
      <c r="H1298" s="173" t="str">
        <f t="shared" si="141"/>
        <v/>
      </c>
      <c r="I1298" s="184" t="str">
        <f t="shared" si="142"/>
        <v>否</v>
      </c>
      <c r="K1298" s="156" t="s">
        <v>1122</v>
      </c>
      <c r="L1298" s="156" t="s">
        <v>1122</v>
      </c>
      <c r="M1298" s="156" t="s">
        <v>1122</v>
      </c>
    </row>
    <row r="1299" ht="31" customHeight="1" spans="1:13">
      <c r="A1299" s="307"/>
      <c r="B1299" s="323" t="s">
        <v>125</v>
      </c>
      <c r="C1299" s="324">
        <f t="shared" ref="C1299:F1299" si="147">SUMIFS(C5:C1297,$J5:$J1297,"类")</f>
        <v>353182</v>
      </c>
      <c r="D1299" s="324">
        <f t="shared" si="147"/>
        <v>425400</v>
      </c>
      <c r="E1299" s="324">
        <f t="shared" si="147"/>
        <v>350415</v>
      </c>
      <c r="F1299" s="324">
        <f t="shared" si="147"/>
        <v>350753</v>
      </c>
      <c r="G1299" s="325">
        <f t="shared" si="140"/>
        <v>1.001</v>
      </c>
      <c r="H1299" s="325">
        <f t="shared" si="141"/>
        <v>0.993</v>
      </c>
      <c r="I1299" s="184" t="str">
        <f t="shared" si="142"/>
        <v>是</v>
      </c>
      <c r="K1299" s="156" t="s">
        <v>1122</v>
      </c>
      <c r="L1299" s="156" t="s">
        <v>1122</v>
      </c>
      <c r="M1299" s="156" t="s">
        <v>1122</v>
      </c>
    </row>
    <row r="1300" ht="31" customHeight="1" spans="1:13">
      <c r="A1300" s="307">
        <v>230</v>
      </c>
      <c r="B1300" s="237" t="s">
        <v>1123</v>
      </c>
      <c r="C1300" s="165">
        <f>SUMIFS(C1301:C$1311,$K1301:$K$1311,$A1300,$J1301:$J$1311,"款")</f>
        <v>9273</v>
      </c>
      <c r="D1300" s="165">
        <f>SUMIFS(D1301:D$1311,$K1301:$K$1311,$A1300,$J1301:$J$1311,"款")</f>
        <v>7263</v>
      </c>
      <c r="E1300" s="165">
        <f>SUMIFS(E1301:E$1311,$K1301:$K$1311,$A1300,$J1301:$J$1311,"款")</f>
        <v>8906</v>
      </c>
      <c r="F1300" s="165">
        <f>SUMIFS(F1301:F$1311,$K1301:$K$1311,$A1300,$J1301:$J$1311,"款")</f>
        <v>9712</v>
      </c>
      <c r="G1300" s="308">
        <f t="shared" si="140"/>
        <v>1.091</v>
      </c>
      <c r="H1300" s="308">
        <f t="shared" si="141"/>
        <v>1.047</v>
      </c>
      <c r="I1300" s="184" t="str">
        <f t="shared" si="142"/>
        <v>是</v>
      </c>
      <c r="J1300" s="156" t="s">
        <v>140</v>
      </c>
      <c r="K1300" s="156" t="s">
        <v>1124</v>
      </c>
      <c r="L1300" s="156" t="s">
        <v>1124</v>
      </c>
      <c r="M1300" s="156" t="s">
        <v>1124</v>
      </c>
    </row>
    <row r="1301" ht="31" customHeight="1" spans="1:13">
      <c r="A1301" s="309">
        <v>23006</v>
      </c>
      <c r="B1301" s="310" t="s">
        <v>1125</v>
      </c>
      <c r="C1301" s="165">
        <f>SUMIFS(C1302:C$1311,$L1302:$L$1311,$A1301,$J1302:$J$1311,"项")</f>
        <v>7634</v>
      </c>
      <c r="D1301" s="165">
        <f>SUMIFS(D1302:D$1311,$L1302:$L$1311,$A1301,$J1302:$J$1311,"项")</f>
        <v>7263</v>
      </c>
      <c r="E1301" s="165">
        <f>SUMIFS(E1302:E$1311,$L1302:$L$1311,$A1301,$J1302:$J$1311,"项")</f>
        <v>8605</v>
      </c>
      <c r="F1301" s="165">
        <f>SUMIFS(F1302:F$1311,$L1302:$L$1311,$A1301,$J1302:$J$1311,"项")</f>
        <v>9069</v>
      </c>
      <c r="G1301" s="173">
        <f t="shared" si="140"/>
        <v>1.054</v>
      </c>
      <c r="H1301" s="173">
        <f t="shared" si="141"/>
        <v>1.188</v>
      </c>
      <c r="I1301" s="184" t="str">
        <f t="shared" si="142"/>
        <v>是</v>
      </c>
      <c r="J1301" s="156" t="s">
        <v>141</v>
      </c>
      <c r="K1301" s="156" t="s">
        <v>1124</v>
      </c>
      <c r="L1301" s="156" t="s">
        <v>1126</v>
      </c>
      <c r="M1301" s="156" t="s">
        <v>1126</v>
      </c>
    </row>
    <row r="1302" ht="31" hidden="1" customHeight="1" spans="1:13">
      <c r="A1302" s="197" t="s">
        <v>1127</v>
      </c>
      <c r="B1302" s="171" t="s">
        <v>1128</v>
      </c>
      <c r="C1302" s="172">
        <v>0</v>
      </c>
      <c r="D1302" s="172">
        <v>0</v>
      </c>
      <c r="E1302" s="172">
        <v>0</v>
      </c>
      <c r="F1302" s="172">
        <v>0</v>
      </c>
      <c r="G1302" s="173" t="str">
        <f t="shared" si="140"/>
        <v/>
      </c>
      <c r="H1302" s="173" t="str">
        <f t="shared" si="141"/>
        <v/>
      </c>
      <c r="I1302" s="184" t="str">
        <f t="shared" si="142"/>
        <v>否</v>
      </c>
      <c r="J1302" s="156" t="s">
        <v>142</v>
      </c>
      <c r="K1302" s="156" t="s">
        <v>1124</v>
      </c>
      <c r="L1302" s="156" t="s">
        <v>1126</v>
      </c>
      <c r="M1302" s="156" t="s">
        <v>1127</v>
      </c>
    </row>
    <row r="1303" ht="31" customHeight="1" spans="1:13">
      <c r="A1303" s="197">
        <v>2300602</v>
      </c>
      <c r="B1303" s="171" t="s">
        <v>1129</v>
      </c>
      <c r="C1303" s="172">
        <v>7634</v>
      </c>
      <c r="D1303" s="172">
        <v>7263</v>
      </c>
      <c r="E1303" s="172">
        <v>8605</v>
      </c>
      <c r="F1303" s="172">
        <v>9069</v>
      </c>
      <c r="G1303" s="173">
        <f t="shared" si="140"/>
        <v>1.054</v>
      </c>
      <c r="H1303" s="173">
        <f t="shared" si="141"/>
        <v>1.188</v>
      </c>
      <c r="I1303" s="184" t="str">
        <f t="shared" si="142"/>
        <v>是</v>
      </c>
      <c r="J1303" s="156" t="s">
        <v>142</v>
      </c>
      <c r="K1303" s="156" t="s">
        <v>1124</v>
      </c>
      <c r="L1303" s="156" t="s">
        <v>1126</v>
      </c>
      <c r="M1303" s="156" t="s">
        <v>1130</v>
      </c>
    </row>
    <row r="1304" ht="31" customHeight="1" spans="1:13">
      <c r="A1304" s="197" t="s">
        <v>1131</v>
      </c>
      <c r="B1304" s="171" t="s">
        <v>1132</v>
      </c>
      <c r="C1304" s="172">
        <v>0</v>
      </c>
      <c r="D1304" s="172">
        <v>0</v>
      </c>
      <c r="E1304" s="172">
        <v>0</v>
      </c>
      <c r="F1304" s="172">
        <v>342</v>
      </c>
      <c r="G1304" s="173" t="str">
        <f t="shared" si="140"/>
        <v/>
      </c>
      <c r="H1304" s="173" t="str">
        <f t="shared" si="141"/>
        <v/>
      </c>
      <c r="I1304" s="184" t="str">
        <f t="shared" si="142"/>
        <v>是</v>
      </c>
      <c r="J1304" s="156" t="s">
        <v>141</v>
      </c>
      <c r="K1304" s="156" t="s">
        <v>1124</v>
      </c>
      <c r="L1304" s="156" t="s">
        <v>1131</v>
      </c>
      <c r="M1304" s="156" t="s">
        <v>1131</v>
      </c>
    </row>
    <row r="1305" ht="31" customHeight="1" spans="1:13">
      <c r="A1305" s="197" t="s">
        <v>1133</v>
      </c>
      <c r="B1305" s="171" t="s">
        <v>1134</v>
      </c>
      <c r="C1305" s="172">
        <v>1639</v>
      </c>
      <c r="D1305" s="172">
        <v>0</v>
      </c>
      <c r="E1305" s="172">
        <v>0</v>
      </c>
      <c r="F1305" s="172">
        <v>0</v>
      </c>
      <c r="G1305" s="173" t="str">
        <f t="shared" si="140"/>
        <v/>
      </c>
      <c r="H1305" s="173">
        <f t="shared" si="141"/>
        <v>0</v>
      </c>
      <c r="I1305" s="184" t="str">
        <f t="shared" si="142"/>
        <v>是</v>
      </c>
      <c r="J1305" s="156" t="s">
        <v>141</v>
      </c>
      <c r="K1305" s="156" t="s">
        <v>1124</v>
      </c>
      <c r="L1305" s="156" t="s">
        <v>1133</v>
      </c>
      <c r="M1305" s="156" t="s">
        <v>1133</v>
      </c>
    </row>
    <row r="1306" ht="31" hidden="1" customHeight="1" spans="1:13">
      <c r="A1306" s="197" t="s">
        <v>1135</v>
      </c>
      <c r="B1306" s="171" t="s">
        <v>1136</v>
      </c>
      <c r="C1306" s="172">
        <v>0</v>
      </c>
      <c r="D1306" s="172">
        <v>0</v>
      </c>
      <c r="E1306" s="172">
        <v>0</v>
      </c>
      <c r="F1306" s="172">
        <v>0</v>
      </c>
      <c r="G1306" s="173" t="str">
        <f t="shared" si="140"/>
        <v/>
      </c>
      <c r="H1306" s="173" t="str">
        <f t="shared" si="141"/>
        <v/>
      </c>
      <c r="I1306" s="184" t="str">
        <f t="shared" si="142"/>
        <v>否</v>
      </c>
      <c r="J1306" s="156" t="s">
        <v>141</v>
      </c>
      <c r="K1306" s="156" t="s">
        <v>1124</v>
      </c>
      <c r="L1306" s="156" t="s">
        <v>1135</v>
      </c>
      <c r="M1306" s="156" t="s">
        <v>1135</v>
      </c>
    </row>
    <row r="1307" ht="31" customHeight="1" spans="1:13">
      <c r="A1307" s="309" t="s">
        <v>131</v>
      </c>
      <c r="B1307" s="310" t="s">
        <v>1137</v>
      </c>
      <c r="C1307" s="165">
        <f>SUMIFS(C1308:C$1311,$L1308:$L$1311,$A1307,$J1308:$J$1311,"项")</f>
        <v>0</v>
      </c>
      <c r="D1307" s="165">
        <f>SUMIFS(D1308:D$1311,$L1308:$L$1311,$A1307,$J1308:$J$1311,"项")</f>
        <v>0</v>
      </c>
      <c r="E1307" s="165">
        <f>SUMIFS(E1308:E$1311,$L1308:$L$1311,$A1307,$J1308:$J$1311,"项")</f>
        <v>301</v>
      </c>
      <c r="F1307" s="165">
        <f>SUMIFS(F1308:F$1311,$L1308:$L$1311,$A1307,$J1308:$J$1311,"项")</f>
        <v>301</v>
      </c>
      <c r="G1307" s="173">
        <f t="shared" si="140"/>
        <v>1</v>
      </c>
      <c r="H1307" s="173" t="str">
        <f t="shared" si="141"/>
        <v/>
      </c>
      <c r="I1307" s="184" t="str">
        <f t="shared" si="142"/>
        <v>是</v>
      </c>
      <c r="J1307" s="156" t="s">
        <v>141</v>
      </c>
      <c r="K1307" s="156" t="s">
        <v>1124</v>
      </c>
      <c r="L1307" s="156" t="s">
        <v>131</v>
      </c>
      <c r="M1307" s="156" t="s">
        <v>131</v>
      </c>
    </row>
    <row r="1308" ht="31" customHeight="1" spans="1:13">
      <c r="A1308" s="197" t="s">
        <v>1138</v>
      </c>
      <c r="B1308" s="171" t="s">
        <v>1139</v>
      </c>
      <c r="C1308" s="172">
        <v>0</v>
      </c>
      <c r="D1308" s="172">
        <v>0</v>
      </c>
      <c r="E1308" s="172">
        <v>301</v>
      </c>
      <c r="F1308" s="172">
        <v>301</v>
      </c>
      <c r="G1308" s="173">
        <f t="shared" si="140"/>
        <v>1</v>
      </c>
      <c r="H1308" s="173" t="str">
        <f t="shared" si="141"/>
        <v/>
      </c>
      <c r="I1308" s="184" t="str">
        <f t="shared" si="142"/>
        <v>是</v>
      </c>
      <c r="J1308" s="156" t="s">
        <v>142</v>
      </c>
      <c r="K1308" s="156" t="s">
        <v>1124</v>
      </c>
      <c r="L1308" s="156" t="s">
        <v>131</v>
      </c>
      <c r="M1308" s="156" t="s">
        <v>1138</v>
      </c>
    </row>
    <row r="1309" ht="31" customHeight="1" spans="1:13">
      <c r="A1309" s="307">
        <v>231</v>
      </c>
      <c r="B1309" s="237" t="s">
        <v>1140</v>
      </c>
      <c r="C1309" s="165">
        <f>SUMIFS(C1310:C$1311,$K1310:$K$1311,$A1309,$J1310:$J$1311,"款")</f>
        <v>54952</v>
      </c>
      <c r="D1309" s="165">
        <f>SUMIFS(D1310:D$1311,$K1310:$K$1311,$A1309,$J1310:$J$1311,"款")</f>
        <v>7600</v>
      </c>
      <c r="E1309" s="165">
        <f>SUMIFS(E1310:E$1311,$K1310:$K$1311,$A1309,$J1310:$J$1311,"款")</f>
        <v>7600</v>
      </c>
      <c r="F1309" s="165">
        <f>SUMIFS(F1310:F$1311,$K1310:$K$1311,$A1309,$J1310:$J$1311,"款")</f>
        <v>7600</v>
      </c>
      <c r="G1309" s="308">
        <f t="shared" si="140"/>
        <v>1</v>
      </c>
      <c r="H1309" s="308">
        <f t="shared" si="141"/>
        <v>0.138</v>
      </c>
      <c r="I1309" s="184" t="str">
        <f t="shared" si="142"/>
        <v>是</v>
      </c>
      <c r="J1309" s="156" t="s">
        <v>140</v>
      </c>
      <c r="K1309" s="156" t="s">
        <v>1141</v>
      </c>
      <c r="L1309" s="156" t="s">
        <v>1141</v>
      </c>
      <c r="M1309" s="156" t="s">
        <v>1141</v>
      </c>
    </row>
    <row r="1310" ht="31" customHeight="1" spans="1:13">
      <c r="A1310" s="309">
        <v>23103</v>
      </c>
      <c r="B1310" s="310" t="s">
        <v>1142</v>
      </c>
      <c r="C1310" s="165">
        <f>SUMIFS(C1311:C$1311,$L1311:$L$1311,$A1310,$J1311:$J$1311,"项")</f>
        <v>54952</v>
      </c>
      <c r="D1310" s="165">
        <f>SUMIFS(D1311:D$1311,$L1311:$L$1311,$A1310,$J1311:$J$1311,"项")</f>
        <v>7600</v>
      </c>
      <c r="E1310" s="165">
        <f>SUMIFS(E1311:E$1311,$L1311:$L$1311,$A1310,$J1311:$J$1311,"项")</f>
        <v>7600</v>
      </c>
      <c r="F1310" s="165">
        <f>SUMIFS(F1311:F$1311,$L1311:$L$1311,$A1310,$J1311:$J$1311,"项")</f>
        <v>7600</v>
      </c>
      <c r="G1310" s="173">
        <f t="shared" si="140"/>
        <v>1</v>
      </c>
      <c r="H1310" s="173">
        <f t="shared" si="141"/>
        <v>0.138</v>
      </c>
      <c r="I1310" s="184" t="str">
        <f t="shared" si="142"/>
        <v>是</v>
      </c>
      <c r="J1310" s="156" t="s">
        <v>141</v>
      </c>
      <c r="K1310" s="156" t="s">
        <v>1141</v>
      </c>
      <c r="L1310" s="156" t="s">
        <v>1143</v>
      </c>
      <c r="M1310" s="156" t="s">
        <v>1143</v>
      </c>
    </row>
    <row r="1311" ht="31" customHeight="1" spans="1:13">
      <c r="A1311" s="197">
        <v>2310301</v>
      </c>
      <c r="B1311" s="171" t="s">
        <v>1144</v>
      </c>
      <c r="C1311" s="172">
        <v>54952</v>
      </c>
      <c r="D1311" s="172">
        <v>7600</v>
      </c>
      <c r="E1311" s="172">
        <v>7600</v>
      </c>
      <c r="F1311" s="172">
        <v>7600</v>
      </c>
      <c r="G1311" s="173">
        <f t="shared" si="140"/>
        <v>1</v>
      </c>
      <c r="H1311" s="173">
        <f t="shared" si="141"/>
        <v>0.138</v>
      </c>
      <c r="I1311" s="184" t="str">
        <f t="shared" si="142"/>
        <v>是</v>
      </c>
      <c r="J1311" s="156" t="s">
        <v>142</v>
      </c>
      <c r="K1311" s="156" t="s">
        <v>1141</v>
      </c>
      <c r="L1311" s="156" t="s">
        <v>1143</v>
      </c>
      <c r="M1311" s="156" t="s">
        <v>1145</v>
      </c>
    </row>
    <row r="1312" ht="31" customHeight="1" spans="1:13">
      <c r="A1312" s="307"/>
      <c r="B1312" s="323" t="s">
        <v>135</v>
      </c>
      <c r="C1312" s="324">
        <f t="shared" ref="C1312:F1312" si="148">SUM(C1299,C1300,C1309)</f>
        <v>417407</v>
      </c>
      <c r="D1312" s="324">
        <f t="shared" si="148"/>
        <v>440263</v>
      </c>
      <c r="E1312" s="324">
        <f t="shared" si="148"/>
        <v>366921</v>
      </c>
      <c r="F1312" s="324">
        <f t="shared" si="148"/>
        <v>368065</v>
      </c>
      <c r="G1312" s="325">
        <f t="shared" si="140"/>
        <v>1.003</v>
      </c>
      <c r="H1312" s="325">
        <f t="shared" si="141"/>
        <v>0.882</v>
      </c>
      <c r="I1312" s="184" t="str">
        <f t="shared" si="142"/>
        <v>是</v>
      </c>
      <c r="K1312" s="156" t="s">
        <v>1122</v>
      </c>
      <c r="L1312" s="156" t="s">
        <v>1122</v>
      </c>
      <c r="M1312" s="156" t="s">
        <v>1122</v>
      </c>
    </row>
    <row r="1313" ht="31" customHeight="1" spans="1:13">
      <c r="A1313" s="312">
        <v>23009</v>
      </c>
      <c r="B1313" s="234" t="s">
        <v>1146</v>
      </c>
      <c r="C1313" s="165">
        <f t="shared" ref="C1313:F1313" si="149">SUM(C1314)</f>
        <v>27404</v>
      </c>
      <c r="D1313" s="165">
        <f t="shared" si="149"/>
        <v>0</v>
      </c>
      <c r="E1313" s="165">
        <f t="shared" si="149"/>
        <v>0</v>
      </c>
      <c r="F1313" s="165">
        <f t="shared" si="149"/>
        <v>11670</v>
      </c>
      <c r="G1313" s="308" t="str">
        <f t="shared" si="140"/>
        <v/>
      </c>
      <c r="H1313" s="308">
        <f t="shared" si="141"/>
        <v>0.426</v>
      </c>
      <c r="I1313" s="184" t="str">
        <f t="shared" si="142"/>
        <v>是</v>
      </c>
      <c r="J1313" s="156" t="s">
        <v>141</v>
      </c>
      <c r="K1313" s="156" t="s">
        <v>1124</v>
      </c>
      <c r="L1313" s="156" t="s">
        <v>1147</v>
      </c>
      <c r="M1313" s="156" t="s">
        <v>1147</v>
      </c>
    </row>
    <row r="1314" ht="31" customHeight="1" spans="1:13">
      <c r="A1314" s="197">
        <v>2300901</v>
      </c>
      <c r="B1314" s="171" t="s">
        <v>1148</v>
      </c>
      <c r="C1314" s="172">
        <v>27404</v>
      </c>
      <c r="D1314" s="172"/>
      <c r="E1314" s="172">
        <v>0</v>
      </c>
      <c r="F1314" s="172">
        <v>11670</v>
      </c>
      <c r="G1314" s="173">
        <v>1.139</v>
      </c>
      <c r="H1314" s="173">
        <v>1.498</v>
      </c>
      <c r="I1314" s="184" t="str">
        <f t="shared" si="142"/>
        <v>是</v>
      </c>
      <c r="J1314" s="156" t="s">
        <v>141</v>
      </c>
      <c r="K1314" s="156" t="s">
        <v>1124</v>
      </c>
      <c r="L1314" s="156" t="s">
        <v>1147</v>
      </c>
      <c r="M1314" s="156" t="s">
        <v>1147</v>
      </c>
    </row>
  </sheetData>
  <autoFilter xmlns:etc="http://www.wps.cn/officeDocument/2017/etCustomData" ref="A4:M1314" etc:filterBottomFollowUsedRange="0">
    <filterColumn colId="8">
      <customFilters>
        <customFilter operator="equal" val="是"/>
      </customFilters>
    </filterColumn>
    <extLst/>
  </autoFilter>
  <mergeCells count="2">
    <mergeCell ref="B2:H2"/>
    <mergeCell ref="G3:H3"/>
  </mergeCells>
  <conditionalFormatting sqref="C5:F5">
    <cfRule type="expression" dxfId="0" priority="1851" stopIfTrue="1">
      <formula>"len($A:$A)=3"</formula>
    </cfRule>
    <cfRule type="expression" dxfId="0" priority="1852" stopIfTrue="1">
      <formula>"len($A:$A)=3"</formula>
    </cfRule>
  </conditionalFormatting>
  <conditionalFormatting sqref="G5:H5">
    <cfRule type="expression" dxfId="0" priority="1853" stopIfTrue="1">
      <formula>"len($A:$A)=3"</formula>
    </cfRule>
    <cfRule type="expression" dxfId="0" priority="1854" stopIfTrue="1">
      <formula>"len($A:$A)=3"</formula>
    </cfRule>
  </conditionalFormatting>
  <conditionalFormatting sqref="C6:F6">
    <cfRule type="expression" dxfId="0" priority="1795" stopIfTrue="1">
      <formula>"len($A:$A)=3"</formula>
    </cfRule>
    <cfRule type="expression" dxfId="0" priority="1796" stopIfTrue="1">
      <formula>"len($A:$A)=3"</formula>
    </cfRule>
  </conditionalFormatting>
  <conditionalFormatting sqref="C18:F18">
    <cfRule type="expression" dxfId="0" priority="1793" stopIfTrue="1">
      <formula>"len($A:$A)=3"</formula>
    </cfRule>
    <cfRule type="expression" dxfId="0" priority="1794" stopIfTrue="1">
      <formula>"len($A:$A)=3"</formula>
    </cfRule>
  </conditionalFormatting>
  <conditionalFormatting sqref="C27:F27">
    <cfRule type="expression" dxfId="0" priority="1791" stopIfTrue="1">
      <formula>"len($A:$A)=3"</formula>
    </cfRule>
    <cfRule type="expression" dxfId="0" priority="1792" stopIfTrue="1">
      <formula>"len($A:$A)=3"</formula>
    </cfRule>
  </conditionalFormatting>
  <conditionalFormatting sqref="A32:B32">
    <cfRule type="expression" dxfId="0" priority="12437" stopIfTrue="1">
      <formula>"len($A:$A)=3"</formula>
    </cfRule>
  </conditionalFormatting>
  <conditionalFormatting sqref="G32">
    <cfRule type="expression" dxfId="0" priority="1866" stopIfTrue="1">
      <formula>"len($A:$A)=3"</formula>
    </cfRule>
  </conditionalFormatting>
  <conditionalFormatting sqref="H32">
    <cfRule type="expression" dxfId="0" priority="1865" stopIfTrue="1">
      <formula>"len($A:$A)=3"</formula>
    </cfRule>
  </conditionalFormatting>
  <conditionalFormatting sqref="B35">
    <cfRule type="expression" dxfId="0" priority="12432" stopIfTrue="1">
      <formula>"len($A:$A)=3"</formula>
    </cfRule>
  </conditionalFormatting>
  <conditionalFormatting sqref="G35">
    <cfRule type="expression" dxfId="0" priority="1856" stopIfTrue="1">
      <formula>"len($A:$A)=3"</formula>
    </cfRule>
  </conditionalFormatting>
  <conditionalFormatting sqref="H35">
    <cfRule type="expression" dxfId="0" priority="1855" stopIfTrue="1">
      <formula>"len($A:$A)=3"</formula>
    </cfRule>
  </conditionalFormatting>
  <conditionalFormatting sqref="C38:F38">
    <cfRule type="expression" dxfId="0" priority="1789" stopIfTrue="1">
      <formula>"len($A:$A)=3"</formula>
    </cfRule>
    <cfRule type="expression" dxfId="0" priority="1790" stopIfTrue="1">
      <formula>"len($A:$A)=3"</formula>
    </cfRule>
  </conditionalFormatting>
  <conditionalFormatting sqref="B41">
    <cfRule type="expression" dxfId="0" priority="12433" stopIfTrue="1">
      <formula>"len($A:$A)=3"</formula>
    </cfRule>
  </conditionalFormatting>
  <conditionalFormatting sqref="G41">
    <cfRule type="expression" dxfId="0" priority="1858" stopIfTrue="1">
      <formula>"len($A:$A)=3"</formula>
    </cfRule>
  </conditionalFormatting>
  <conditionalFormatting sqref="H41">
    <cfRule type="expression" dxfId="0" priority="1857" stopIfTrue="1">
      <formula>"len($A:$A)=3"</formula>
    </cfRule>
  </conditionalFormatting>
  <conditionalFormatting sqref="C49:F49">
    <cfRule type="expression" dxfId="0" priority="1787" stopIfTrue="1">
      <formula>"len($A:$A)=3"</formula>
    </cfRule>
    <cfRule type="expression" dxfId="0" priority="1788" stopIfTrue="1">
      <formula>"len($A:$A)=3"</formula>
    </cfRule>
  </conditionalFormatting>
  <conditionalFormatting sqref="C60:F60">
    <cfRule type="expression" dxfId="0" priority="1785" stopIfTrue="1">
      <formula>"len($A:$A)=3"</formula>
    </cfRule>
    <cfRule type="expression" dxfId="0" priority="1786" stopIfTrue="1">
      <formula>"len($A:$A)=3"</formula>
    </cfRule>
  </conditionalFormatting>
  <conditionalFormatting sqref="C71:F71">
    <cfRule type="expression" dxfId="0" priority="1783" stopIfTrue="1">
      <formula>"len($A:$A)=3"</formula>
    </cfRule>
    <cfRule type="expression" dxfId="0" priority="1784" stopIfTrue="1">
      <formula>"len($A:$A)=3"</formula>
    </cfRule>
  </conditionalFormatting>
  <conditionalFormatting sqref="C79:F79">
    <cfRule type="expression" dxfId="0" priority="1781" stopIfTrue="1">
      <formula>"len($A:$A)=3"</formula>
    </cfRule>
    <cfRule type="expression" dxfId="0" priority="1782" stopIfTrue="1">
      <formula>"len($A:$A)=3"</formula>
    </cfRule>
  </conditionalFormatting>
  <conditionalFormatting sqref="C88:F88">
    <cfRule type="expression" dxfId="0" priority="1779" stopIfTrue="1">
      <formula>"len($A:$A)=3"</formula>
    </cfRule>
    <cfRule type="expression" dxfId="0" priority="1780" stopIfTrue="1">
      <formula>"len($A:$A)=3"</formula>
    </cfRule>
  </conditionalFormatting>
  <conditionalFormatting sqref="C101:F101">
    <cfRule type="expression" dxfId="0" priority="1777" stopIfTrue="1">
      <formula>"len($A:$A)=3"</formula>
    </cfRule>
    <cfRule type="expression" dxfId="0" priority="1778" stopIfTrue="1">
      <formula>"len($A:$A)=3"</formula>
    </cfRule>
  </conditionalFormatting>
  <conditionalFormatting sqref="C110:F110">
    <cfRule type="expression" dxfId="0" priority="1775" stopIfTrue="1">
      <formula>"len($A:$A)=3"</formula>
    </cfRule>
    <cfRule type="expression" dxfId="0" priority="1776" stopIfTrue="1">
      <formula>"len($A:$A)=3"</formula>
    </cfRule>
  </conditionalFormatting>
  <conditionalFormatting sqref="C121:F121">
    <cfRule type="expression" dxfId="0" priority="1773" stopIfTrue="1">
      <formula>"len($A:$A)=3"</formula>
    </cfRule>
    <cfRule type="expression" dxfId="0" priority="1774" stopIfTrue="1">
      <formula>"len($A:$A)=3"</formula>
    </cfRule>
  </conditionalFormatting>
  <conditionalFormatting sqref="C133:F133">
    <cfRule type="expression" dxfId="0" priority="1771" stopIfTrue="1">
      <formula>"len($A:$A)=3"</formula>
    </cfRule>
    <cfRule type="expression" dxfId="0" priority="1772" stopIfTrue="1">
      <formula>"len($A:$A)=3"</formula>
    </cfRule>
  </conditionalFormatting>
  <conditionalFormatting sqref="C140:F140">
    <cfRule type="expression" dxfId="0" priority="1769" stopIfTrue="1">
      <formula>"len($A:$A)=3"</formula>
    </cfRule>
    <cfRule type="expression" dxfId="0" priority="1770" stopIfTrue="1">
      <formula>"len($A:$A)=3"</formula>
    </cfRule>
  </conditionalFormatting>
  <conditionalFormatting sqref="C148:F148">
    <cfRule type="expression" dxfId="0" priority="1767" stopIfTrue="1">
      <formula>"len($A:$A)=3"</formula>
    </cfRule>
    <cfRule type="expression" dxfId="0" priority="1768" stopIfTrue="1">
      <formula>"len($A:$A)=3"</formula>
    </cfRule>
  </conditionalFormatting>
  <conditionalFormatting sqref="C154:F154">
    <cfRule type="expression" dxfId="0" priority="1765" stopIfTrue="1">
      <formula>"len($A:$A)=3"</formula>
    </cfRule>
    <cfRule type="expression" dxfId="0" priority="1766" stopIfTrue="1">
      <formula>"len($A:$A)=3"</formula>
    </cfRule>
  </conditionalFormatting>
  <conditionalFormatting sqref="C161:F161">
    <cfRule type="expression" dxfId="0" priority="1763" stopIfTrue="1">
      <formula>"len($A:$A)=3"</formula>
    </cfRule>
    <cfRule type="expression" dxfId="0" priority="1764" stopIfTrue="1">
      <formula>"len($A:$A)=3"</formula>
    </cfRule>
  </conditionalFormatting>
  <conditionalFormatting sqref="C168:F168">
    <cfRule type="expression" dxfId="0" priority="1761" stopIfTrue="1">
      <formula>"len($A:$A)=3"</formula>
    </cfRule>
    <cfRule type="expression" dxfId="0" priority="1762" stopIfTrue="1">
      <formula>"len($A:$A)=3"</formula>
    </cfRule>
  </conditionalFormatting>
  <conditionalFormatting sqref="C175:F175">
    <cfRule type="expression" dxfId="0" priority="1759" stopIfTrue="1">
      <formula>"len($A:$A)=3"</formula>
    </cfRule>
    <cfRule type="expression" dxfId="0" priority="1760" stopIfTrue="1">
      <formula>"len($A:$A)=3"</formula>
    </cfRule>
  </conditionalFormatting>
  <conditionalFormatting sqref="C182:F182">
    <cfRule type="expression" dxfId="0" priority="1757" stopIfTrue="1">
      <formula>"len($A:$A)=3"</formula>
    </cfRule>
    <cfRule type="expression" dxfId="0" priority="1758" stopIfTrue="1">
      <formula>"len($A:$A)=3"</formula>
    </cfRule>
  </conditionalFormatting>
  <conditionalFormatting sqref="C189:F189">
    <cfRule type="expression" dxfId="0" priority="1755" stopIfTrue="1">
      <formula>"len($A:$A)=3"</formula>
    </cfRule>
    <cfRule type="expression" dxfId="0" priority="1756" stopIfTrue="1">
      <formula>"len($A:$A)=3"</formula>
    </cfRule>
  </conditionalFormatting>
  <conditionalFormatting sqref="C197:F197">
    <cfRule type="expression" dxfId="0" priority="1753" stopIfTrue="1">
      <formula>"len($A:$A)=3"</formula>
    </cfRule>
    <cfRule type="expression" dxfId="0" priority="1754" stopIfTrue="1">
      <formula>"len($A:$A)=3"</formula>
    </cfRule>
  </conditionalFormatting>
  <conditionalFormatting sqref="C203:F203">
    <cfRule type="expression" dxfId="0" priority="1751" stopIfTrue="1">
      <formula>"len($A:$A)=3"</formula>
    </cfRule>
    <cfRule type="expression" dxfId="0" priority="1752" stopIfTrue="1">
      <formula>"len($A:$A)=3"</formula>
    </cfRule>
  </conditionalFormatting>
  <conditionalFormatting sqref="C209:F209">
    <cfRule type="expression" dxfId="0" priority="1749" stopIfTrue="1">
      <formula>"len($A:$A)=3"</formula>
    </cfRule>
    <cfRule type="expression" dxfId="0" priority="1750" stopIfTrue="1">
      <formula>"len($A:$A)=3"</formula>
    </cfRule>
  </conditionalFormatting>
  <conditionalFormatting sqref="C216:F216">
    <cfRule type="expression" dxfId="0" priority="1747" stopIfTrue="1">
      <formula>"len($A:$A)=3"</formula>
    </cfRule>
    <cfRule type="expression" dxfId="0" priority="1748" stopIfTrue="1">
      <formula>"len($A:$A)=3"</formula>
    </cfRule>
  </conditionalFormatting>
  <conditionalFormatting sqref="C231:F231">
    <cfRule type="expression" dxfId="0" priority="1745" stopIfTrue="1">
      <formula>"len($A:$A)=3"</formula>
    </cfRule>
    <cfRule type="expression" dxfId="0" priority="1746" stopIfTrue="1">
      <formula>"len($A:$A)=3"</formula>
    </cfRule>
  </conditionalFormatting>
  <conditionalFormatting sqref="C238:F238">
    <cfRule type="expression" dxfId="0" priority="1743" stopIfTrue="1">
      <formula>"len($A:$A)=3"</formula>
    </cfRule>
    <cfRule type="expression" dxfId="0" priority="1744" stopIfTrue="1">
      <formula>"len($A:$A)=3"</formula>
    </cfRule>
  </conditionalFormatting>
  <conditionalFormatting sqref="C244:F244">
    <cfRule type="expression" dxfId="0" priority="1741" stopIfTrue="1">
      <formula>"len($A:$A)=3"</formula>
    </cfRule>
    <cfRule type="expression" dxfId="0" priority="1742" stopIfTrue="1">
      <formula>"len($A:$A)=3"</formula>
    </cfRule>
  </conditionalFormatting>
  <conditionalFormatting sqref="C247:F247">
    <cfRule type="expression" dxfId="0" priority="1849" stopIfTrue="1">
      <formula>"len($A:$A)=3"</formula>
    </cfRule>
    <cfRule type="expression" dxfId="0" priority="1850" stopIfTrue="1">
      <formula>"len($A:$A)=3"</formula>
    </cfRule>
  </conditionalFormatting>
  <conditionalFormatting sqref="C250:F250">
    <cfRule type="expression" dxfId="0" priority="1847" stopIfTrue="1">
      <formula>"len($A:$A)=3"</formula>
    </cfRule>
    <cfRule type="expression" dxfId="0" priority="1848" stopIfTrue="1">
      <formula>"len($A:$A)=3"</formula>
    </cfRule>
  </conditionalFormatting>
  <conditionalFormatting sqref="C251:F251">
    <cfRule type="expression" dxfId="0" priority="1737" stopIfTrue="1">
      <formula>"len($A:$A)=3"</formula>
    </cfRule>
    <cfRule type="expression" dxfId="0" priority="1738" stopIfTrue="1">
      <formula>"len($A:$A)=3"</formula>
    </cfRule>
  </conditionalFormatting>
  <conditionalFormatting sqref="C255:F255">
    <cfRule type="expression" dxfId="0" priority="1735" stopIfTrue="1">
      <formula>"len($A:$A)=3"</formula>
    </cfRule>
    <cfRule type="expression" dxfId="0" priority="1736" stopIfTrue="1">
      <formula>"len($A:$A)=3"</formula>
    </cfRule>
  </conditionalFormatting>
  <conditionalFormatting sqref="C256">
    <cfRule type="expression" dxfId="0" priority="1373" stopIfTrue="1">
      <formula>"len($A:$A)=3"</formula>
    </cfRule>
    <cfRule type="expression" dxfId="0" priority="1374" stopIfTrue="1">
      <formula>"len($A:$A)=3"</formula>
    </cfRule>
  </conditionalFormatting>
  <conditionalFormatting sqref="D256">
    <cfRule type="expression" dxfId="0" priority="1015" stopIfTrue="1">
      <formula>"len($A:$A)=3"</formula>
    </cfRule>
    <cfRule type="expression" dxfId="0" priority="1016" stopIfTrue="1">
      <formula>"len($A:$A)=3"</formula>
    </cfRule>
  </conditionalFormatting>
  <conditionalFormatting sqref="E256">
    <cfRule type="expression" dxfId="0" priority="299" stopIfTrue="1">
      <formula>"len($A:$A)=3"</formula>
    </cfRule>
    <cfRule type="expression" dxfId="0" priority="300" stopIfTrue="1">
      <formula>"len($A:$A)=3"</formula>
    </cfRule>
  </conditionalFormatting>
  <conditionalFormatting sqref="F256">
    <cfRule type="expression" dxfId="0" priority="657" stopIfTrue="1">
      <formula>"len($A:$A)=3"</formula>
    </cfRule>
    <cfRule type="expression" dxfId="0" priority="658" stopIfTrue="1">
      <formula>"len($A:$A)=3"</formula>
    </cfRule>
  </conditionalFormatting>
  <conditionalFormatting sqref="C257:F257">
    <cfRule type="expression" dxfId="0" priority="1733" stopIfTrue="1">
      <formula>"len($A:$A)=3"</formula>
    </cfRule>
    <cfRule type="expression" dxfId="0" priority="1734" stopIfTrue="1">
      <formula>"len($A:$A)=3"</formula>
    </cfRule>
  </conditionalFormatting>
  <conditionalFormatting sqref="C258">
    <cfRule type="expression" dxfId="0" priority="1371" stopIfTrue="1">
      <formula>"len($A:$A)=3"</formula>
    </cfRule>
    <cfRule type="expression" dxfId="0" priority="1372" stopIfTrue="1">
      <formula>"len($A:$A)=3"</formula>
    </cfRule>
  </conditionalFormatting>
  <conditionalFormatting sqref="D258">
    <cfRule type="expression" dxfId="0" priority="1013" stopIfTrue="1">
      <formula>"len($A:$A)=3"</formula>
    </cfRule>
    <cfRule type="expression" dxfId="0" priority="1014" stopIfTrue="1">
      <formula>"len($A:$A)=3"</formula>
    </cfRule>
  </conditionalFormatting>
  <conditionalFormatting sqref="E258">
    <cfRule type="expression" dxfId="0" priority="297" stopIfTrue="1">
      <formula>"len($A:$A)=3"</formula>
    </cfRule>
    <cfRule type="expression" dxfId="0" priority="298" stopIfTrue="1">
      <formula>"len($A:$A)=3"</formula>
    </cfRule>
  </conditionalFormatting>
  <conditionalFormatting sqref="F258">
    <cfRule type="expression" dxfId="0" priority="655" stopIfTrue="1">
      <formula>"len($A:$A)=3"</formula>
    </cfRule>
    <cfRule type="expression" dxfId="0" priority="656" stopIfTrue="1">
      <formula>"len($A:$A)=3"</formula>
    </cfRule>
  </conditionalFormatting>
  <conditionalFormatting sqref="C259:F259">
    <cfRule type="expression" dxfId="0" priority="1731" stopIfTrue="1">
      <formula>"len($A:$A)=3"</formula>
    </cfRule>
    <cfRule type="expression" dxfId="0" priority="1732" stopIfTrue="1">
      <formula>"len($A:$A)=3"</formula>
    </cfRule>
  </conditionalFormatting>
  <conditionalFormatting sqref="C267:F267">
    <cfRule type="expression" dxfId="0" priority="1729" stopIfTrue="1">
      <formula>"len($A:$A)=3"</formula>
    </cfRule>
    <cfRule type="expression" dxfId="0" priority="1730" stopIfTrue="1">
      <formula>"len($A:$A)=3"</formula>
    </cfRule>
  </conditionalFormatting>
  <conditionalFormatting sqref="C268">
    <cfRule type="expression" dxfId="0" priority="1367" stopIfTrue="1">
      <formula>"len($A:$A)=3"</formula>
    </cfRule>
    <cfRule type="expression" dxfId="0" priority="1368" stopIfTrue="1">
      <formula>"len($A:$A)=3"</formula>
    </cfRule>
  </conditionalFormatting>
  <conditionalFormatting sqref="D268">
    <cfRule type="expression" dxfId="0" priority="1009" stopIfTrue="1">
      <formula>"len($A:$A)=3"</formula>
    </cfRule>
    <cfRule type="expression" dxfId="0" priority="1010" stopIfTrue="1">
      <formula>"len($A:$A)=3"</formula>
    </cfRule>
  </conditionalFormatting>
  <conditionalFormatting sqref="E268">
    <cfRule type="expression" dxfId="0" priority="293" stopIfTrue="1">
      <formula>"len($A:$A)=3"</formula>
    </cfRule>
    <cfRule type="expression" dxfId="0" priority="294" stopIfTrue="1">
      <formula>"len($A:$A)=3"</formula>
    </cfRule>
  </conditionalFormatting>
  <conditionalFormatting sqref="F268">
    <cfRule type="expression" dxfId="0" priority="651" stopIfTrue="1">
      <formula>"len($A:$A)=3"</formula>
    </cfRule>
    <cfRule type="expression" dxfId="0" priority="652" stopIfTrue="1">
      <formula>"len($A:$A)=3"</formula>
    </cfRule>
  </conditionalFormatting>
  <conditionalFormatting sqref="C269:F269">
    <cfRule type="expression" dxfId="0" priority="1845" stopIfTrue="1">
      <formula>"len($A:$A)=3"</formula>
    </cfRule>
    <cfRule type="expression" dxfId="0" priority="1846" stopIfTrue="1">
      <formula>"len($A:$A)=3"</formula>
    </cfRule>
  </conditionalFormatting>
  <conditionalFormatting sqref="C270:F270">
    <cfRule type="expression" dxfId="0" priority="1727" stopIfTrue="1">
      <formula>"len($A:$A)=3"</formula>
    </cfRule>
    <cfRule type="expression" dxfId="0" priority="1728" stopIfTrue="1">
      <formula>"len($A:$A)=3"</formula>
    </cfRule>
  </conditionalFormatting>
  <conditionalFormatting sqref="C273:F273">
    <cfRule type="expression" dxfId="0" priority="1725" stopIfTrue="1">
      <formula>"len($A:$A)=3"</formula>
    </cfRule>
    <cfRule type="expression" dxfId="0" priority="1726" stopIfTrue="1">
      <formula>"len($A:$A)=3"</formula>
    </cfRule>
  </conditionalFormatting>
  <conditionalFormatting sqref="C284:F284">
    <cfRule type="expression" dxfId="0" priority="1723" stopIfTrue="1">
      <formula>"len($A:$A)=3"</formula>
    </cfRule>
    <cfRule type="expression" dxfId="0" priority="1724" stopIfTrue="1">
      <formula>"len($A:$A)=3"</formula>
    </cfRule>
  </conditionalFormatting>
  <conditionalFormatting sqref="C291:F291">
    <cfRule type="expression" dxfId="0" priority="1721" stopIfTrue="1">
      <formula>"len($A:$A)=3"</formula>
    </cfRule>
    <cfRule type="expression" dxfId="0" priority="1722" stopIfTrue="1">
      <formula>"len($A:$A)=3"</formula>
    </cfRule>
  </conditionalFormatting>
  <conditionalFormatting sqref="C299:F299">
    <cfRule type="expression" dxfId="0" priority="1719" stopIfTrue="1">
      <formula>"len($A:$A)=3"</formula>
    </cfRule>
    <cfRule type="expression" dxfId="0" priority="1720" stopIfTrue="1">
      <formula>"len($A:$A)=3"</formula>
    </cfRule>
  </conditionalFormatting>
  <conditionalFormatting sqref="C308:F308">
    <cfRule type="expression" dxfId="0" priority="1717" stopIfTrue="1">
      <formula>"len($A:$A)=3"</formula>
    </cfRule>
    <cfRule type="expression" dxfId="0" priority="1718" stopIfTrue="1">
      <formula>"len($A:$A)=3"</formula>
    </cfRule>
  </conditionalFormatting>
  <conditionalFormatting sqref="C322:F322">
    <cfRule type="expression" dxfId="0" priority="1715" stopIfTrue="1">
      <formula>"len($A:$A)=3"</formula>
    </cfRule>
    <cfRule type="expression" dxfId="0" priority="1716" stopIfTrue="1">
      <formula>"len($A:$A)=3"</formula>
    </cfRule>
  </conditionalFormatting>
  <conditionalFormatting sqref="C332:F332">
    <cfRule type="expression" dxfId="0" priority="1713" stopIfTrue="1">
      <formula>"len($A:$A)=3"</formula>
    </cfRule>
    <cfRule type="expression" dxfId="0" priority="1714" stopIfTrue="1">
      <formula>"len($A:$A)=3"</formula>
    </cfRule>
  </conditionalFormatting>
  <conditionalFormatting sqref="C342:F342">
    <cfRule type="expression" dxfId="0" priority="1711" stopIfTrue="1">
      <formula>"len($A:$A)=3"</formula>
    </cfRule>
    <cfRule type="expression" dxfId="0" priority="1712" stopIfTrue="1">
      <formula>"len($A:$A)=3"</formula>
    </cfRule>
  </conditionalFormatting>
  <conditionalFormatting sqref="C350:F350">
    <cfRule type="expression" dxfId="0" priority="1709" stopIfTrue="1">
      <formula>"len($A:$A)=3"</formula>
    </cfRule>
    <cfRule type="expression" dxfId="0" priority="1710" stopIfTrue="1">
      <formula>"len($A:$A)=3"</formula>
    </cfRule>
  </conditionalFormatting>
  <conditionalFormatting sqref="C356:F356">
    <cfRule type="expression" dxfId="0" priority="1707" stopIfTrue="1">
      <formula>"len($A:$A)=3"</formula>
    </cfRule>
    <cfRule type="expression" dxfId="0" priority="1708" stopIfTrue="1">
      <formula>"len($A:$A)=3"</formula>
    </cfRule>
  </conditionalFormatting>
  <conditionalFormatting sqref="C359:F359">
    <cfRule type="expression" dxfId="0" priority="1843" stopIfTrue="1">
      <formula>"len($A:$A)=3"</formula>
    </cfRule>
    <cfRule type="expression" dxfId="0" priority="1844" stopIfTrue="1">
      <formula>"len($A:$A)=3"</formula>
    </cfRule>
  </conditionalFormatting>
  <conditionalFormatting sqref="C360:F360">
    <cfRule type="expression" dxfId="0" priority="1705" stopIfTrue="1">
      <formula>"len($A:$A)=3"</formula>
    </cfRule>
    <cfRule type="expression" dxfId="0" priority="1706" stopIfTrue="1">
      <formula>"len($A:$A)=3"</formula>
    </cfRule>
  </conditionalFormatting>
  <conditionalFormatting sqref="C365:F365">
    <cfRule type="expression" dxfId="0" priority="1703" stopIfTrue="1">
      <formula>"len($A:$A)=3"</formula>
    </cfRule>
    <cfRule type="expression" dxfId="0" priority="1704" stopIfTrue="1">
      <formula>"len($A:$A)=3"</formula>
    </cfRule>
  </conditionalFormatting>
  <conditionalFormatting sqref="C372:F372">
    <cfRule type="expression" dxfId="0" priority="1701" stopIfTrue="1">
      <formula>"len($A:$A)=3"</formula>
    </cfRule>
    <cfRule type="expression" dxfId="0" priority="1702" stopIfTrue="1">
      <formula>"len($A:$A)=3"</formula>
    </cfRule>
  </conditionalFormatting>
  <conditionalFormatting sqref="C378:F378">
    <cfRule type="expression" dxfId="0" priority="1699" stopIfTrue="1">
      <formula>"len($A:$A)=3"</formula>
    </cfRule>
    <cfRule type="expression" dxfId="0" priority="1700" stopIfTrue="1">
      <formula>"len($A:$A)=3"</formula>
    </cfRule>
  </conditionalFormatting>
  <conditionalFormatting sqref="C384:F384">
    <cfRule type="expression" dxfId="0" priority="1697" stopIfTrue="1">
      <formula>"len($A:$A)=3"</formula>
    </cfRule>
    <cfRule type="expression" dxfId="0" priority="1698" stopIfTrue="1">
      <formula>"len($A:$A)=3"</formula>
    </cfRule>
  </conditionalFormatting>
  <conditionalFormatting sqref="C388:F388">
    <cfRule type="expression" dxfId="0" priority="1695" stopIfTrue="1">
      <formula>"len($A:$A)=3"</formula>
    </cfRule>
    <cfRule type="expression" dxfId="0" priority="1696" stopIfTrue="1">
      <formula>"len($A:$A)=3"</formula>
    </cfRule>
  </conditionalFormatting>
  <conditionalFormatting sqref="C392:F392">
    <cfRule type="expression" dxfId="0" priority="1693" stopIfTrue="1">
      <formula>"len($A:$A)=3"</formula>
    </cfRule>
    <cfRule type="expression" dxfId="0" priority="1694" stopIfTrue="1">
      <formula>"len($A:$A)=3"</formula>
    </cfRule>
  </conditionalFormatting>
  <conditionalFormatting sqref="C396:F396">
    <cfRule type="expression" dxfId="0" priority="1691" stopIfTrue="1">
      <formula>"len($A:$A)=3"</formula>
    </cfRule>
    <cfRule type="expression" dxfId="0" priority="1692" stopIfTrue="1">
      <formula>"len($A:$A)=3"</formula>
    </cfRule>
  </conditionalFormatting>
  <conditionalFormatting sqref="C402:F402">
    <cfRule type="expression" dxfId="0" priority="1689" stopIfTrue="1">
      <formula>"len($A:$A)=3"</formula>
    </cfRule>
    <cfRule type="expression" dxfId="0" priority="1690" stopIfTrue="1">
      <formula>"len($A:$A)=3"</formula>
    </cfRule>
  </conditionalFormatting>
  <conditionalFormatting sqref="C409:F409">
    <cfRule type="expression" dxfId="0" priority="1687" stopIfTrue="1">
      <formula>"len($A:$A)=3"</formula>
    </cfRule>
    <cfRule type="expression" dxfId="0" priority="1688" stopIfTrue="1">
      <formula>"len($A:$A)=3"</formula>
    </cfRule>
  </conditionalFormatting>
  <conditionalFormatting sqref="C410">
    <cfRule type="expression" dxfId="0" priority="1325" stopIfTrue="1">
      <formula>"len($A:$A)=3"</formula>
    </cfRule>
    <cfRule type="expression" dxfId="0" priority="1326" stopIfTrue="1">
      <formula>"len($A:$A)=3"</formula>
    </cfRule>
  </conditionalFormatting>
  <conditionalFormatting sqref="D410">
    <cfRule type="expression" dxfId="0" priority="967" stopIfTrue="1">
      <formula>"len($A:$A)=3"</formula>
    </cfRule>
    <cfRule type="expression" dxfId="0" priority="968" stopIfTrue="1">
      <formula>"len($A:$A)=3"</formula>
    </cfRule>
  </conditionalFormatting>
  <conditionalFormatting sqref="E410">
    <cfRule type="expression" dxfId="0" priority="251" stopIfTrue="1">
      <formula>"len($A:$A)=3"</formula>
    </cfRule>
    <cfRule type="expression" dxfId="0" priority="252" stopIfTrue="1">
      <formula>"len($A:$A)=3"</formula>
    </cfRule>
  </conditionalFormatting>
  <conditionalFormatting sqref="F410">
    <cfRule type="expression" dxfId="0" priority="609" stopIfTrue="1">
      <formula>"len($A:$A)=3"</formula>
    </cfRule>
    <cfRule type="expression" dxfId="0" priority="610" stopIfTrue="1">
      <formula>"len($A:$A)=3"</formula>
    </cfRule>
  </conditionalFormatting>
  <conditionalFormatting sqref="C411:F411">
    <cfRule type="expression" dxfId="0" priority="1841" stopIfTrue="1">
      <formula>"len($A:$A)=3"</formula>
    </cfRule>
    <cfRule type="expression" dxfId="0" priority="1842" stopIfTrue="1">
      <formula>"len($A:$A)=3"</formula>
    </cfRule>
  </conditionalFormatting>
  <conditionalFormatting sqref="C412:F412">
    <cfRule type="expression" dxfId="0" priority="1685" stopIfTrue="1">
      <formula>"len($A:$A)=3"</formula>
    </cfRule>
    <cfRule type="expression" dxfId="0" priority="1686" stopIfTrue="1">
      <formula>"len($A:$A)=3"</formula>
    </cfRule>
  </conditionalFormatting>
  <conditionalFormatting sqref="C417:F417">
    <cfRule type="expression" dxfId="0" priority="1683" stopIfTrue="1">
      <formula>"len($A:$A)=3"</formula>
    </cfRule>
    <cfRule type="expression" dxfId="0" priority="1684" stopIfTrue="1">
      <formula>"len($A:$A)=3"</formula>
    </cfRule>
  </conditionalFormatting>
  <conditionalFormatting sqref="C426:F426">
    <cfRule type="expression" dxfId="0" priority="1681" stopIfTrue="1">
      <formula>"len($A:$A)=3"</formula>
    </cfRule>
    <cfRule type="expression" dxfId="0" priority="1682" stopIfTrue="1">
      <formula>"len($A:$A)=3"</formula>
    </cfRule>
  </conditionalFormatting>
  <conditionalFormatting sqref="C432:F432">
    <cfRule type="expression" dxfId="0" priority="1679" stopIfTrue="1">
      <formula>"len($A:$A)=3"</formula>
    </cfRule>
    <cfRule type="expression" dxfId="0" priority="1680" stopIfTrue="1">
      <formula>"len($A:$A)=3"</formula>
    </cfRule>
  </conditionalFormatting>
  <conditionalFormatting sqref="C437:F437">
    <cfRule type="expression" dxfId="0" priority="1677" stopIfTrue="1">
      <formula>"len($A:$A)=3"</formula>
    </cfRule>
    <cfRule type="expression" dxfId="0" priority="1678" stopIfTrue="1">
      <formula>"len($A:$A)=3"</formula>
    </cfRule>
  </conditionalFormatting>
  <conditionalFormatting sqref="C442:F442">
    <cfRule type="expression" dxfId="0" priority="1675" stopIfTrue="1">
      <formula>"len($A:$A)=3"</formula>
    </cfRule>
    <cfRule type="expression" dxfId="0" priority="1676" stopIfTrue="1">
      <formula>"len($A:$A)=3"</formula>
    </cfRule>
  </conditionalFormatting>
  <conditionalFormatting sqref="C447:F447">
    <cfRule type="expression" dxfId="0" priority="1673" stopIfTrue="1">
      <formula>"len($A:$A)=3"</formula>
    </cfRule>
    <cfRule type="expression" dxfId="0" priority="1674" stopIfTrue="1">
      <formula>"len($A:$A)=3"</formula>
    </cfRule>
  </conditionalFormatting>
  <conditionalFormatting sqref="C454:F454">
    <cfRule type="expression" dxfId="0" priority="1671" stopIfTrue="1">
      <formula>"len($A:$A)=3"</formula>
    </cfRule>
    <cfRule type="expression" dxfId="0" priority="1672" stopIfTrue="1">
      <formula>"len($A:$A)=3"</formula>
    </cfRule>
  </conditionalFormatting>
  <conditionalFormatting sqref="C458:F458">
    <cfRule type="expression" dxfId="0" priority="1669" stopIfTrue="1">
      <formula>"len($A:$A)=3"</formula>
    </cfRule>
    <cfRule type="expression" dxfId="0" priority="1670" stopIfTrue="1">
      <formula>"len($A:$A)=3"</formula>
    </cfRule>
  </conditionalFormatting>
  <conditionalFormatting sqref="C462:F462">
    <cfRule type="expression" dxfId="0" priority="1667" stopIfTrue="1">
      <formula>"len($A:$A)=3"</formula>
    </cfRule>
    <cfRule type="expression" dxfId="0" priority="1668" stopIfTrue="1">
      <formula>"len($A:$A)=3"</formula>
    </cfRule>
  </conditionalFormatting>
  <conditionalFormatting sqref="C467:F467">
    <cfRule type="expression" dxfId="0" priority="1839" stopIfTrue="1">
      <formula>"len($A:$A)=3"</formula>
    </cfRule>
    <cfRule type="expression" dxfId="0" priority="1840" stopIfTrue="1">
      <formula>"len($A:$A)=3"</formula>
    </cfRule>
  </conditionalFormatting>
  <conditionalFormatting sqref="C468:F468">
    <cfRule type="expression" dxfId="0" priority="1665" stopIfTrue="1">
      <formula>"len($A:$A)=3"</formula>
    </cfRule>
    <cfRule type="expression" dxfId="0" priority="1666" stopIfTrue="1">
      <formula>"len($A:$A)=3"</formula>
    </cfRule>
  </conditionalFormatting>
  <conditionalFormatting sqref="C484:F484">
    <cfRule type="expression" dxfId="0" priority="1663" stopIfTrue="1">
      <formula>"len($A:$A)=3"</formula>
    </cfRule>
    <cfRule type="expression" dxfId="0" priority="1664" stopIfTrue="1">
      <formula>"len($A:$A)=3"</formula>
    </cfRule>
  </conditionalFormatting>
  <conditionalFormatting sqref="C492:F492">
    <cfRule type="expression" dxfId="0" priority="1661" stopIfTrue="1">
      <formula>"len($A:$A)=3"</formula>
    </cfRule>
    <cfRule type="expression" dxfId="0" priority="1662" stopIfTrue="1">
      <formula>"len($A:$A)=3"</formula>
    </cfRule>
  </conditionalFormatting>
  <conditionalFormatting sqref="C503:F503">
    <cfRule type="expression" dxfId="0" priority="1659" stopIfTrue="1">
      <formula>"len($A:$A)=3"</formula>
    </cfRule>
    <cfRule type="expression" dxfId="0" priority="1660" stopIfTrue="1">
      <formula>"len($A:$A)=3"</formula>
    </cfRule>
  </conditionalFormatting>
  <conditionalFormatting sqref="C512:F512">
    <cfRule type="expression" dxfId="0" priority="1657" stopIfTrue="1">
      <formula>"len($A:$A)=3"</formula>
    </cfRule>
    <cfRule type="expression" dxfId="0" priority="1658" stopIfTrue="1">
      <formula>"len($A:$A)=3"</formula>
    </cfRule>
  </conditionalFormatting>
  <conditionalFormatting sqref="C520:F520">
    <cfRule type="expression" dxfId="0" priority="1655" stopIfTrue="1">
      <formula>"len($A:$A)=3"</formula>
    </cfRule>
    <cfRule type="expression" dxfId="0" priority="1656" stopIfTrue="1">
      <formula>"len($A:$A)=3"</formula>
    </cfRule>
  </conditionalFormatting>
  <conditionalFormatting sqref="C524:F524">
    <cfRule type="expression" dxfId="0" priority="1837" stopIfTrue="1">
      <formula>"len($A:$A)=3"</formula>
    </cfRule>
    <cfRule type="expression" dxfId="0" priority="1838" stopIfTrue="1">
      <formula>"len($A:$A)=3"</formula>
    </cfRule>
  </conditionalFormatting>
  <conditionalFormatting sqref="C525:F525">
    <cfRule type="expression" dxfId="0" priority="1653" stopIfTrue="1">
      <formula>"len($A:$A)=3"</formula>
    </cfRule>
    <cfRule type="expression" dxfId="0" priority="1654" stopIfTrue="1">
      <formula>"len($A:$A)=3"</formula>
    </cfRule>
  </conditionalFormatting>
  <conditionalFormatting sqref="C544:F544">
    <cfRule type="expression" dxfId="0" priority="1651" stopIfTrue="1">
      <formula>"len($A:$A)=3"</formula>
    </cfRule>
    <cfRule type="expression" dxfId="0" priority="1652" stopIfTrue="1">
      <formula>"len($A:$A)=3"</formula>
    </cfRule>
  </conditionalFormatting>
  <conditionalFormatting sqref="C552:F552">
    <cfRule type="expression" dxfId="0" priority="1649" stopIfTrue="1">
      <formula>"len($A:$A)=3"</formula>
    </cfRule>
    <cfRule type="expression" dxfId="0" priority="1650" stopIfTrue="1">
      <formula>"len($A:$A)=3"</formula>
    </cfRule>
  </conditionalFormatting>
  <conditionalFormatting sqref="C553">
    <cfRule type="expression" dxfId="0" priority="1287" stopIfTrue="1">
      <formula>"len($A:$A)=3"</formula>
    </cfRule>
    <cfRule type="expression" dxfId="0" priority="1288" stopIfTrue="1">
      <formula>"len($A:$A)=3"</formula>
    </cfRule>
  </conditionalFormatting>
  <conditionalFormatting sqref="D553">
    <cfRule type="expression" dxfId="0" priority="929" stopIfTrue="1">
      <formula>"len($A:$A)=3"</formula>
    </cfRule>
    <cfRule type="expression" dxfId="0" priority="930" stopIfTrue="1">
      <formula>"len($A:$A)=3"</formula>
    </cfRule>
  </conditionalFormatting>
  <conditionalFormatting sqref="E553">
    <cfRule type="expression" dxfId="0" priority="213" stopIfTrue="1">
      <formula>"len($A:$A)=3"</formula>
    </cfRule>
    <cfRule type="expression" dxfId="0" priority="214" stopIfTrue="1">
      <formula>"len($A:$A)=3"</formula>
    </cfRule>
  </conditionalFormatting>
  <conditionalFormatting sqref="F553">
    <cfRule type="expression" dxfId="0" priority="571" stopIfTrue="1">
      <formula>"len($A:$A)=3"</formula>
    </cfRule>
    <cfRule type="expression" dxfId="0" priority="572" stopIfTrue="1">
      <formula>"len($A:$A)=3"</formula>
    </cfRule>
  </conditionalFormatting>
  <conditionalFormatting sqref="C554:F554">
    <cfRule type="expression" dxfId="0" priority="1647" stopIfTrue="1">
      <formula>"len($A:$A)=3"</formula>
    </cfRule>
    <cfRule type="expression" dxfId="0" priority="1648" stopIfTrue="1">
      <formula>"len($A:$A)=3"</formula>
    </cfRule>
  </conditionalFormatting>
  <conditionalFormatting sqref="C563:F563">
    <cfRule type="expression" dxfId="0" priority="1645" stopIfTrue="1">
      <formula>"len($A:$A)=3"</formula>
    </cfRule>
    <cfRule type="expression" dxfId="0" priority="1646" stopIfTrue="1">
      <formula>"len($A:$A)=3"</formula>
    </cfRule>
  </conditionalFormatting>
  <conditionalFormatting sqref="C567:F567">
    <cfRule type="expression" dxfId="0" priority="1643" stopIfTrue="1">
      <formula>"len($A:$A)=3"</formula>
    </cfRule>
    <cfRule type="expression" dxfId="0" priority="1644" stopIfTrue="1">
      <formula>"len($A:$A)=3"</formula>
    </cfRule>
  </conditionalFormatting>
  <conditionalFormatting sqref="C577:F577">
    <cfRule type="expression" dxfId="0" priority="1641" stopIfTrue="1">
      <formula>"len($A:$A)=3"</formula>
    </cfRule>
    <cfRule type="expression" dxfId="0" priority="1642" stopIfTrue="1">
      <formula>"len($A:$A)=3"</formula>
    </cfRule>
  </conditionalFormatting>
  <conditionalFormatting sqref="C587:F587">
    <cfRule type="expression" dxfId="0" priority="1639" stopIfTrue="1">
      <formula>"len($A:$A)=3"</formula>
    </cfRule>
    <cfRule type="expression" dxfId="0" priority="1640" stopIfTrue="1">
      <formula>"len($A:$A)=3"</formula>
    </cfRule>
  </conditionalFormatting>
  <conditionalFormatting sqref="C594:F594">
    <cfRule type="expression" dxfId="0" priority="1637" stopIfTrue="1">
      <formula>"len($A:$A)=3"</formula>
    </cfRule>
    <cfRule type="expression" dxfId="0" priority="1638" stopIfTrue="1">
      <formula>"len($A:$A)=3"</formula>
    </cfRule>
  </conditionalFormatting>
  <conditionalFormatting sqref="C602:F602">
    <cfRule type="expression" dxfId="0" priority="1635" stopIfTrue="1">
      <formula>"len($A:$A)=3"</formula>
    </cfRule>
    <cfRule type="expression" dxfId="0" priority="1636" stopIfTrue="1">
      <formula>"len($A:$A)=3"</formula>
    </cfRule>
  </conditionalFormatting>
  <conditionalFormatting sqref="C611:F611">
    <cfRule type="expression" dxfId="0" priority="1633" stopIfTrue="1">
      <formula>"len($A:$A)=3"</formula>
    </cfRule>
    <cfRule type="expression" dxfId="0" priority="1634" stopIfTrue="1">
      <formula>"len($A:$A)=3"</formula>
    </cfRule>
  </conditionalFormatting>
  <conditionalFormatting sqref="C616:F616">
    <cfRule type="expression" dxfId="0" priority="1631" stopIfTrue="1">
      <formula>"len($A:$A)=3"</formula>
    </cfRule>
    <cfRule type="expression" dxfId="0" priority="1632" stopIfTrue="1">
      <formula>"len($A:$A)=3"</formula>
    </cfRule>
  </conditionalFormatting>
  <conditionalFormatting sqref="C619:F619">
    <cfRule type="expression" dxfId="0" priority="1629" stopIfTrue="1">
      <formula>"len($A:$A)=3"</formula>
    </cfRule>
    <cfRule type="expression" dxfId="0" priority="1630" stopIfTrue="1">
      <formula>"len($A:$A)=3"</formula>
    </cfRule>
  </conditionalFormatting>
  <conditionalFormatting sqref="C622:F622">
    <cfRule type="expression" dxfId="0" priority="1627" stopIfTrue="1">
      <formula>"len($A:$A)=3"</formula>
    </cfRule>
    <cfRule type="expression" dxfId="0" priority="1628" stopIfTrue="1">
      <formula>"len($A:$A)=3"</formula>
    </cfRule>
  </conditionalFormatting>
  <conditionalFormatting sqref="C625:F625">
    <cfRule type="expression" dxfId="0" priority="1625" stopIfTrue="1">
      <formula>"len($A:$A)=3"</formula>
    </cfRule>
    <cfRule type="expression" dxfId="0" priority="1626" stopIfTrue="1">
      <formula>"len($A:$A)=3"</formula>
    </cfRule>
  </conditionalFormatting>
  <conditionalFormatting sqref="C628:F628">
    <cfRule type="expression" dxfId="0" priority="1623" stopIfTrue="1">
      <formula>"len($A:$A)=3"</formula>
    </cfRule>
    <cfRule type="expression" dxfId="0" priority="1624" stopIfTrue="1">
      <formula>"len($A:$A)=3"</formula>
    </cfRule>
  </conditionalFormatting>
  <conditionalFormatting sqref="C631:F631">
    <cfRule type="expression" dxfId="0" priority="1621" stopIfTrue="1">
      <formula>"len($A:$A)=3"</formula>
    </cfRule>
    <cfRule type="expression" dxfId="0" priority="1622" stopIfTrue="1">
      <formula>"len($A:$A)=3"</formula>
    </cfRule>
  </conditionalFormatting>
  <conditionalFormatting sqref="C635:F635">
    <cfRule type="expression" dxfId="0" priority="1619" stopIfTrue="1">
      <formula>"len($A:$A)=3"</formula>
    </cfRule>
    <cfRule type="expression" dxfId="0" priority="1620" stopIfTrue="1">
      <formula>"len($A:$A)=3"</formula>
    </cfRule>
  </conditionalFormatting>
  <conditionalFormatting sqref="C639:F639">
    <cfRule type="expression" dxfId="0" priority="1617" stopIfTrue="1">
      <formula>"len($A:$A)=3"</formula>
    </cfRule>
    <cfRule type="expression" dxfId="0" priority="1618" stopIfTrue="1">
      <formula>"len($A:$A)=3"</formula>
    </cfRule>
  </conditionalFormatting>
  <conditionalFormatting sqref="C648:F648">
    <cfRule type="expression" dxfId="0" priority="1615" stopIfTrue="1">
      <formula>"len($A:$A)=3"</formula>
    </cfRule>
    <cfRule type="expression" dxfId="0" priority="1616" stopIfTrue="1">
      <formula>"len($A:$A)=3"</formula>
    </cfRule>
  </conditionalFormatting>
  <conditionalFormatting sqref="C651:F651">
    <cfRule type="expression" dxfId="0" priority="1613" stopIfTrue="1">
      <formula>"len($A:$A)=3"</formula>
    </cfRule>
    <cfRule type="expression" dxfId="0" priority="1614" stopIfTrue="1">
      <formula>"len($A:$A)=3"</formula>
    </cfRule>
  </conditionalFormatting>
  <conditionalFormatting sqref="C652">
    <cfRule type="expression" dxfId="0" priority="1251" stopIfTrue="1">
      <formula>"len($A:$A)=3"</formula>
    </cfRule>
    <cfRule type="expression" dxfId="0" priority="1252" stopIfTrue="1">
      <formula>"len($A:$A)=3"</formula>
    </cfRule>
  </conditionalFormatting>
  <conditionalFormatting sqref="D652">
    <cfRule type="expression" dxfId="0" priority="893" stopIfTrue="1">
      <formula>"len($A:$A)=3"</formula>
    </cfRule>
    <cfRule type="expression" dxfId="0" priority="894" stopIfTrue="1">
      <formula>"len($A:$A)=3"</formula>
    </cfRule>
  </conditionalFormatting>
  <conditionalFormatting sqref="E652">
    <cfRule type="expression" dxfId="0" priority="177" stopIfTrue="1">
      <formula>"len($A:$A)=3"</formula>
    </cfRule>
    <cfRule type="expression" dxfId="0" priority="178" stopIfTrue="1">
      <formula>"len($A:$A)=3"</formula>
    </cfRule>
  </conditionalFormatting>
  <conditionalFormatting sqref="F652">
    <cfRule type="expression" dxfId="0" priority="535" stopIfTrue="1">
      <formula>"len($A:$A)=3"</formula>
    </cfRule>
    <cfRule type="expression" dxfId="0" priority="536" stopIfTrue="1">
      <formula>"len($A:$A)=3"</formula>
    </cfRule>
  </conditionalFormatting>
  <conditionalFormatting sqref="C653:F653">
    <cfRule type="expression" dxfId="0" priority="1835" stopIfTrue="1">
      <formula>"len($A:$A)=3"</formula>
    </cfRule>
    <cfRule type="expression" dxfId="0" priority="1836" stopIfTrue="1">
      <formula>"len($A:$A)=3"</formula>
    </cfRule>
  </conditionalFormatting>
  <conditionalFormatting sqref="C654:F654">
    <cfRule type="expression" dxfId="0" priority="1611" stopIfTrue="1">
      <formula>"len($A:$A)=3"</formula>
    </cfRule>
    <cfRule type="expression" dxfId="0" priority="1612" stopIfTrue="1">
      <formula>"len($A:$A)=3"</formula>
    </cfRule>
  </conditionalFormatting>
  <conditionalFormatting sqref="C659:F659">
    <cfRule type="expression" dxfId="0" priority="1609" stopIfTrue="1">
      <formula>"len($A:$A)=3"</formula>
    </cfRule>
    <cfRule type="expression" dxfId="0" priority="1610" stopIfTrue="1">
      <formula>"len($A:$A)=3"</formula>
    </cfRule>
  </conditionalFormatting>
  <conditionalFormatting sqref="C674:F674">
    <cfRule type="expression" dxfId="0" priority="1607" stopIfTrue="1">
      <formula>"len($A:$A)=3"</formula>
    </cfRule>
    <cfRule type="expression" dxfId="0" priority="1608" stopIfTrue="1">
      <formula>"len($A:$A)=3"</formula>
    </cfRule>
  </conditionalFormatting>
  <conditionalFormatting sqref="C678:F678">
    <cfRule type="expression" dxfId="0" priority="1605" stopIfTrue="1">
      <formula>"len($A:$A)=3"</formula>
    </cfRule>
    <cfRule type="expression" dxfId="0" priority="1606" stopIfTrue="1">
      <formula>"len($A:$A)=3"</formula>
    </cfRule>
  </conditionalFormatting>
  <conditionalFormatting sqref="C690:F690">
    <cfRule type="expression" dxfId="0" priority="1603" stopIfTrue="1">
      <formula>"len($A:$A)=3"</formula>
    </cfRule>
    <cfRule type="expression" dxfId="0" priority="1604" stopIfTrue="1">
      <formula>"len($A:$A)=3"</formula>
    </cfRule>
  </conditionalFormatting>
  <conditionalFormatting sqref="C693:F693">
    <cfRule type="expression" dxfId="0" priority="1601" stopIfTrue="1">
      <formula>"len($A:$A)=3"</formula>
    </cfRule>
    <cfRule type="expression" dxfId="0" priority="1602" stopIfTrue="1">
      <formula>"len($A:$A)=3"</formula>
    </cfRule>
  </conditionalFormatting>
  <conditionalFormatting sqref="C697:F697">
    <cfRule type="expression" dxfId="0" priority="1599" stopIfTrue="1">
      <formula>"len($A:$A)=3"</formula>
    </cfRule>
    <cfRule type="expression" dxfId="0" priority="1600" stopIfTrue="1">
      <formula>"len($A:$A)=3"</formula>
    </cfRule>
  </conditionalFormatting>
  <conditionalFormatting sqref="C702:F702">
    <cfRule type="expression" dxfId="0" priority="1597" stopIfTrue="1">
      <formula>"len($A:$A)=3"</formula>
    </cfRule>
    <cfRule type="expression" dxfId="0" priority="1598" stopIfTrue="1">
      <formula>"len($A:$A)=3"</formula>
    </cfRule>
  </conditionalFormatting>
  <conditionalFormatting sqref="C706:F706">
    <cfRule type="expression" dxfId="0" priority="1595" stopIfTrue="1">
      <formula>"len($A:$A)=3"</formula>
    </cfRule>
    <cfRule type="expression" dxfId="0" priority="1596" stopIfTrue="1">
      <formula>"len($A:$A)=3"</formula>
    </cfRule>
  </conditionalFormatting>
  <conditionalFormatting sqref="C710:F710">
    <cfRule type="expression" dxfId="0" priority="1593" stopIfTrue="1">
      <formula>"len($A:$A)=3"</formula>
    </cfRule>
    <cfRule type="expression" dxfId="0" priority="1594" stopIfTrue="1">
      <formula>"len($A:$A)=3"</formula>
    </cfRule>
  </conditionalFormatting>
  <conditionalFormatting sqref="C713:F713">
    <cfRule type="expression" dxfId="0" priority="1591" stopIfTrue="1">
      <formula>"len($A:$A)=3"</formula>
    </cfRule>
    <cfRule type="expression" dxfId="0" priority="1592" stopIfTrue="1">
      <formula>"len($A:$A)=3"</formula>
    </cfRule>
  </conditionalFormatting>
  <conditionalFormatting sqref="C722:F722">
    <cfRule type="expression" dxfId="0" priority="1589" stopIfTrue="1">
      <formula>"len($A:$A)=3"</formula>
    </cfRule>
    <cfRule type="expression" dxfId="0" priority="1590" stopIfTrue="1">
      <formula>"len($A:$A)=3"</formula>
    </cfRule>
  </conditionalFormatting>
  <conditionalFormatting sqref="C723">
    <cfRule type="expression" dxfId="0" priority="1227" stopIfTrue="1">
      <formula>"len($A:$A)=3"</formula>
    </cfRule>
    <cfRule type="expression" dxfId="0" priority="1228" stopIfTrue="1">
      <formula>"len($A:$A)=3"</formula>
    </cfRule>
  </conditionalFormatting>
  <conditionalFormatting sqref="D723">
    <cfRule type="expression" dxfId="0" priority="869" stopIfTrue="1">
      <formula>"len($A:$A)=3"</formula>
    </cfRule>
    <cfRule type="expression" dxfId="0" priority="870" stopIfTrue="1">
      <formula>"len($A:$A)=3"</formula>
    </cfRule>
  </conditionalFormatting>
  <conditionalFormatting sqref="E723">
    <cfRule type="expression" dxfId="0" priority="153" stopIfTrue="1">
      <formula>"len($A:$A)=3"</formula>
    </cfRule>
    <cfRule type="expression" dxfId="0" priority="154" stopIfTrue="1">
      <formula>"len($A:$A)=3"</formula>
    </cfRule>
  </conditionalFormatting>
  <conditionalFormatting sqref="F723">
    <cfRule type="expression" dxfId="0" priority="511" stopIfTrue="1">
      <formula>"len($A:$A)=3"</formula>
    </cfRule>
    <cfRule type="expression" dxfId="0" priority="512" stopIfTrue="1">
      <formula>"len($A:$A)=3"</formula>
    </cfRule>
  </conditionalFormatting>
  <conditionalFormatting sqref="C724:F724">
    <cfRule type="expression" dxfId="0" priority="1587" stopIfTrue="1">
      <formula>"len($A:$A)=3"</formula>
    </cfRule>
    <cfRule type="expression" dxfId="0" priority="1588" stopIfTrue="1">
      <formula>"len($A:$A)=3"</formula>
    </cfRule>
  </conditionalFormatting>
  <conditionalFormatting sqref="C730:F730">
    <cfRule type="expression" dxfId="0" priority="1585" stopIfTrue="1">
      <formula>"len($A:$A)=3"</formula>
    </cfRule>
    <cfRule type="expression" dxfId="0" priority="1586" stopIfTrue="1">
      <formula>"len($A:$A)=3"</formula>
    </cfRule>
  </conditionalFormatting>
  <conditionalFormatting sqref="C735:F735">
    <cfRule type="expression" dxfId="0" priority="1583" stopIfTrue="1">
      <formula>"len($A:$A)=3"</formula>
    </cfRule>
    <cfRule type="expression" dxfId="0" priority="1584" stopIfTrue="1">
      <formula>"len($A:$A)=3"</formula>
    </cfRule>
  </conditionalFormatting>
  <conditionalFormatting sqref="C736">
    <cfRule type="expression" dxfId="0" priority="1221" stopIfTrue="1">
      <formula>"len($A:$A)=3"</formula>
    </cfRule>
    <cfRule type="expression" dxfId="0" priority="1222" stopIfTrue="1">
      <formula>"len($A:$A)=3"</formula>
    </cfRule>
  </conditionalFormatting>
  <conditionalFormatting sqref="D736">
    <cfRule type="expression" dxfId="0" priority="863" stopIfTrue="1">
      <formula>"len($A:$A)=3"</formula>
    </cfRule>
    <cfRule type="expression" dxfId="0" priority="864" stopIfTrue="1">
      <formula>"len($A:$A)=3"</formula>
    </cfRule>
  </conditionalFormatting>
  <conditionalFormatting sqref="E736">
    <cfRule type="expression" dxfId="0" priority="147" stopIfTrue="1">
      <formula>"len($A:$A)=3"</formula>
    </cfRule>
    <cfRule type="expression" dxfId="0" priority="148" stopIfTrue="1">
      <formula>"len($A:$A)=3"</formula>
    </cfRule>
  </conditionalFormatting>
  <conditionalFormatting sqref="F736">
    <cfRule type="expression" dxfId="0" priority="505" stopIfTrue="1">
      <formula>"len($A:$A)=3"</formula>
    </cfRule>
    <cfRule type="expression" dxfId="0" priority="506" stopIfTrue="1">
      <formula>"len($A:$A)=3"</formula>
    </cfRule>
  </conditionalFormatting>
  <conditionalFormatting sqref="C737:F737">
    <cfRule type="expression" dxfId="0" priority="1833" stopIfTrue="1">
      <formula>"len($A:$A)=3"</formula>
    </cfRule>
    <cfRule type="expression" dxfId="0" priority="1834" stopIfTrue="1">
      <formula>"len($A:$A)=3"</formula>
    </cfRule>
  </conditionalFormatting>
  <conditionalFormatting sqref="C738:F738">
    <cfRule type="expression" dxfId="0" priority="1581" stopIfTrue="1">
      <formula>"len($A:$A)=3"</formula>
    </cfRule>
    <cfRule type="expression" dxfId="0" priority="1582" stopIfTrue="1">
      <formula>"len($A:$A)=3"</formula>
    </cfRule>
  </conditionalFormatting>
  <conditionalFormatting sqref="C748:F748">
    <cfRule type="expression" dxfId="0" priority="1579" stopIfTrue="1">
      <formula>"len($A:$A)=3"</formula>
    </cfRule>
    <cfRule type="expression" dxfId="0" priority="1580" stopIfTrue="1">
      <formula>"len($A:$A)=3"</formula>
    </cfRule>
  </conditionalFormatting>
  <conditionalFormatting sqref="C752:F752">
    <cfRule type="expression" dxfId="0" priority="1577" stopIfTrue="1">
      <formula>"len($A:$A)=3"</formula>
    </cfRule>
    <cfRule type="expression" dxfId="0" priority="1578" stopIfTrue="1">
      <formula>"len($A:$A)=3"</formula>
    </cfRule>
  </conditionalFormatting>
  <conditionalFormatting sqref="C761:F761">
    <cfRule type="expression" dxfId="0" priority="1575" stopIfTrue="1">
      <formula>"len($A:$A)=3"</formula>
    </cfRule>
    <cfRule type="expression" dxfId="0" priority="1576" stopIfTrue="1">
      <formula>"len($A:$A)=3"</formula>
    </cfRule>
  </conditionalFormatting>
  <conditionalFormatting sqref="C768:F768">
    <cfRule type="expression" dxfId="0" priority="1573" stopIfTrue="1">
      <formula>"len($A:$A)=3"</formula>
    </cfRule>
    <cfRule type="expression" dxfId="0" priority="1574" stopIfTrue="1">
      <formula>"len($A:$A)=3"</formula>
    </cfRule>
  </conditionalFormatting>
  <conditionalFormatting sqref="C775:F775">
    <cfRule type="expression" dxfId="0" priority="1571" stopIfTrue="1">
      <formula>"len($A:$A)=3"</formula>
    </cfRule>
    <cfRule type="expression" dxfId="0" priority="1572" stopIfTrue="1">
      <formula>"len($A:$A)=3"</formula>
    </cfRule>
  </conditionalFormatting>
  <conditionalFormatting sqref="C781:F781">
    <cfRule type="expression" dxfId="0" priority="1569" stopIfTrue="1">
      <formula>"len($A:$A)=3"</formula>
    </cfRule>
    <cfRule type="expression" dxfId="0" priority="1570" stopIfTrue="1">
      <formula>"len($A:$A)=3"</formula>
    </cfRule>
  </conditionalFormatting>
  <conditionalFormatting sqref="C784:F784">
    <cfRule type="expression" dxfId="0" priority="1567" stopIfTrue="1">
      <formula>"len($A:$A)=3"</formula>
    </cfRule>
    <cfRule type="expression" dxfId="0" priority="1568" stopIfTrue="1">
      <formula>"len($A:$A)=3"</formula>
    </cfRule>
  </conditionalFormatting>
  <conditionalFormatting sqref="C787:F787">
    <cfRule type="expression" dxfId="0" priority="1565" stopIfTrue="1">
      <formula>"len($A:$A)=3"</formula>
    </cfRule>
    <cfRule type="expression" dxfId="0" priority="1566" stopIfTrue="1">
      <formula>"len($A:$A)=3"</formula>
    </cfRule>
  </conditionalFormatting>
  <conditionalFormatting sqref="C788">
    <cfRule type="expression" dxfId="0" priority="1203" stopIfTrue="1">
      <formula>"len($A:$A)=3"</formula>
    </cfRule>
    <cfRule type="expression" dxfId="0" priority="1204" stopIfTrue="1">
      <formula>"len($A:$A)=3"</formula>
    </cfRule>
  </conditionalFormatting>
  <conditionalFormatting sqref="D788">
    <cfRule type="expression" dxfId="0" priority="845" stopIfTrue="1">
      <formula>"len($A:$A)=3"</formula>
    </cfRule>
    <cfRule type="expression" dxfId="0" priority="846" stopIfTrue="1">
      <formula>"len($A:$A)=3"</formula>
    </cfRule>
  </conditionalFormatting>
  <conditionalFormatting sqref="E788">
    <cfRule type="expression" dxfId="0" priority="129" stopIfTrue="1">
      <formula>"len($A:$A)=3"</formula>
    </cfRule>
    <cfRule type="expression" dxfId="0" priority="130" stopIfTrue="1">
      <formula>"len($A:$A)=3"</formula>
    </cfRule>
  </conditionalFormatting>
  <conditionalFormatting sqref="F788">
    <cfRule type="expression" dxfId="0" priority="487" stopIfTrue="1">
      <formula>"len($A:$A)=3"</formula>
    </cfRule>
    <cfRule type="expression" dxfId="0" priority="488" stopIfTrue="1">
      <formula>"len($A:$A)=3"</formula>
    </cfRule>
  </conditionalFormatting>
  <conditionalFormatting sqref="C789:F789">
    <cfRule type="expression" dxfId="0" priority="1563" stopIfTrue="1">
      <formula>"len($A:$A)=3"</formula>
    </cfRule>
    <cfRule type="expression" dxfId="0" priority="1564" stopIfTrue="1">
      <formula>"len($A:$A)=3"</formula>
    </cfRule>
  </conditionalFormatting>
  <conditionalFormatting sqref="C790">
    <cfRule type="expression" dxfId="0" priority="1201" stopIfTrue="1">
      <formula>"len($A:$A)=3"</formula>
    </cfRule>
    <cfRule type="expression" dxfId="0" priority="1202" stopIfTrue="1">
      <formula>"len($A:$A)=3"</formula>
    </cfRule>
  </conditionalFormatting>
  <conditionalFormatting sqref="D790">
    <cfRule type="expression" dxfId="0" priority="843" stopIfTrue="1">
      <formula>"len($A:$A)=3"</formula>
    </cfRule>
    <cfRule type="expression" dxfId="0" priority="844" stopIfTrue="1">
      <formula>"len($A:$A)=3"</formula>
    </cfRule>
  </conditionalFormatting>
  <conditionalFormatting sqref="E790">
    <cfRule type="expression" dxfId="0" priority="127" stopIfTrue="1">
      <formula>"len($A:$A)=3"</formula>
    </cfRule>
    <cfRule type="expression" dxfId="0" priority="128" stopIfTrue="1">
      <formula>"len($A:$A)=3"</formula>
    </cfRule>
  </conditionalFormatting>
  <conditionalFormatting sqref="F790">
    <cfRule type="expression" dxfId="0" priority="485" stopIfTrue="1">
      <formula>"len($A:$A)=3"</formula>
    </cfRule>
    <cfRule type="expression" dxfId="0" priority="486" stopIfTrue="1">
      <formula>"len($A:$A)=3"</formula>
    </cfRule>
  </conditionalFormatting>
  <conditionalFormatting sqref="C791:F791">
    <cfRule type="expression" dxfId="0" priority="1561" stopIfTrue="1">
      <formula>"len($A:$A)=3"</formula>
    </cfRule>
    <cfRule type="expression" dxfId="0" priority="1562" stopIfTrue="1">
      <formula>"len($A:$A)=3"</formula>
    </cfRule>
  </conditionalFormatting>
  <conditionalFormatting sqref="C797:F797">
    <cfRule type="expression" dxfId="0" priority="1559" stopIfTrue="1">
      <formula>"len($A:$A)=3"</formula>
    </cfRule>
    <cfRule type="expression" dxfId="0" priority="1560" stopIfTrue="1">
      <formula>"len($A:$A)=3"</formula>
    </cfRule>
  </conditionalFormatting>
  <conditionalFormatting sqref="C798">
    <cfRule type="expression" dxfId="0" priority="1197" stopIfTrue="1">
      <formula>"len($A:$A)=3"</formula>
    </cfRule>
    <cfRule type="expression" dxfId="0" priority="1198" stopIfTrue="1">
      <formula>"len($A:$A)=3"</formula>
    </cfRule>
  </conditionalFormatting>
  <conditionalFormatting sqref="D798">
    <cfRule type="expression" dxfId="0" priority="839" stopIfTrue="1">
      <formula>"len($A:$A)=3"</formula>
    </cfRule>
    <cfRule type="expression" dxfId="0" priority="840" stopIfTrue="1">
      <formula>"len($A:$A)=3"</formula>
    </cfRule>
  </conditionalFormatting>
  <conditionalFormatting sqref="E798">
    <cfRule type="expression" dxfId="0" priority="123" stopIfTrue="1">
      <formula>"len($A:$A)=3"</formula>
    </cfRule>
    <cfRule type="expression" dxfId="0" priority="124" stopIfTrue="1">
      <formula>"len($A:$A)=3"</formula>
    </cfRule>
  </conditionalFormatting>
  <conditionalFormatting sqref="F798">
    <cfRule type="expression" dxfId="0" priority="481" stopIfTrue="1">
      <formula>"len($A:$A)=3"</formula>
    </cfRule>
    <cfRule type="expression" dxfId="0" priority="482" stopIfTrue="1">
      <formula>"len($A:$A)=3"</formula>
    </cfRule>
  </conditionalFormatting>
  <conditionalFormatting sqref="C799:F799">
    <cfRule type="expression" dxfId="0" priority="1557" stopIfTrue="1">
      <formula>"len($A:$A)=3"</formula>
    </cfRule>
    <cfRule type="expression" dxfId="0" priority="1558" stopIfTrue="1">
      <formula>"len($A:$A)=3"</formula>
    </cfRule>
  </conditionalFormatting>
  <conditionalFormatting sqref="C800">
    <cfRule type="expression" dxfId="0" priority="1195" stopIfTrue="1">
      <formula>"len($A:$A)=3"</formula>
    </cfRule>
    <cfRule type="expression" dxfId="0" priority="1196" stopIfTrue="1">
      <formula>"len($A:$A)=3"</formula>
    </cfRule>
  </conditionalFormatting>
  <conditionalFormatting sqref="D800">
    <cfRule type="expression" dxfId="0" priority="837" stopIfTrue="1">
      <formula>"len($A:$A)=3"</formula>
    </cfRule>
    <cfRule type="expression" dxfId="0" priority="838" stopIfTrue="1">
      <formula>"len($A:$A)=3"</formula>
    </cfRule>
  </conditionalFormatting>
  <conditionalFormatting sqref="E800">
    <cfRule type="expression" dxfId="0" priority="121" stopIfTrue="1">
      <formula>"len($A:$A)=3"</formula>
    </cfRule>
    <cfRule type="expression" dxfId="0" priority="122" stopIfTrue="1">
      <formula>"len($A:$A)=3"</formula>
    </cfRule>
  </conditionalFormatting>
  <conditionalFormatting sqref="F800">
    <cfRule type="expression" dxfId="0" priority="479" stopIfTrue="1">
      <formula>"len($A:$A)=3"</formula>
    </cfRule>
    <cfRule type="expression" dxfId="0" priority="480" stopIfTrue="1">
      <formula>"len($A:$A)=3"</formula>
    </cfRule>
  </conditionalFormatting>
  <conditionalFormatting sqref="C801:F801">
    <cfRule type="expression" dxfId="0" priority="1555" stopIfTrue="1">
      <formula>"len($A:$A)=3"</formula>
    </cfRule>
    <cfRule type="expression" dxfId="0" priority="1556" stopIfTrue="1">
      <formula>"len($A:$A)=3"</formula>
    </cfRule>
  </conditionalFormatting>
  <conditionalFormatting sqref="C812:F812">
    <cfRule type="expression" dxfId="0" priority="1553" stopIfTrue="1">
      <formula>"len($A:$A)=3"</formula>
    </cfRule>
    <cfRule type="expression" dxfId="0" priority="1554" stopIfTrue="1">
      <formula>"len($A:$A)=3"</formula>
    </cfRule>
  </conditionalFormatting>
  <conditionalFormatting sqref="C813">
    <cfRule type="expression" dxfId="0" priority="1191" stopIfTrue="1">
      <formula>"len($A:$A)=3"</formula>
    </cfRule>
    <cfRule type="expression" dxfId="0" priority="1192" stopIfTrue="1">
      <formula>"len($A:$A)=3"</formula>
    </cfRule>
  </conditionalFormatting>
  <conditionalFormatting sqref="D813">
    <cfRule type="expression" dxfId="0" priority="833" stopIfTrue="1">
      <formula>"len($A:$A)=3"</formula>
    </cfRule>
    <cfRule type="expression" dxfId="0" priority="834" stopIfTrue="1">
      <formula>"len($A:$A)=3"</formula>
    </cfRule>
  </conditionalFormatting>
  <conditionalFormatting sqref="E813">
    <cfRule type="expression" dxfId="0" priority="117" stopIfTrue="1">
      <formula>"len($A:$A)=3"</formula>
    </cfRule>
    <cfRule type="expression" dxfId="0" priority="118" stopIfTrue="1">
      <formula>"len($A:$A)=3"</formula>
    </cfRule>
  </conditionalFormatting>
  <conditionalFormatting sqref="F813">
    <cfRule type="expression" dxfId="0" priority="475" stopIfTrue="1">
      <formula>"len($A:$A)=3"</formula>
    </cfRule>
    <cfRule type="expression" dxfId="0" priority="476" stopIfTrue="1">
      <formula>"len($A:$A)=3"</formula>
    </cfRule>
  </conditionalFormatting>
  <conditionalFormatting sqref="C814:F814">
    <cfRule type="expression" dxfId="0" priority="1831" stopIfTrue="1">
      <formula>"len($A:$A)=3"</formula>
    </cfRule>
    <cfRule type="expression" dxfId="0" priority="1832" stopIfTrue="1">
      <formula>"len($A:$A)=3"</formula>
    </cfRule>
  </conditionalFormatting>
  <conditionalFormatting sqref="C815:F815">
    <cfRule type="expression" dxfId="0" priority="1551" stopIfTrue="1">
      <formula>"len($A:$A)=3"</formula>
    </cfRule>
    <cfRule type="expression" dxfId="0" priority="1552" stopIfTrue="1">
      <formula>"len($A:$A)=3"</formula>
    </cfRule>
  </conditionalFormatting>
  <conditionalFormatting sqref="C826:F826">
    <cfRule type="expression" dxfId="0" priority="1549" stopIfTrue="1">
      <formula>"len($A:$A)=3"</formula>
    </cfRule>
    <cfRule type="expression" dxfId="0" priority="1550" stopIfTrue="1">
      <formula>"len($A:$A)=3"</formula>
    </cfRule>
  </conditionalFormatting>
  <conditionalFormatting sqref="C827">
    <cfRule type="expression" dxfId="0" priority="1187" stopIfTrue="1">
      <formula>"len($A:$A)=3"</formula>
    </cfRule>
    <cfRule type="expression" dxfId="0" priority="1188" stopIfTrue="1">
      <formula>"len($A:$A)=3"</formula>
    </cfRule>
  </conditionalFormatting>
  <conditionalFormatting sqref="D827">
    <cfRule type="expression" dxfId="0" priority="829" stopIfTrue="1">
      <formula>"len($A:$A)=3"</formula>
    </cfRule>
    <cfRule type="expression" dxfId="0" priority="830" stopIfTrue="1">
      <formula>"len($A:$A)=3"</formula>
    </cfRule>
  </conditionalFormatting>
  <conditionalFormatting sqref="E827">
    <cfRule type="expression" dxfId="0" priority="113" stopIfTrue="1">
      <formula>"len($A:$A)=3"</formula>
    </cfRule>
    <cfRule type="expression" dxfId="0" priority="114" stopIfTrue="1">
      <formula>"len($A:$A)=3"</formula>
    </cfRule>
  </conditionalFormatting>
  <conditionalFormatting sqref="F827">
    <cfRule type="expression" dxfId="0" priority="471" stopIfTrue="1">
      <formula>"len($A:$A)=3"</formula>
    </cfRule>
    <cfRule type="expression" dxfId="0" priority="472" stopIfTrue="1">
      <formula>"len($A:$A)=3"</formula>
    </cfRule>
  </conditionalFormatting>
  <conditionalFormatting sqref="C828:F828">
    <cfRule type="expression" dxfId="0" priority="1547" stopIfTrue="1">
      <formula>"len($A:$A)=3"</formula>
    </cfRule>
    <cfRule type="expression" dxfId="0" priority="1548" stopIfTrue="1">
      <formula>"len($A:$A)=3"</formula>
    </cfRule>
  </conditionalFormatting>
  <conditionalFormatting sqref="C831:F831">
    <cfRule type="expression" dxfId="0" priority="1545" stopIfTrue="1">
      <formula>"len($A:$A)=3"</formula>
    </cfRule>
    <cfRule type="expression" dxfId="0" priority="1546" stopIfTrue="1">
      <formula>"len($A:$A)=3"</formula>
    </cfRule>
  </conditionalFormatting>
  <conditionalFormatting sqref="C832">
    <cfRule type="expression" dxfId="0" priority="1183" stopIfTrue="1">
      <formula>"len($A:$A)=3"</formula>
    </cfRule>
    <cfRule type="expression" dxfId="0" priority="1184" stopIfTrue="1">
      <formula>"len($A:$A)=3"</formula>
    </cfRule>
  </conditionalFormatting>
  <conditionalFormatting sqref="D832">
    <cfRule type="expression" dxfId="0" priority="825" stopIfTrue="1">
      <formula>"len($A:$A)=3"</formula>
    </cfRule>
    <cfRule type="expression" dxfId="0" priority="826" stopIfTrue="1">
      <formula>"len($A:$A)=3"</formula>
    </cfRule>
  </conditionalFormatting>
  <conditionalFormatting sqref="E832">
    <cfRule type="expression" dxfId="0" priority="109" stopIfTrue="1">
      <formula>"len($A:$A)=3"</formula>
    </cfRule>
    <cfRule type="expression" dxfId="0" priority="110" stopIfTrue="1">
      <formula>"len($A:$A)=3"</formula>
    </cfRule>
  </conditionalFormatting>
  <conditionalFormatting sqref="F832">
    <cfRule type="expression" dxfId="0" priority="467" stopIfTrue="1">
      <formula>"len($A:$A)=3"</formula>
    </cfRule>
    <cfRule type="expression" dxfId="0" priority="468" stopIfTrue="1">
      <formula>"len($A:$A)=3"</formula>
    </cfRule>
  </conditionalFormatting>
  <conditionalFormatting sqref="C833:F833">
    <cfRule type="expression" dxfId="0" priority="1543" stopIfTrue="1">
      <formula>"len($A:$A)=3"</formula>
    </cfRule>
    <cfRule type="expression" dxfId="0" priority="1544" stopIfTrue="1">
      <formula>"len($A:$A)=3"</formula>
    </cfRule>
  </conditionalFormatting>
  <conditionalFormatting sqref="C834">
    <cfRule type="expression" dxfId="0" priority="1181" stopIfTrue="1">
      <formula>"len($A:$A)=3"</formula>
    </cfRule>
    <cfRule type="expression" dxfId="0" priority="1182" stopIfTrue="1">
      <formula>"len($A:$A)=3"</formula>
    </cfRule>
  </conditionalFormatting>
  <conditionalFormatting sqref="D834">
    <cfRule type="expression" dxfId="0" priority="823" stopIfTrue="1">
      <formula>"len($A:$A)=3"</formula>
    </cfRule>
    <cfRule type="expression" dxfId="0" priority="824" stopIfTrue="1">
      <formula>"len($A:$A)=3"</formula>
    </cfRule>
  </conditionalFormatting>
  <conditionalFormatting sqref="E834">
    <cfRule type="expression" dxfId="0" priority="107" stopIfTrue="1">
      <formula>"len($A:$A)=3"</formula>
    </cfRule>
    <cfRule type="expression" dxfId="0" priority="108" stopIfTrue="1">
      <formula>"len($A:$A)=3"</formula>
    </cfRule>
  </conditionalFormatting>
  <conditionalFormatting sqref="F834">
    <cfRule type="expression" dxfId="0" priority="465" stopIfTrue="1">
      <formula>"len($A:$A)=3"</formula>
    </cfRule>
    <cfRule type="expression" dxfId="0" priority="466" stopIfTrue="1">
      <formula>"len($A:$A)=3"</formula>
    </cfRule>
  </conditionalFormatting>
  <conditionalFormatting sqref="C835:F835">
    <cfRule type="expression" dxfId="0" priority="1541" stopIfTrue="1">
      <formula>"len($A:$A)=3"</formula>
    </cfRule>
    <cfRule type="expression" dxfId="0" priority="1542" stopIfTrue="1">
      <formula>"len($A:$A)=3"</formula>
    </cfRule>
  </conditionalFormatting>
  <conditionalFormatting sqref="C836">
    <cfRule type="expression" dxfId="0" priority="1179" stopIfTrue="1">
      <formula>"len($A:$A)=3"</formula>
    </cfRule>
    <cfRule type="expression" dxfId="0" priority="1180" stopIfTrue="1">
      <formula>"len($A:$A)=3"</formula>
    </cfRule>
  </conditionalFormatting>
  <conditionalFormatting sqref="D836">
    <cfRule type="expression" dxfId="0" priority="821" stopIfTrue="1">
      <formula>"len($A:$A)=3"</formula>
    </cfRule>
    <cfRule type="expression" dxfId="0" priority="822" stopIfTrue="1">
      <formula>"len($A:$A)=3"</formula>
    </cfRule>
  </conditionalFormatting>
  <conditionalFormatting sqref="E836">
    <cfRule type="expression" dxfId="0" priority="105" stopIfTrue="1">
      <formula>"len($A:$A)=3"</formula>
    </cfRule>
    <cfRule type="expression" dxfId="0" priority="106" stopIfTrue="1">
      <formula>"len($A:$A)=3"</formula>
    </cfRule>
  </conditionalFormatting>
  <conditionalFormatting sqref="F836">
    <cfRule type="expression" dxfId="0" priority="463" stopIfTrue="1">
      <formula>"len($A:$A)=3"</formula>
    </cfRule>
    <cfRule type="expression" dxfId="0" priority="464" stopIfTrue="1">
      <formula>"len($A:$A)=3"</formula>
    </cfRule>
  </conditionalFormatting>
  <conditionalFormatting sqref="C837:F837">
    <cfRule type="expression" dxfId="0" priority="1829" stopIfTrue="1">
      <formula>"len($A:$A)=3"</formula>
    </cfRule>
    <cfRule type="expression" dxfId="0" priority="1830" stopIfTrue="1">
      <formula>"len($A:$A)=3"</formula>
    </cfRule>
  </conditionalFormatting>
  <conditionalFormatting sqref="C838:F838">
    <cfRule type="expression" dxfId="0" priority="1539" stopIfTrue="1">
      <formula>"len($A:$A)=3"</formula>
    </cfRule>
    <cfRule type="expression" dxfId="0" priority="1540" stopIfTrue="1">
      <formula>"len($A:$A)=3"</formula>
    </cfRule>
  </conditionalFormatting>
  <conditionalFormatting sqref="C864:F864">
    <cfRule type="expression" dxfId="0" priority="1537" stopIfTrue="1">
      <formula>"len($A:$A)=3"</formula>
    </cfRule>
    <cfRule type="expression" dxfId="0" priority="1538" stopIfTrue="1">
      <formula>"len($A:$A)=3"</formula>
    </cfRule>
  </conditionalFormatting>
  <conditionalFormatting sqref="C887:F887">
    <cfRule type="expression" dxfId="0" priority="1535" stopIfTrue="1">
      <formula>"len($A:$A)=3"</formula>
    </cfRule>
    <cfRule type="expression" dxfId="0" priority="1536" stopIfTrue="1">
      <formula>"len($A:$A)=3"</formula>
    </cfRule>
  </conditionalFormatting>
  <conditionalFormatting sqref="C915:F915">
    <cfRule type="expression" dxfId="0" priority="1533" stopIfTrue="1">
      <formula>"len($A:$A)=3"</formula>
    </cfRule>
    <cfRule type="expression" dxfId="0" priority="1534" stopIfTrue="1">
      <formula>"len($A:$A)=3"</formula>
    </cfRule>
  </conditionalFormatting>
  <conditionalFormatting sqref="C926:F926">
    <cfRule type="expression" dxfId="0" priority="1531" stopIfTrue="1">
      <formula>"len($A:$A)=3"</formula>
    </cfRule>
    <cfRule type="expression" dxfId="0" priority="1532" stopIfTrue="1">
      <formula>"len($A:$A)=3"</formula>
    </cfRule>
  </conditionalFormatting>
  <conditionalFormatting sqref="C933:F933">
    <cfRule type="expression" dxfId="0" priority="1529" stopIfTrue="1">
      <formula>"len($A:$A)=3"</formula>
    </cfRule>
    <cfRule type="expression" dxfId="0" priority="1530" stopIfTrue="1">
      <formula>"len($A:$A)=3"</formula>
    </cfRule>
  </conditionalFormatting>
  <conditionalFormatting sqref="C939:F939">
    <cfRule type="expression" dxfId="0" priority="1527" stopIfTrue="1">
      <formula>"len($A:$A)=3"</formula>
    </cfRule>
    <cfRule type="expression" dxfId="0" priority="1528" stopIfTrue="1">
      <formula>"len($A:$A)=3"</formula>
    </cfRule>
  </conditionalFormatting>
  <conditionalFormatting sqref="C942:F942">
    <cfRule type="expression" dxfId="0" priority="1525" stopIfTrue="1">
      <formula>"len($A:$A)=3"</formula>
    </cfRule>
    <cfRule type="expression" dxfId="0" priority="1526" stopIfTrue="1">
      <formula>"len($A:$A)=3"</formula>
    </cfRule>
  </conditionalFormatting>
  <conditionalFormatting sqref="C945:F945">
    <cfRule type="expression" dxfId="0" priority="1827" stopIfTrue="1">
      <formula>"len($A:$A)=3"</formula>
    </cfRule>
    <cfRule type="expression" dxfId="0" priority="1828" stopIfTrue="1">
      <formula>"len($A:$A)=3"</formula>
    </cfRule>
  </conditionalFormatting>
  <conditionalFormatting sqref="C946:F946">
    <cfRule type="expression" dxfId="0" priority="1523" stopIfTrue="1">
      <formula>"len($A:$A)=3"</formula>
    </cfRule>
    <cfRule type="expression" dxfId="0" priority="1524" stopIfTrue="1">
      <formula>"len($A:$A)=3"</formula>
    </cfRule>
  </conditionalFormatting>
  <conditionalFormatting sqref="C968:F968">
    <cfRule type="expression" dxfId="0" priority="1521" stopIfTrue="1">
      <formula>"len($A:$A)=3"</formula>
    </cfRule>
    <cfRule type="expression" dxfId="0" priority="1522" stopIfTrue="1">
      <formula>"len($A:$A)=3"</formula>
    </cfRule>
  </conditionalFormatting>
  <conditionalFormatting sqref="C978:F978">
    <cfRule type="expression" dxfId="0" priority="1519" stopIfTrue="1">
      <formula>"len($A:$A)=3"</formula>
    </cfRule>
    <cfRule type="expression" dxfId="0" priority="1520" stopIfTrue="1">
      <formula>"len($A:$A)=3"</formula>
    </cfRule>
  </conditionalFormatting>
  <conditionalFormatting sqref="C988:F988">
    <cfRule type="expression" dxfId="0" priority="1517" stopIfTrue="1">
      <formula>"len($A:$A)=3"</formula>
    </cfRule>
    <cfRule type="expression" dxfId="0" priority="1518" stopIfTrue="1">
      <formula>"len($A:$A)=3"</formula>
    </cfRule>
  </conditionalFormatting>
  <conditionalFormatting sqref="C995:F995">
    <cfRule type="expression" dxfId="0" priority="1515" stopIfTrue="1">
      <formula>"len($A:$A)=3"</formula>
    </cfRule>
    <cfRule type="expression" dxfId="0" priority="1516" stopIfTrue="1">
      <formula>"len($A:$A)=3"</formula>
    </cfRule>
  </conditionalFormatting>
  <conditionalFormatting sqref="C1000:F1000">
    <cfRule type="expression" dxfId="0" priority="1513" stopIfTrue="1">
      <formula>"len($A:$A)=3"</formula>
    </cfRule>
    <cfRule type="expression" dxfId="0" priority="1514" stopIfTrue="1">
      <formula>"len($A:$A)=3"</formula>
    </cfRule>
  </conditionalFormatting>
  <conditionalFormatting sqref="C1003:F1003">
    <cfRule type="expression" dxfId="0" priority="1825" stopIfTrue="1">
      <formula>"len($A:$A)=3"</formula>
    </cfRule>
    <cfRule type="expression" dxfId="0" priority="1826" stopIfTrue="1">
      <formula>"len($A:$A)=3"</formula>
    </cfRule>
  </conditionalFormatting>
  <conditionalFormatting sqref="C1004:F1004">
    <cfRule type="expression" dxfId="0" priority="1511" stopIfTrue="1">
      <formula>"len($A:$A)=3"</formula>
    </cfRule>
    <cfRule type="expression" dxfId="0" priority="1512" stopIfTrue="1">
      <formula>"len($A:$A)=3"</formula>
    </cfRule>
  </conditionalFormatting>
  <conditionalFormatting sqref="C1014:F1014">
    <cfRule type="expression" dxfId="0" priority="1509" stopIfTrue="1">
      <formula>"len($A:$A)=3"</formula>
    </cfRule>
    <cfRule type="expression" dxfId="0" priority="1510" stopIfTrue="1">
      <formula>"len($A:$A)=3"</formula>
    </cfRule>
  </conditionalFormatting>
  <conditionalFormatting sqref="C1030:F1030">
    <cfRule type="expression" dxfId="0" priority="1507" stopIfTrue="1">
      <formula>"len($A:$A)=3"</formula>
    </cfRule>
    <cfRule type="expression" dxfId="0" priority="1508" stopIfTrue="1">
      <formula>"len($A:$A)=3"</formula>
    </cfRule>
  </conditionalFormatting>
  <conditionalFormatting sqref="C1035:F1035">
    <cfRule type="expression" dxfId="0" priority="1505" stopIfTrue="1">
      <formula>"len($A:$A)=3"</formula>
    </cfRule>
    <cfRule type="expression" dxfId="0" priority="1506" stopIfTrue="1">
      <formula>"len($A:$A)=3"</formula>
    </cfRule>
  </conditionalFormatting>
  <conditionalFormatting sqref="C1046:F1046">
    <cfRule type="expression" dxfId="0" priority="1503" stopIfTrue="1">
      <formula>"len($A:$A)=3"</formula>
    </cfRule>
    <cfRule type="expression" dxfId="0" priority="1504" stopIfTrue="1">
      <formula>"len($A:$A)=3"</formula>
    </cfRule>
  </conditionalFormatting>
  <conditionalFormatting sqref="C1053:F1053">
    <cfRule type="expression" dxfId="0" priority="1501" stopIfTrue="1">
      <formula>"len($A:$A)=3"</formula>
    </cfRule>
    <cfRule type="expression" dxfId="0" priority="1502" stopIfTrue="1">
      <formula>"len($A:$A)=3"</formula>
    </cfRule>
  </conditionalFormatting>
  <conditionalFormatting sqref="C1061:F1061">
    <cfRule type="expression" dxfId="0" priority="1499" stopIfTrue="1">
      <formula>"len($A:$A)=3"</formula>
    </cfRule>
    <cfRule type="expression" dxfId="0" priority="1500" stopIfTrue="1">
      <formula>"len($A:$A)=3"</formula>
    </cfRule>
  </conditionalFormatting>
  <conditionalFormatting sqref="C1067:F1067">
    <cfRule type="expression" dxfId="0" priority="1823" stopIfTrue="1">
      <formula>"len($A:$A)=3"</formula>
    </cfRule>
    <cfRule type="expression" dxfId="0" priority="1824" stopIfTrue="1">
      <formula>"len($A:$A)=3"</formula>
    </cfRule>
  </conditionalFormatting>
  <conditionalFormatting sqref="C1068:F1068">
    <cfRule type="expression" dxfId="0" priority="1497" stopIfTrue="1">
      <formula>"len($A:$A)=3"</formula>
    </cfRule>
    <cfRule type="expression" dxfId="0" priority="1498" stopIfTrue="1">
      <formula>"len($A:$A)=3"</formula>
    </cfRule>
  </conditionalFormatting>
  <conditionalFormatting sqref="C1078:F1078">
    <cfRule type="expression" dxfId="0" priority="1495" stopIfTrue="1">
      <formula>"len($A:$A)=3"</formula>
    </cfRule>
    <cfRule type="expression" dxfId="0" priority="1496" stopIfTrue="1">
      <formula>"len($A:$A)=3"</formula>
    </cfRule>
  </conditionalFormatting>
  <conditionalFormatting sqref="C1084:F1084">
    <cfRule type="expression" dxfId="0" priority="1493" stopIfTrue="1">
      <formula>"len($A:$A)=3"</formula>
    </cfRule>
    <cfRule type="expression" dxfId="0" priority="1494" stopIfTrue="1">
      <formula>"len($A:$A)=3"</formula>
    </cfRule>
  </conditionalFormatting>
  <conditionalFormatting sqref="C1087:F1087">
    <cfRule type="expression" dxfId="0" priority="1821" stopIfTrue="1">
      <formula>"len($A:$A)=3"</formula>
    </cfRule>
    <cfRule type="expression" dxfId="0" priority="1822" stopIfTrue="1">
      <formula>"len($A:$A)=3"</formula>
    </cfRule>
  </conditionalFormatting>
  <conditionalFormatting sqref="C1088:F1088">
    <cfRule type="expression" dxfId="0" priority="1491" stopIfTrue="1">
      <formula>"len($A:$A)=3"</formula>
    </cfRule>
    <cfRule type="expression" dxfId="0" priority="1492" stopIfTrue="1">
      <formula>"len($A:$A)=3"</formula>
    </cfRule>
  </conditionalFormatting>
  <conditionalFormatting sqref="C1095:F1095">
    <cfRule type="expression" dxfId="0" priority="1489" stopIfTrue="1">
      <formula>"len($A:$A)=3"</formula>
    </cfRule>
    <cfRule type="expression" dxfId="0" priority="1490" stopIfTrue="1">
      <formula>"len($A:$A)=3"</formula>
    </cfRule>
  </conditionalFormatting>
  <conditionalFormatting sqref="C1105:F1105">
    <cfRule type="expression" dxfId="0" priority="1487" stopIfTrue="1">
      <formula>"len($A:$A)=3"</formula>
    </cfRule>
    <cfRule type="expression" dxfId="0" priority="1488" stopIfTrue="1">
      <formula>"len($A:$A)=3"</formula>
    </cfRule>
  </conditionalFormatting>
  <conditionalFormatting sqref="C1111:F1111">
    <cfRule type="expression" dxfId="0" priority="1485" stopIfTrue="1">
      <formula>"len($A:$A)=3"</formula>
    </cfRule>
    <cfRule type="expression" dxfId="0" priority="1486" stopIfTrue="1">
      <formula>"len($A:$A)=3"</formula>
    </cfRule>
  </conditionalFormatting>
  <conditionalFormatting sqref="C1114:F1114">
    <cfRule type="expression" dxfId="0" priority="1819" stopIfTrue="1">
      <formula>"len($A:$A)=3"</formula>
    </cfRule>
    <cfRule type="expression" dxfId="0" priority="1820" stopIfTrue="1">
      <formula>"len($A:$A)=3"</formula>
    </cfRule>
  </conditionalFormatting>
  <conditionalFormatting sqref="C1124:F1124">
    <cfRule type="expression" dxfId="0" priority="1817" stopIfTrue="1">
      <formula>"len($A:$A)=3"</formula>
    </cfRule>
    <cfRule type="expression" dxfId="0" priority="1818" stopIfTrue="1">
      <formula>"len($A:$A)=3"</formula>
    </cfRule>
  </conditionalFormatting>
  <conditionalFormatting sqref="C1125:F1125">
    <cfRule type="expression" dxfId="0" priority="1481" stopIfTrue="1">
      <formula>"len($A:$A)=3"</formula>
    </cfRule>
    <cfRule type="expression" dxfId="0" priority="1482" stopIfTrue="1">
      <formula>"len($A:$A)=3"</formula>
    </cfRule>
  </conditionalFormatting>
  <conditionalFormatting sqref="C1152:F1152">
    <cfRule type="expression" dxfId="0" priority="1479" stopIfTrue="1">
      <formula>"len($A:$A)=3"</formula>
    </cfRule>
    <cfRule type="expression" dxfId="0" priority="1480" stopIfTrue="1">
      <formula>"len($A:$A)=3"</formula>
    </cfRule>
  </conditionalFormatting>
  <conditionalFormatting sqref="C1167:F1167">
    <cfRule type="expression" dxfId="0" priority="1477" stopIfTrue="1">
      <formula>"len($A:$A)=3"</formula>
    </cfRule>
    <cfRule type="expression" dxfId="0" priority="1478" stopIfTrue="1">
      <formula>"len($A:$A)=3"</formula>
    </cfRule>
  </conditionalFormatting>
  <conditionalFormatting sqref="C1168">
    <cfRule type="expression" dxfId="0" priority="1117" stopIfTrue="1">
      <formula>"len($A:$A)=3"</formula>
    </cfRule>
    <cfRule type="expression" dxfId="0" priority="1118" stopIfTrue="1">
      <formula>"len($A:$A)=3"</formula>
    </cfRule>
  </conditionalFormatting>
  <conditionalFormatting sqref="D1168">
    <cfRule type="expression" dxfId="0" priority="759" stopIfTrue="1">
      <formula>"len($A:$A)=3"</formula>
    </cfRule>
    <cfRule type="expression" dxfId="0" priority="760" stopIfTrue="1">
      <formula>"len($A:$A)=3"</formula>
    </cfRule>
  </conditionalFormatting>
  <conditionalFormatting sqref="E1168">
    <cfRule type="expression" dxfId="0" priority="43" stopIfTrue="1">
      <formula>"len($A:$A)=3"</formula>
    </cfRule>
    <cfRule type="expression" dxfId="0" priority="44" stopIfTrue="1">
      <formula>"len($A:$A)=3"</formula>
    </cfRule>
  </conditionalFormatting>
  <conditionalFormatting sqref="F1168">
    <cfRule type="expression" dxfId="0" priority="401" stopIfTrue="1">
      <formula>"len($A:$A)=3"</formula>
    </cfRule>
    <cfRule type="expression" dxfId="0" priority="402" stopIfTrue="1">
      <formula>"len($A:$A)=3"</formula>
    </cfRule>
  </conditionalFormatting>
  <conditionalFormatting sqref="C1169:F1169">
    <cfRule type="expression" dxfId="0" priority="1815" stopIfTrue="1">
      <formula>"len($A:$A)=3"</formula>
    </cfRule>
    <cfRule type="expression" dxfId="0" priority="1816" stopIfTrue="1">
      <formula>"len($A:$A)=3"</formula>
    </cfRule>
  </conditionalFormatting>
  <conditionalFormatting sqref="C1170:F1170">
    <cfRule type="expression" dxfId="0" priority="1475" stopIfTrue="1">
      <formula>"len($A:$A)=3"</formula>
    </cfRule>
    <cfRule type="expression" dxfId="0" priority="1476" stopIfTrue="1">
      <formula>"len($A:$A)=3"</formula>
    </cfRule>
  </conditionalFormatting>
  <conditionalFormatting sqref="C1181:F1181">
    <cfRule type="expression" dxfId="0" priority="1473" stopIfTrue="1">
      <formula>"len($A:$A)=3"</formula>
    </cfRule>
    <cfRule type="expression" dxfId="0" priority="1474" stopIfTrue="1">
      <formula>"len($A:$A)=3"</formula>
    </cfRule>
  </conditionalFormatting>
  <conditionalFormatting sqref="C1185:F1185">
    <cfRule type="expression" dxfId="0" priority="1471" stopIfTrue="1">
      <formula>"len($A:$A)=3"</formula>
    </cfRule>
    <cfRule type="expression" dxfId="0" priority="1472" stopIfTrue="1">
      <formula>"len($A:$A)=3"</formula>
    </cfRule>
  </conditionalFormatting>
  <conditionalFormatting sqref="C1189:F1189">
    <cfRule type="expression" dxfId="0" priority="1813" stopIfTrue="1">
      <formula>"len($A:$A)=3"</formula>
    </cfRule>
    <cfRule type="expression" dxfId="0" priority="1814" stopIfTrue="1">
      <formula>"len($A:$A)=3"</formula>
    </cfRule>
  </conditionalFormatting>
  <conditionalFormatting sqref="C1190:F1190">
    <cfRule type="expression" dxfId="0" priority="1469" stopIfTrue="1">
      <formula>"len($A:$A)=3"</formula>
    </cfRule>
    <cfRule type="expression" dxfId="0" priority="1470" stopIfTrue="1">
      <formula>"len($A:$A)=3"</formula>
    </cfRule>
  </conditionalFormatting>
  <conditionalFormatting sqref="C1208:F1208">
    <cfRule type="expression" dxfId="0" priority="1467" stopIfTrue="1">
      <formula>"len($A:$A)=3"</formula>
    </cfRule>
    <cfRule type="expression" dxfId="0" priority="1468" stopIfTrue="1">
      <formula>"len($A:$A)=3"</formula>
    </cfRule>
  </conditionalFormatting>
  <conditionalFormatting sqref="C1215:F1215">
    <cfRule type="expression" dxfId="0" priority="1465" stopIfTrue="1">
      <formula>"len($A:$A)=3"</formula>
    </cfRule>
    <cfRule type="expression" dxfId="0" priority="1466" stopIfTrue="1">
      <formula>"len($A:$A)=3"</formula>
    </cfRule>
  </conditionalFormatting>
  <conditionalFormatting sqref="C1221:F1221">
    <cfRule type="expression" dxfId="0" priority="1463" stopIfTrue="1">
      <formula>"len($A:$A)=3"</formula>
    </cfRule>
    <cfRule type="expression" dxfId="0" priority="1464" stopIfTrue="1">
      <formula>"len($A:$A)=3"</formula>
    </cfRule>
  </conditionalFormatting>
  <conditionalFormatting sqref="C1234:F1234">
    <cfRule type="expression" dxfId="0" priority="1811" stopIfTrue="1">
      <formula>"len($A:$A)=3"</formula>
    </cfRule>
    <cfRule type="expression" dxfId="0" priority="1812" stopIfTrue="1">
      <formula>"len($A:$A)=3"</formula>
    </cfRule>
  </conditionalFormatting>
  <conditionalFormatting sqref="C1235:F1235">
    <cfRule type="expression" dxfId="0" priority="1461" stopIfTrue="1">
      <formula>"len($A:$A)=3"</formula>
    </cfRule>
    <cfRule type="expression" dxfId="0" priority="1462" stopIfTrue="1">
      <formula>"len($A:$A)=3"</formula>
    </cfRule>
  </conditionalFormatting>
  <conditionalFormatting sqref="C1246:F1246">
    <cfRule type="expression" dxfId="0" priority="1459" stopIfTrue="1">
      <formula>"len($A:$A)=3"</formula>
    </cfRule>
    <cfRule type="expression" dxfId="0" priority="1460" stopIfTrue="1">
      <formula>"len($A:$A)=3"</formula>
    </cfRule>
  </conditionalFormatting>
  <conditionalFormatting sqref="C1252:F1252">
    <cfRule type="expression" dxfId="0" priority="1457" stopIfTrue="1">
      <formula>"len($A:$A)=3"</formula>
    </cfRule>
    <cfRule type="expression" dxfId="0" priority="1458" stopIfTrue="1">
      <formula>"len($A:$A)=3"</formula>
    </cfRule>
  </conditionalFormatting>
  <conditionalFormatting sqref="C1260:F1260">
    <cfRule type="expression" dxfId="0" priority="1455" stopIfTrue="1">
      <formula>"len($A:$A)=3"</formula>
    </cfRule>
    <cfRule type="expression" dxfId="0" priority="1456" stopIfTrue="1">
      <formula>"len($A:$A)=3"</formula>
    </cfRule>
  </conditionalFormatting>
  <conditionalFormatting sqref="C1273:F1273">
    <cfRule type="expression" dxfId="0" priority="1453" stopIfTrue="1">
      <formula>"len($A:$A)=3"</formula>
    </cfRule>
    <cfRule type="expression" dxfId="0" priority="1454" stopIfTrue="1">
      <formula>"len($A:$A)=3"</formula>
    </cfRule>
  </conditionalFormatting>
  <conditionalFormatting sqref="C1277:F1277">
    <cfRule type="expression" dxfId="0" priority="1451" stopIfTrue="1">
      <formula>"len($A:$A)=3"</formula>
    </cfRule>
    <cfRule type="expression" dxfId="0" priority="1452" stopIfTrue="1">
      <formula>"len($A:$A)=3"</formula>
    </cfRule>
  </conditionalFormatting>
  <conditionalFormatting sqref="C1281:F1281">
    <cfRule type="expression" dxfId="0" priority="1449" stopIfTrue="1">
      <formula>"len($A:$A)=3"</formula>
    </cfRule>
    <cfRule type="expression" dxfId="0" priority="1450" stopIfTrue="1">
      <formula>"len($A:$A)=3"</formula>
    </cfRule>
  </conditionalFormatting>
  <conditionalFormatting sqref="C1284:F1284">
    <cfRule type="expression" dxfId="0" priority="1809" stopIfTrue="1">
      <formula>"len($A:$A)=3"</formula>
    </cfRule>
    <cfRule type="expression" dxfId="0" priority="1810" stopIfTrue="1">
      <formula>"len($A:$A)=3"</formula>
    </cfRule>
  </conditionalFormatting>
  <conditionalFormatting sqref="C1285:F1285">
    <cfRule type="expression" dxfId="0" priority="1447" stopIfTrue="1">
      <formula>"len($A:$A)=3"</formula>
    </cfRule>
    <cfRule type="expression" dxfId="0" priority="1448" stopIfTrue="1">
      <formula>"len($A:$A)=3"</formula>
    </cfRule>
  </conditionalFormatting>
  <conditionalFormatting sqref="C1286">
    <cfRule type="expression" dxfId="0" priority="1087" stopIfTrue="1">
      <formula>"len($A:$A)=3"</formula>
    </cfRule>
    <cfRule type="expression" dxfId="0" priority="1088" stopIfTrue="1">
      <formula>"len($A:$A)=3"</formula>
    </cfRule>
  </conditionalFormatting>
  <conditionalFormatting sqref="D1286">
    <cfRule type="expression" dxfId="0" priority="729" stopIfTrue="1">
      <formula>"len($A:$A)=3"</formula>
    </cfRule>
    <cfRule type="expression" dxfId="0" priority="730" stopIfTrue="1">
      <formula>"len($A:$A)=3"</formula>
    </cfRule>
  </conditionalFormatting>
  <conditionalFormatting sqref="E1286">
    <cfRule type="expression" dxfId="0" priority="13" stopIfTrue="1">
      <formula>"len($A:$A)=3"</formula>
    </cfRule>
    <cfRule type="expression" dxfId="0" priority="14" stopIfTrue="1">
      <formula>"len($A:$A)=3"</formula>
    </cfRule>
  </conditionalFormatting>
  <conditionalFormatting sqref="F1286">
    <cfRule type="expression" dxfId="0" priority="371" stopIfTrue="1">
      <formula>"len($A:$A)=3"</formula>
    </cfRule>
    <cfRule type="expression" dxfId="0" priority="372" stopIfTrue="1">
      <formula>"len($A:$A)=3"</formula>
    </cfRule>
  </conditionalFormatting>
  <conditionalFormatting sqref="C1287:F1287">
    <cfRule type="expression" dxfId="0" priority="1445" stopIfTrue="1">
      <formula>"len($A:$A)=3"</formula>
    </cfRule>
    <cfRule type="expression" dxfId="0" priority="1446" stopIfTrue="1">
      <formula>"len($A:$A)=3"</formula>
    </cfRule>
  </conditionalFormatting>
  <conditionalFormatting sqref="C1288">
    <cfRule type="expression" dxfId="0" priority="1085" stopIfTrue="1">
      <formula>"len($A:$A)=3"</formula>
    </cfRule>
    <cfRule type="expression" dxfId="0" priority="1086" stopIfTrue="1">
      <formula>"len($A:$A)=3"</formula>
    </cfRule>
  </conditionalFormatting>
  <conditionalFormatting sqref="D1288">
    <cfRule type="expression" dxfId="0" priority="727" stopIfTrue="1">
      <formula>"len($A:$A)=3"</formula>
    </cfRule>
    <cfRule type="expression" dxfId="0" priority="728" stopIfTrue="1">
      <formula>"len($A:$A)=3"</formula>
    </cfRule>
  </conditionalFormatting>
  <conditionalFormatting sqref="E1288">
    <cfRule type="expression" dxfId="0" priority="11" stopIfTrue="1">
      <formula>"len($A:$A)=3"</formula>
    </cfRule>
    <cfRule type="expression" dxfId="0" priority="12" stopIfTrue="1">
      <formula>"len($A:$A)=3"</formula>
    </cfRule>
  </conditionalFormatting>
  <conditionalFormatting sqref="F1288">
    <cfRule type="expression" dxfId="0" priority="369" stopIfTrue="1">
      <formula>"len($A:$A)=3"</formula>
    </cfRule>
    <cfRule type="expression" dxfId="0" priority="370" stopIfTrue="1">
      <formula>"len($A:$A)=3"</formula>
    </cfRule>
  </conditionalFormatting>
  <conditionalFormatting sqref="C1289:F1289">
    <cfRule type="expression" dxfId="0" priority="1807" stopIfTrue="1">
      <formula>"len($A:$A)=3"</formula>
    </cfRule>
    <cfRule type="expression" dxfId="0" priority="1808" stopIfTrue="1">
      <formula>"len($A:$A)=3"</formula>
    </cfRule>
  </conditionalFormatting>
  <conditionalFormatting sqref="C1290:F1290">
    <cfRule type="expression" dxfId="0" priority="1443" stopIfTrue="1">
      <formula>"len($A:$A)=3"</formula>
    </cfRule>
    <cfRule type="expression" dxfId="0" priority="1444" stopIfTrue="1">
      <formula>"len($A:$A)=3"</formula>
    </cfRule>
  </conditionalFormatting>
  <conditionalFormatting sqref="C1295:F1295">
    <cfRule type="expression" dxfId="0" priority="1805" stopIfTrue="1">
      <formula>"len($A:$A)=3"</formula>
    </cfRule>
    <cfRule type="expression" dxfId="0" priority="1806" stopIfTrue="1">
      <formula>"len($A:$A)=3"</formula>
    </cfRule>
  </conditionalFormatting>
  <conditionalFormatting sqref="C1296:F1296">
    <cfRule type="expression" dxfId="0" priority="1441" stopIfTrue="1">
      <formula>"len($A:$A)=3"</formula>
    </cfRule>
    <cfRule type="expression" dxfId="0" priority="1442" stopIfTrue="1">
      <formula>"len($A:$A)=3"</formula>
    </cfRule>
  </conditionalFormatting>
  <conditionalFormatting sqref="C1300:F1300">
    <cfRule type="expression" dxfId="0" priority="1803" stopIfTrue="1">
      <formula>"len($A:$A)=3"</formula>
    </cfRule>
    <cfRule type="expression" dxfId="0" priority="1804" stopIfTrue="1">
      <formula>"len($A:$A)=3"</formula>
    </cfRule>
  </conditionalFormatting>
  <conditionalFormatting sqref="C1301:F1301">
    <cfRule type="expression" dxfId="0" priority="1437" stopIfTrue="1">
      <formula>"len($A:$A)=3"</formula>
    </cfRule>
    <cfRule type="expression" dxfId="0" priority="1438" stopIfTrue="1">
      <formula>"len($A:$A)=3"</formula>
    </cfRule>
  </conditionalFormatting>
  <conditionalFormatting sqref="C1307:F1307">
    <cfRule type="expression" dxfId="0" priority="1435" stopIfTrue="1">
      <formula>"len($A:$A)=3"</formula>
    </cfRule>
    <cfRule type="expression" dxfId="0" priority="1436" stopIfTrue="1">
      <formula>"len($A:$A)=3"</formula>
    </cfRule>
  </conditionalFormatting>
  <conditionalFormatting sqref="C1308">
    <cfRule type="expression" dxfId="0" priority="1077" stopIfTrue="1">
      <formula>"len($A:$A)=3"</formula>
    </cfRule>
    <cfRule type="expression" dxfId="0" priority="1078" stopIfTrue="1">
      <formula>"len($A:$A)=3"</formula>
    </cfRule>
  </conditionalFormatting>
  <conditionalFormatting sqref="D1308">
    <cfRule type="expression" dxfId="0" priority="719" stopIfTrue="1">
      <formula>"len($A:$A)=3"</formula>
    </cfRule>
    <cfRule type="expression" dxfId="0" priority="720" stopIfTrue="1">
      <formula>"len($A:$A)=3"</formula>
    </cfRule>
  </conditionalFormatting>
  <conditionalFormatting sqref="E1308">
    <cfRule type="expression" dxfId="0" priority="3" stopIfTrue="1">
      <formula>"len($A:$A)=3"</formula>
    </cfRule>
    <cfRule type="expression" dxfId="0" priority="4" stopIfTrue="1">
      <formula>"len($A:$A)=3"</formula>
    </cfRule>
  </conditionalFormatting>
  <conditionalFormatting sqref="F1308">
    <cfRule type="expression" dxfId="0" priority="361" stopIfTrue="1">
      <formula>"len($A:$A)=3"</formula>
    </cfRule>
    <cfRule type="expression" dxfId="0" priority="362" stopIfTrue="1">
      <formula>"len($A:$A)=3"</formula>
    </cfRule>
  </conditionalFormatting>
  <conditionalFormatting sqref="C1309:F1309">
    <cfRule type="expression" dxfId="0" priority="1801" stopIfTrue="1">
      <formula>"len($A:$A)=3"</formula>
    </cfRule>
    <cfRule type="expression" dxfId="0" priority="1802" stopIfTrue="1">
      <formula>"len($A:$A)=3"</formula>
    </cfRule>
  </conditionalFormatting>
  <conditionalFormatting sqref="C1310:F1310">
    <cfRule type="expression" dxfId="0" priority="1433" stopIfTrue="1">
      <formula>"len($A:$A)=3"</formula>
    </cfRule>
    <cfRule type="expression" dxfId="0" priority="1434" stopIfTrue="1">
      <formula>"len($A:$A)=3"</formula>
    </cfRule>
  </conditionalFormatting>
  <conditionalFormatting sqref="C1311">
    <cfRule type="expression" dxfId="0" priority="1075" stopIfTrue="1">
      <formula>"len($A:$A)=3"</formula>
    </cfRule>
    <cfRule type="expression" dxfId="0" priority="1076" stopIfTrue="1">
      <formula>"len($A:$A)=3"</formula>
    </cfRule>
  </conditionalFormatting>
  <conditionalFormatting sqref="D1311">
    <cfRule type="expression" dxfId="0" priority="717" stopIfTrue="1">
      <formula>"len($A:$A)=3"</formula>
    </cfRule>
    <cfRule type="expression" dxfId="0" priority="718" stopIfTrue="1">
      <formula>"len($A:$A)=3"</formula>
    </cfRule>
  </conditionalFormatting>
  <conditionalFormatting sqref="E1311">
    <cfRule type="expression" dxfId="0" priority="1" stopIfTrue="1">
      <formula>"len($A:$A)=3"</formula>
    </cfRule>
    <cfRule type="expression" dxfId="0" priority="2" stopIfTrue="1">
      <formula>"len($A:$A)=3"</formula>
    </cfRule>
  </conditionalFormatting>
  <conditionalFormatting sqref="F1311">
    <cfRule type="expression" dxfId="0" priority="359" stopIfTrue="1">
      <formula>"len($A:$A)=3"</formula>
    </cfRule>
    <cfRule type="expression" dxfId="0" priority="360" stopIfTrue="1">
      <formula>"len($A:$A)=3"</formula>
    </cfRule>
  </conditionalFormatting>
  <conditionalFormatting sqref="B5:B7">
    <cfRule type="expression" dxfId="0" priority="12440" stopIfTrue="1">
      <formula>"len($A:$A)=3"</formula>
    </cfRule>
  </conditionalFormatting>
  <conditionalFormatting sqref="C7:C17">
    <cfRule type="expression" dxfId="0" priority="1431" stopIfTrue="1">
      <formula>"len($A:$A)=3"</formula>
    </cfRule>
    <cfRule type="expression" dxfId="0" priority="1432" stopIfTrue="1">
      <formula>"len($A:$A)=3"</formula>
    </cfRule>
  </conditionalFormatting>
  <conditionalFormatting sqref="C19:C26">
    <cfRule type="expression" dxfId="0" priority="1429" stopIfTrue="1">
      <formula>"len($A:$A)=3"</formula>
    </cfRule>
    <cfRule type="expression" dxfId="0" priority="1430" stopIfTrue="1">
      <formula>"len($A:$A)=3"</formula>
    </cfRule>
  </conditionalFormatting>
  <conditionalFormatting sqref="C28:C37">
    <cfRule type="expression" dxfId="0" priority="1427" stopIfTrue="1">
      <formula>"len($A:$A)=3"</formula>
    </cfRule>
    <cfRule type="expression" dxfId="0" priority="1428" stopIfTrue="1">
      <formula>"len($A:$A)=3"</formula>
    </cfRule>
  </conditionalFormatting>
  <conditionalFormatting sqref="C39:C48">
    <cfRule type="expression" dxfId="0" priority="1425" stopIfTrue="1">
      <formula>"len($A:$A)=3"</formula>
    </cfRule>
    <cfRule type="expression" dxfId="0" priority="1426" stopIfTrue="1">
      <formula>"len($A:$A)=3"</formula>
    </cfRule>
  </conditionalFormatting>
  <conditionalFormatting sqref="C50:C59">
    <cfRule type="expression" dxfId="0" priority="1423" stopIfTrue="1">
      <formula>"len($A:$A)=3"</formula>
    </cfRule>
    <cfRule type="expression" dxfId="0" priority="1424" stopIfTrue="1">
      <formula>"len($A:$A)=3"</formula>
    </cfRule>
  </conditionalFormatting>
  <conditionalFormatting sqref="C61:C70">
    <cfRule type="expression" dxfId="0" priority="1421" stopIfTrue="1">
      <formula>"len($A:$A)=3"</formula>
    </cfRule>
    <cfRule type="expression" dxfId="0" priority="1422" stopIfTrue="1">
      <formula>"len($A:$A)=3"</formula>
    </cfRule>
  </conditionalFormatting>
  <conditionalFormatting sqref="C72:C78">
    <cfRule type="expression" dxfId="0" priority="1419" stopIfTrue="1">
      <formula>"len($A:$A)=3"</formula>
    </cfRule>
    <cfRule type="expression" dxfId="0" priority="1420" stopIfTrue="1">
      <formula>"len($A:$A)=3"</formula>
    </cfRule>
  </conditionalFormatting>
  <conditionalFormatting sqref="C80:C87">
    <cfRule type="expression" dxfId="0" priority="1417" stopIfTrue="1">
      <formula>"len($A:$A)=3"</formula>
    </cfRule>
    <cfRule type="expression" dxfId="0" priority="1418" stopIfTrue="1">
      <formula>"len($A:$A)=3"</formula>
    </cfRule>
  </conditionalFormatting>
  <conditionalFormatting sqref="C89:C100">
    <cfRule type="expression" dxfId="0" priority="1415" stopIfTrue="1">
      <formula>"len($A:$A)=3"</formula>
    </cfRule>
    <cfRule type="expression" dxfId="0" priority="1416" stopIfTrue="1">
      <formula>"len($A:$A)=3"</formula>
    </cfRule>
  </conditionalFormatting>
  <conditionalFormatting sqref="C102:C109">
    <cfRule type="expression" dxfId="0" priority="1413" stopIfTrue="1">
      <formula>"len($A:$A)=3"</formula>
    </cfRule>
    <cfRule type="expression" dxfId="0" priority="1414" stopIfTrue="1">
      <formula>"len($A:$A)=3"</formula>
    </cfRule>
  </conditionalFormatting>
  <conditionalFormatting sqref="C111:C120">
    <cfRule type="expression" dxfId="0" priority="1411" stopIfTrue="1">
      <formula>"len($A:$A)=3"</formula>
    </cfRule>
    <cfRule type="expression" dxfId="0" priority="1412" stopIfTrue="1">
      <formula>"len($A:$A)=3"</formula>
    </cfRule>
  </conditionalFormatting>
  <conditionalFormatting sqref="C122:C132">
    <cfRule type="expression" dxfId="0" priority="1409" stopIfTrue="1">
      <formula>"len($A:$A)=3"</formula>
    </cfRule>
    <cfRule type="expression" dxfId="0" priority="1410" stopIfTrue="1">
      <formula>"len($A:$A)=3"</formula>
    </cfRule>
  </conditionalFormatting>
  <conditionalFormatting sqref="C134:C139">
    <cfRule type="expression" dxfId="0" priority="1407" stopIfTrue="1">
      <formula>"len($A:$A)=3"</formula>
    </cfRule>
    <cfRule type="expression" dxfId="0" priority="1408" stopIfTrue="1">
      <formula>"len($A:$A)=3"</formula>
    </cfRule>
  </conditionalFormatting>
  <conditionalFormatting sqref="C141:C147">
    <cfRule type="expression" dxfId="0" priority="1405" stopIfTrue="1">
      <formula>"len($A:$A)=3"</formula>
    </cfRule>
    <cfRule type="expression" dxfId="0" priority="1406" stopIfTrue="1">
      <formula>"len($A:$A)=3"</formula>
    </cfRule>
  </conditionalFormatting>
  <conditionalFormatting sqref="C149:C153">
    <cfRule type="expression" dxfId="0" priority="1403" stopIfTrue="1">
      <formula>"len($A:$A)=3"</formula>
    </cfRule>
    <cfRule type="expression" dxfId="0" priority="1404" stopIfTrue="1">
      <formula>"len($A:$A)=3"</formula>
    </cfRule>
  </conditionalFormatting>
  <conditionalFormatting sqref="C155:C160">
    <cfRule type="expression" dxfId="0" priority="1401" stopIfTrue="1">
      <formula>"len($A:$A)=3"</formula>
    </cfRule>
    <cfRule type="expression" dxfId="0" priority="1402" stopIfTrue="1">
      <formula>"len($A:$A)=3"</formula>
    </cfRule>
  </conditionalFormatting>
  <conditionalFormatting sqref="C162:C167">
    <cfRule type="expression" dxfId="0" priority="1399" stopIfTrue="1">
      <formula>"len($A:$A)=3"</formula>
    </cfRule>
    <cfRule type="expression" dxfId="0" priority="1400" stopIfTrue="1">
      <formula>"len($A:$A)=3"</formula>
    </cfRule>
  </conditionalFormatting>
  <conditionalFormatting sqref="C169:C174">
    <cfRule type="expression" dxfId="0" priority="1397" stopIfTrue="1">
      <formula>"len($A:$A)=3"</formula>
    </cfRule>
    <cfRule type="expression" dxfId="0" priority="1398" stopIfTrue="1">
      <formula>"len($A:$A)=3"</formula>
    </cfRule>
  </conditionalFormatting>
  <conditionalFormatting sqref="C176:C181">
    <cfRule type="expression" dxfId="0" priority="1395" stopIfTrue="1">
      <formula>"len($A:$A)=3"</formula>
    </cfRule>
    <cfRule type="expression" dxfId="0" priority="1396" stopIfTrue="1">
      <formula>"len($A:$A)=3"</formula>
    </cfRule>
  </conditionalFormatting>
  <conditionalFormatting sqref="C183:C188">
    <cfRule type="expression" dxfId="0" priority="1393" stopIfTrue="1">
      <formula>"len($A:$A)=3"</formula>
    </cfRule>
    <cfRule type="expression" dxfId="0" priority="1394" stopIfTrue="1">
      <formula>"len($A:$A)=3"</formula>
    </cfRule>
  </conditionalFormatting>
  <conditionalFormatting sqref="C190:C196">
    <cfRule type="expression" dxfId="0" priority="1391" stopIfTrue="1">
      <formula>"len($A:$A)=3"</formula>
    </cfRule>
    <cfRule type="expression" dxfId="0" priority="1392" stopIfTrue="1">
      <formula>"len($A:$A)=3"</formula>
    </cfRule>
  </conditionalFormatting>
  <conditionalFormatting sqref="C198:C202">
    <cfRule type="expression" dxfId="0" priority="1389" stopIfTrue="1">
      <formula>"len($A:$A)=3"</formula>
    </cfRule>
    <cfRule type="expression" dxfId="0" priority="1390" stopIfTrue="1">
      <formula>"len($A:$A)=3"</formula>
    </cfRule>
  </conditionalFormatting>
  <conditionalFormatting sqref="C204:C208">
    <cfRule type="expression" dxfId="0" priority="1387" stopIfTrue="1">
      <formula>"len($A:$A)=3"</formula>
    </cfRule>
    <cfRule type="expression" dxfId="0" priority="1388" stopIfTrue="1">
      <formula>"len($A:$A)=3"</formula>
    </cfRule>
  </conditionalFormatting>
  <conditionalFormatting sqref="C210:C215">
    <cfRule type="expression" dxfId="0" priority="1385" stopIfTrue="1">
      <formula>"len($A:$A)=3"</formula>
    </cfRule>
    <cfRule type="expression" dxfId="0" priority="1386" stopIfTrue="1">
      <formula>"len($A:$A)=3"</formula>
    </cfRule>
  </conditionalFormatting>
  <conditionalFormatting sqref="C217:C230">
    <cfRule type="expression" dxfId="0" priority="1383" stopIfTrue="1">
      <formula>"len($A:$A)=3"</formula>
    </cfRule>
    <cfRule type="expression" dxfId="0" priority="1384" stopIfTrue="1">
      <formula>"len($A:$A)=3"</formula>
    </cfRule>
  </conditionalFormatting>
  <conditionalFormatting sqref="C232:C237">
    <cfRule type="expression" dxfId="0" priority="1381" stopIfTrue="1">
      <formula>"len($A:$A)=3"</formula>
    </cfRule>
    <cfRule type="expression" dxfId="0" priority="1382" stopIfTrue="1">
      <formula>"len($A:$A)=3"</formula>
    </cfRule>
  </conditionalFormatting>
  <conditionalFormatting sqref="C239:C243">
    <cfRule type="expression" dxfId="0" priority="1379" stopIfTrue="1">
      <formula>"len($A:$A)=3"</formula>
    </cfRule>
    <cfRule type="expression" dxfId="0" priority="1380" stopIfTrue="1">
      <formula>"len($A:$A)=3"</formula>
    </cfRule>
  </conditionalFormatting>
  <conditionalFormatting sqref="C245:C246">
    <cfRule type="expression" dxfId="0" priority="1377" stopIfTrue="1">
      <formula>"len($A:$A)=3"</formula>
    </cfRule>
    <cfRule type="expression" dxfId="0" priority="1378" stopIfTrue="1">
      <formula>"len($A:$A)=3"</formula>
    </cfRule>
  </conditionalFormatting>
  <conditionalFormatting sqref="C252:C254">
    <cfRule type="expression" dxfId="0" priority="1375" stopIfTrue="1">
      <formula>"len($A:$A)=3"</formula>
    </cfRule>
    <cfRule type="expression" dxfId="0" priority="1376" stopIfTrue="1">
      <formula>"len($A:$A)=3"</formula>
    </cfRule>
  </conditionalFormatting>
  <conditionalFormatting sqref="C260:C266">
    <cfRule type="expression" dxfId="0" priority="1369" stopIfTrue="1">
      <formula>"len($A:$A)=3"</formula>
    </cfRule>
    <cfRule type="expression" dxfId="0" priority="1370" stopIfTrue="1">
      <formula>"len($A:$A)=3"</formula>
    </cfRule>
  </conditionalFormatting>
  <conditionalFormatting sqref="C271:C272">
    <cfRule type="expression" dxfId="0" priority="1365" stopIfTrue="1">
      <formula>"len($A:$A)=3"</formula>
    </cfRule>
    <cfRule type="expression" dxfId="0" priority="1366" stopIfTrue="1">
      <formula>"len($A:$A)=3"</formula>
    </cfRule>
  </conditionalFormatting>
  <conditionalFormatting sqref="C274:C283">
    <cfRule type="expression" dxfId="0" priority="1363" stopIfTrue="1">
      <formula>"len($A:$A)=3"</formula>
    </cfRule>
    <cfRule type="expression" dxfId="0" priority="1364" stopIfTrue="1">
      <formula>"len($A:$A)=3"</formula>
    </cfRule>
  </conditionalFormatting>
  <conditionalFormatting sqref="C285:C290">
    <cfRule type="expression" dxfId="0" priority="1361" stopIfTrue="1">
      <formula>"len($A:$A)=3"</formula>
    </cfRule>
    <cfRule type="expression" dxfId="0" priority="1362" stopIfTrue="1">
      <formula>"len($A:$A)=3"</formula>
    </cfRule>
  </conditionalFormatting>
  <conditionalFormatting sqref="C292:C298">
    <cfRule type="expression" dxfId="0" priority="1359" stopIfTrue="1">
      <formula>"len($A:$A)=3"</formula>
    </cfRule>
    <cfRule type="expression" dxfId="0" priority="1360" stopIfTrue="1">
      <formula>"len($A:$A)=3"</formula>
    </cfRule>
  </conditionalFormatting>
  <conditionalFormatting sqref="C300:C307">
    <cfRule type="expression" dxfId="0" priority="1357" stopIfTrue="1">
      <formula>"len($A:$A)=3"</formula>
    </cfRule>
    <cfRule type="expression" dxfId="0" priority="1358" stopIfTrue="1">
      <formula>"len($A:$A)=3"</formula>
    </cfRule>
  </conditionalFormatting>
  <conditionalFormatting sqref="C309:C321">
    <cfRule type="expression" dxfId="0" priority="1355" stopIfTrue="1">
      <formula>"len($A:$A)=3"</formula>
    </cfRule>
    <cfRule type="expression" dxfId="0" priority="1356" stopIfTrue="1">
      <formula>"len($A:$A)=3"</formula>
    </cfRule>
  </conditionalFormatting>
  <conditionalFormatting sqref="C323:C331">
    <cfRule type="expression" dxfId="0" priority="1353" stopIfTrue="1">
      <formula>"len($A:$A)=3"</formula>
    </cfRule>
    <cfRule type="expression" dxfId="0" priority="1354" stopIfTrue="1">
      <formula>"len($A:$A)=3"</formula>
    </cfRule>
  </conditionalFormatting>
  <conditionalFormatting sqref="C333:C341">
    <cfRule type="expression" dxfId="0" priority="1351" stopIfTrue="1">
      <formula>"len($A:$A)=3"</formula>
    </cfRule>
    <cfRule type="expression" dxfId="0" priority="1352" stopIfTrue="1">
      <formula>"len($A:$A)=3"</formula>
    </cfRule>
  </conditionalFormatting>
  <conditionalFormatting sqref="C343:C349">
    <cfRule type="expression" dxfId="0" priority="1349" stopIfTrue="1">
      <formula>"len($A:$A)=3"</formula>
    </cfRule>
    <cfRule type="expression" dxfId="0" priority="1350" stopIfTrue="1">
      <formula>"len($A:$A)=3"</formula>
    </cfRule>
  </conditionalFormatting>
  <conditionalFormatting sqref="C351:C355">
    <cfRule type="expression" dxfId="0" priority="1347" stopIfTrue="1">
      <formula>"len($A:$A)=3"</formula>
    </cfRule>
    <cfRule type="expression" dxfId="0" priority="1348" stopIfTrue="1">
      <formula>"len($A:$A)=3"</formula>
    </cfRule>
  </conditionalFormatting>
  <conditionalFormatting sqref="C357:C358">
    <cfRule type="expression" dxfId="0" priority="1345" stopIfTrue="1">
      <formula>"len($A:$A)=3"</formula>
    </cfRule>
    <cfRule type="expression" dxfId="0" priority="1346" stopIfTrue="1">
      <formula>"len($A:$A)=3"</formula>
    </cfRule>
  </conditionalFormatting>
  <conditionalFormatting sqref="C361:C364">
    <cfRule type="expression" dxfId="0" priority="1343" stopIfTrue="1">
      <formula>"len($A:$A)=3"</formula>
    </cfRule>
    <cfRule type="expression" dxfId="0" priority="1344" stopIfTrue="1">
      <formula>"len($A:$A)=3"</formula>
    </cfRule>
  </conditionalFormatting>
  <conditionalFormatting sqref="C366:C371">
    <cfRule type="expression" dxfId="0" priority="1341" stopIfTrue="1">
      <formula>"len($A:$A)=3"</formula>
    </cfRule>
    <cfRule type="expression" dxfId="0" priority="1342" stopIfTrue="1">
      <formula>"len($A:$A)=3"</formula>
    </cfRule>
  </conditionalFormatting>
  <conditionalFormatting sqref="C373:C377">
    <cfRule type="expression" dxfId="0" priority="1339" stopIfTrue="1">
      <formula>"len($A:$A)=3"</formula>
    </cfRule>
    <cfRule type="expression" dxfId="0" priority="1340" stopIfTrue="1">
      <formula>"len($A:$A)=3"</formula>
    </cfRule>
  </conditionalFormatting>
  <conditionalFormatting sqref="C379:C383">
    <cfRule type="expression" dxfId="0" priority="1337" stopIfTrue="1">
      <formula>"len($A:$A)=3"</formula>
    </cfRule>
    <cfRule type="expression" dxfId="0" priority="1338" stopIfTrue="1">
      <formula>"len($A:$A)=3"</formula>
    </cfRule>
  </conditionalFormatting>
  <conditionalFormatting sqref="C385:C387">
    <cfRule type="expression" dxfId="0" priority="1335" stopIfTrue="1">
      <formula>"len($A:$A)=3"</formula>
    </cfRule>
    <cfRule type="expression" dxfId="0" priority="1336" stopIfTrue="1">
      <formula>"len($A:$A)=3"</formula>
    </cfRule>
  </conditionalFormatting>
  <conditionalFormatting sqref="C389:C391">
    <cfRule type="expression" dxfId="0" priority="1333" stopIfTrue="1">
      <formula>"len($A:$A)=3"</formula>
    </cfRule>
    <cfRule type="expression" dxfId="0" priority="1334" stopIfTrue="1">
      <formula>"len($A:$A)=3"</formula>
    </cfRule>
  </conditionalFormatting>
  <conditionalFormatting sqref="C393:C395">
    <cfRule type="expression" dxfId="0" priority="1331" stopIfTrue="1">
      <formula>"len($A:$A)=3"</formula>
    </cfRule>
    <cfRule type="expression" dxfId="0" priority="1332" stopIfTrue="1">
      <formula>"len($A:$A)=3"</formula>
    </cfRule>
  </conditionalFormatting>
  <conditionalFormatting sqref="C397:C401">
    <cfRule type="expression" dxfId="0" priority="1329" stopIfTrue="1">
      <formula>"len($A:$A)=3"</formula>
    </cfRule>
    <cfRule type="expression" dxfId="0" priority="1330" stopIfTrue="1">
      <formula>"len($A:$A)=3"</formula>
    </cfRule>
  </conditionalFormatting>
  <conditionalFormatting sqref="C403:C408">
    <cfRule type="expression" dxfId="0" priority="1327" stopIfTrue="1">
      <formula>"len($A:$A)=3"</formula>
    </cfRule>
    <cfRule type="expression" dxfId="0" priority="1328" stopIfTrue="1">
      <formula>"len($A:$A)=3"</formula>
    </cfRule>
  </conditionalFormatting>
  <conditionalFormatting sqref="C413:C416">
    <cfRule type="expression" dxfId="0" priority="1323" stopIfTrue="1">
      <formula>"len($A:$A)=3"</formula>
    </cfRule>
    <cfRule type="expression" dxfId="0" priority="1324" stopIfTrue="1">
      <formula>"len($A:$A)=3"</formula>
    </cfRule>
  </conditionalFormatting>
  <conditionalFormatting sqref="C418:C425">
    <cfRule type="expression" dxfId="0" priority="1321" stopIfTrue="1">
      <formula>"len($A:$A)=3"</formula>
    </cfRule>
    <cfRule type="expression" dxfId="0" priority="1322" stopIfTrue="1">
      <formula>"len($A:$A)=3"</formula>
    </cfRule>
  </conditionalFormatting>
  <conditionalFormatting sqref="C427:C431">
    <cfRule type="expression" dxfId="0" priority="1319" stopIfTrue="1">
      <formula>"len($A:$A)=3"</formula>
    </cfRule>
    <cfRule type="expression" dxfId="0" priority="1320" stopIfTrue="1">
      <formula>"len($A:$A)=3"</formula>
    </cfRule>
  </conditionalFormatting>
  <conditionalFormatting sqref="C433:C436">
    <cfRule type="expression" dxfId="0" priority="1317" stopIfTrue="1">
      <formula>"len($A:$A)=3"</formula>
    </cfRule>
    <cfRule type="expression" dxfId="0" priority="1318" stopIfTrue="1">
      <formula>"len($A:$A)=3"</formula>
    </cfRule>
  </conditionalFormatting>
  <conditionalFormatting sqref="C438:C441">
    <cfRule type="expression" dxfId="0" priority="1315" stopIfTrue="1">
      <formula>"len($A:$A)=3"</formula>
    </cfRule>
    <cfRule type="expression" dxfId="0" priority="1316" stopIfTrue="1">
      <formula>"len($A:$A)=3"</formula>
    </cfRule>
  </conditionalFormatting>
  <conditionalFormatting sqref="C443:C446">
    <cfRule type="expression" dxfId="0" priority="1313" stopIfTrue="1">
      <formula>"len($A:$A)=3"</formula>
    </cfRule>
    <cfRule type="expression" dxfId="0" priority="1314" stopIfTrue="1">
      <formula>"len($A:$A)=3"</formula>
    </cfRule>
  </conditionalFormatting>
  <conditionalFormatting sqref="C448:C453">
    <cfRule type="expression" dxfId="0" priority="1311" stopIfTrue="1">
      <formula>"len($A:$A)=3"</formula>
    </cfRule>
    <cfRule type="expression" dxfId="0" priority="1312" stopIfTrue="1">
      <formula>"len($A:$A)=3"</formula>
    </cfRule>
  </conditionalFormatting>
  <conditionalFormatting sqref="C455:C457">
    <cfRule type="expression" dxfId="0" priority="1309" stopIfTrue="1">
      <formula>"len($A:$A)=3"</formula>
    </cfRule>
    <cfRule type="expression" dxfId="0" priority="1310" stopIfTrue="1">
      <formula>"len($A:$A)=3"</formula>
    </cfRule>
  </conditionalFormatting>
  <conditionalFormatting sqref="C459:C461">
    <cfRule type="expression" dxfId="0" priority="1307" stopIfTrue="1">
      <formula>"len($A:$A)=3"</formula>
    </cfRule>
    <cfRule type="expression" dxfId="0" priority="1308" stopIfTrue="1">
      <formula>"len($A:$A)=3"</formula>
    </cfRule>
  </conditionalFormatting>
  <conditionalFormatting sqref="C463:C466">
    <cfRule type="expression" dxfId="0" priority="1305" stopIfTrue="1">
      <formula>"len($A:$A)=3"</formula>
    </cfRule>
    <cfRule type="expression" dxfId="0" priority="1306" stopIfTrue="1">
      <formula>"len($A:$A)=3"</formula>
    </cfRule>
  </conditionalFormatting>
  <conditionalFormatting sqref="C469:C483">
    <cfRule type="expression" dxfId="0" priority="1303" stopIfTrue="1">
      <formula>"len($A:$A)=3"</formula>
    </cfRule>
    <cfRule type="expression" dxfId="0" priority="1304" stopIfTrue="1">
      <formula>"len($A:$A)=3"</formula>
    </cfRule>
  </conditionalFormatting>
  <conditionalFormatting sqref="C485:C491">
    <cfRule type="expression" dxfId="0" priority="1301" stopIfTrue="1">
      <formula>"len($A:$A)=3"</formula>
    </cfRule>
    <cfRule type="expression" dxfId="0" priority="1302" stopIfTrue="1">
      <formula>"len($A:$A)=3"</formula>
    </cfRule>
  </conditionalFormatting>
  <conditionalFormatting sqref="C493:C502">
    <cfRule type="expression" dxfId="0" priority="1299" stopIfTrue="1">
      <formula>"len($A:$A)=3"</formula>
    </cfRule>
    <cfRule type="expression" dxfId="0" priority="1300" stopIfTrue="1">
      <formula>"len($A:$A)=3"</formula>
    </cfRule>
  </conditionalFormatting>
  <conditionalFormatting sqref="C504:C511">
    <cfRule type="expression" dxfId="0" priority="1297" stopIfTrue="1">
      <formula>"len($A:$A)=3"</formula>
    </cfRule>
    <cfRule type="expression" dxfId="0" priority="1298" stopIfTrue="1">
      <formula>"len($A:$A)=3"</formula>
    </cfRule>
  </conditionalFormatting>
  <conditionalFormatting sqref="C513:C519">
    <cfRule type="expression" dxfId="0" priority="1295" stopIfTrue="1">
      <formula>"len($A:$A)=3"</formula>
    </cfRule>
    <cfRule type="expression" dxfId="0" priority="1296" stopIfTrue="1">
      <formula>"len($A:$A)=3"</formula>
    </cfRule>
  </conditionalFormatting>
  <conditionalFormatting sqref="C521:C523">
    <cfRule type="expression" dxfId="0" priority="1293" stopIfTrue="1">
      <formula>"len($A:$A)=3"</formula>
    </cfRule>
    <cfRule type="expression" dxfId="0" priority="1294" stopIfTrue="1">
      <formula>"len($A:$A)=3"</formula>
    </cfRule>
  </conditionalFormatting>
  <conditionalFormatting sqref="C526:C543">
    <cfRule type="expression" dxfId="0" priority="1291" stopIfTrue="1">
      <formula>"len($A:$A)=3"</formula>
    </cfRule>
    <cfRule type="expression" dxfId="0" priority="1292" stopIfTrue="1">
      <formula>"len($A:$A)=3"</formula>
    </cfRule>
  </conditionalFormatting>
  <conditionalFormatting sqref="C545:C551">
    <cfRule type="expression" dxfId="0" priority="1289" stopIfTrue="1">
      <formula>"len($A:$A)=3"</formula>
    </cfRule>
    <cfRule type="expression" dxfId="0" priority="1290" stopIfTrue="1">
      <formula>"len($A:$A)=3"</formula>
    </cfRule>
  </conditionalFormatting>
  <conditionalFormatting sqref="C555:C562">
    <cfRule type="expression" dxfId="0" priority="1285" stopIfTrue="1">
      <formula>"len($A:$A)=3"</formula>
    </cfRule>
    <cfRule type="expression" dxfId="0" priority="1286" stopIfTrue="1">
      <formula>"len($A:$A)=3"</formula>
    </cfRule>
  </conditionalFormatting>
  <conditionalFormatting sqref="C564:C566">
    <cfRule type="expression" dxfId="0" priority="1283" stopIfTrue="1">
      <formula>"len($A:$A)=3"</formula>
    </cfRule>
    <cfRule type="expression" dxfId="0" priority="1284" stopIfTrue="1">
      <formula>"len($A:$A)=3"</formula>
    </cfRule>
  </conditionalFormatting>
  <conditionalFormatting sqref="C568:C576">
    <cfRule type="expression" dxfId="0" priority="1281" stopIfTrue="1">
      <formula>"len($A:$A)=3"</formula>
    </cfRule>
    <cfRule type="expression" dxfId="0" priority="1282" stopIfTrue="1">
      <formula>"len($A:$A)=3"</formula>
    </cfRule>
  </conditionalFormatting>
  <conditionalFormatting sqref="C578:C586">
    <cfRule type="expression" dxfId="0" priority="1279" stopIfTrue="1">
      <formula>"len($A:$A)=3"</formula>
    </cfRule>
    <cfRule type="expression" dxfId="0" priority="1280" stopIfTrue="1">
      <formula>"len($A:$A)=3"</formula>
    </cfRule>
  </conditionalFormatting>
  <conditionalFormatting sqref="C588:C593">
    <cfRule type="expression" dxfId="0" priority="1277" stopIfTrue="1">
      <formula>"len($A:$A)=3"</formula>
    </cfRule>
    <cfRule type="expression" dxfId="0" priority="1278" stopIfTrue="1">
      <formula>"len($A:$A)=3"</formula>
    </cfRule>
  </conditionalFormatting>
  <conditionalFormatting sqref="C595:C601">
    <cfRule type="expression" dxfId="0" priority="1275" stopIfTrue="1">
      <formula>"len($A:$A)=3"</formula>
    </cfRule>
    <cfRule type="expression" dxfId="0" priority="1276" stopIfTrue="1">
      <formula>"len($A:$A)=3"</formula>
    </cfRule>
  </conditionalFormatting>
  <conditionalFormatting sqref="C603:C610">
    <cfRule type="expression" dxfId="0" priority="1273" stopIfTrue="1">
      <formula>"len($A:$A)=3"</formula>
    </cfRule>
    <cfRule type="expression" dxfId="0" priority="1274" stopIfTrue="1">
      <formula>"len($A:$A)=3"</formula>
    </cfRule>
  </conditionalFormatting>
  <conditionalFormatting sqref="C612:C615">
    <cfRule type="expression" dxfId="0" priority="1271" stopIfTrue="1">
      <formula>"len($A:$A)=3"</formula>
    </cfRule>
    <cfRule type="expression" dxfId="0" priority="1272" stopIfTrue="1">
      <formula>"len($A:$A)=3"</formula>
    </cfRule>
  </conditionalFormatting>
  <conditionalFormatting sqref="C617:C618">
    <cfRule type="expression" dxfId="0" priority="1269" stopIfTrue="1">
      <formula>"len($A:$A)=3"</formula>
    </cfRule>
    <cfRule type="expression" dxfId="0" priority="1270" stopIfTrue="1">
      <formula>"len($A:$A)=3"</formula>
    </cfRule>
  </conditionalFormatting>
  <conditionalFormatting sqref="C620:C621">
    <cfRule type="expression" dxfId="0" priority="1267" stopIfTrue="1">
      <formula>"len($A:$A)=3"</formula>
    </cfRule>
    <cfRule type="expression" dxfId="0" priority="1268" stopIfTrue="1">
      <formula>"len($A:$A)=3"</formula>
    </cfRule>
  </conditionalFormatting>
  <conditionalFormatting sqref="C623:C624">
    <cfRule type="expression" dxfId="0" priority="1265" stopIfTrue="1">
      <formula>"len($A:$A)=3"</formula>
    </cfRule>
    <cfRule type="expression" dxfId="0" priority="1266" stopIfTrue="1">
      <formula>"len($A:$A)=3"</formula>
    </cfRule>
  </conditionalFormatting>
  <conditionalFormatting sqref="C626:C627">
    <cfRule type="expression" dxfId="0" priority="1263" stopIfTrue="1">
      <formula>"len($A:$A)=3"</formula>
    </cfRule>
    <cfRule type="expression" dxfId="0" priority="1264" stopIfTrue="1">
      <formula>"len($A:$A)=3"</formula>
    </cfRule>
  </conditionalFormatting>
  <conditionalFormatting sqref="C629:C630">
    <cfRule type="expression" dxfId="0" priority="1261" stopIfTrue="1">
      <formula>"len($A:$A)=3"</formula>
    </cfRule>
    <cfRule type="expression" dxfId="0" priority="1262" stopIfTrue="1">
      <formula>"len($A:$A)=3"</formula>
    </cfRule>
  </conditionalFormatting>
  <conditionalFormatting sqref="C632:C634">
    <cfRule type="expression" dxfId="0" priority="1259" stopIfTrue="1">
      <formula>"len($A:$A)=3"</formula>
    </cfRule>
    <cfRule type="expression" dxfId="0" priority="1260" stopIfTrue="1">
      <formula>"len($A:$A)=3"</formula>
    </cfRule>
  </conditionalFormatting>
  <conditionalFormatting sqref="C636:C638">
    <cfRule type="expression" dxfId="0" priority="1257" stopIfTrue="1">
      <formula>"len($A:$A)=3"</formula>
    </cfRule>
    <cfRule type="expression" dxfId="0" priority="1258" stopIfTrue="1">
      <formula>"len($A:$A)=3"</formula>
    </cfRule>
  </conditionalFormatting>
  <conditionalFormatting sqref="C640:C647">
    <cfRule type="expression" dxfId="0" priority="1255" stopIfTrue="1">
      <formula>"len($A:$A)=3"</formula>
    </cfRule>
    <cfRule type="expression" dxfId="0" priority="1256" stopIfTrue="1">
      <formula>"len($A:$A)=3"</formula>
    </cfRule>
  </conditionalFormatting>
  <conditionalFormatting sqref="C649:C650">
    <cfRule type="expression" dxfId="0" priority="1253" stopIfTrue="1">
      <formula>"len($A:$A)=3"</formula>
    </cfRule>
    <cfRule type="expression" dxfId="0" priority="1254" stopIfTrue="1">
      <formula>"len($A:$A)=3"</formula>
    </cfRule>
  </conditionalFormatting>
  <conditionalFormatting sqref="C655:C658">
    <cfRule type="expression" dxfId="0" priority="1249" stopIfTrue="1">
      <formula>"len($A:$A)=3"</formula>
    </cfRule>
    <cfRule type="expression" dxfId="0" priority="1250" stopIfTrue="1">
      <formula>"len($A:$A)=3"</formula>
    </cfRule>
  </conditionalFormatting>
  <conditionalFormatting sqref="C660:C673">
    <cfRule type="expression" dxfId="0" priority="1247" stopIfTrue="1">
      <formula>"len($A:$A)=3"</formula>
    </cfRule>
    <cfRule type="expression" dxfId="0" priority="1248" stopIfTrue="1">
      <formula>"len($A:$A)=3"</formula>
    </cfRule>
  </conditionalFormatting>
  <conditionalFormatting sqref="C675:C677">
    <cfRule type="expression" dxfId="0" priority="1245" stopIfTrue="1">
      <formula>"len($A:$A)=3"</formula>
    </cfRule>
    <cfRule type="expression" dxfId="0" priority="1246" stopIfTrue="1">
      <formula>"len($A:$A)=3"</formula>
    </cfRule>
  </conditionalFormatting>
  <conditionalFormatting sqref="C679:C689">
    <cfRule type="expression" dxfId="0" priority="1243" stopIfTrue="1">
      <formula>"len($A:$A)=3"</formula>
    </cfRule>
    <cfRule type="expression" dxfId="0" priority="1244" stopIfTrue="1">
      <formula>"len($A:$A)=3"</formula>
    </cfRule>
  </conditionalFormatting>
  <conditionalFormatting sqref="C691:C692">
    <cfRule type="expression" dxfId="0" priority="1241" stopIfTrue="1">
      <formula>"len($A:$A)=3"</formula>
    </cfRule>
    <cfRule type="expression" dxfId="0" priority="1242" stopIfTrue="1">
      <formula>"len($A:$A)=3"</formula>
    </cfRule>
  </conditionalFormatting>
  <conditionalFormatting sqref="C694:C696">
    <cfRule type="expression" dxfId="0" priority="1239" stopIfTrue="1">
      <formula>"len($A:$A)=3"</formula>
    </cfRule>
    <cfRule type="expression" dxfId="0" priority="1240" stopIfTrue="1">
      <formula>"len($A:$A)=3"</formula>
    </cfRule>
  </conditionalFormatting>
  <conditionalFormatting sqref="C698:C701">
    <cfRule type="expression" dxfId="0" priority="1237" stopIfTrue="1">
      <formula>"len($A:$A)=3"</formula>
    </cfRule>
    <cfRule type="expression" dxfId="0" priority="1238" stopIfTrue="1">
      <formula>"len($A:$A)=3"</formula>
    </cfRule>
  </conditionalFormatting>
  <conditionalFormatting sqref="C703:C705">
    <cfRule type="expression" dxfId="0" priority="1235" stopIfTrue="1">
      <formula>"len($A:$A)=3"</formula>
    </cfRule>
    <cfRule type="expression" dxfId="0" priority="1236" stopIfTrue="1">
      <formula>"len($A:$A)=3"</formula>
    </cfRule>
  </conditionalFormatting>
  <conditionalFormatting sqref="C707:C709">
    <cfRule type="expression" dxfId="0" priority="1233" stopIfTrue="1">
      <formula>"len($A:$A)=3"</formula>
    </cfRule>
    <cfRule type="expression" dxfId="0" priority="1234" stopIfTrue="1">
      <formula>"len($A:$A)=3"</formula>
    </cfRule>
  </conditionalFormatting>
  <conditionalFormatting sqref="C711:C712">
    <cfRule type="expression" dxfId="0" priority="1231" stopIfTrue="1">
      <formula>"len($A:$A)=3"</formula>
    </cfRule>
    <cfRule type="expression" dxfId="0" priority="1232" stopIfTrue="1">
      <formula>"len($A:$A)=3"</formula>
    </cfRule>
  </conditionalFormatting>
  <conditionalFormatting sqref="C714:C721">
    <cfRule type="expression" dxfId="0" priority="1229" stopIfTrue="1">
      <formula>"len($A:$A)=3"</formula>
    </cfRule>
    <cfRule type="expression" dxfId="0" priority="1230" stopIfTrue="1">
      <formula>"len($A:$A)=3"</formula>
    </cfRule>
  </conditionalFormatting>
  <conditionalFormatting sqref="C725:C729">
    <cfRule type="expression" dxfId="0" priority="1225" stopIfTrue="1">
      <formula>"len($A:$A)=3"</formula>
    </cfRule>
    <cfRule type="expression" dxfId="0" priority="1226" stopIfTrue="1">
      <formula>"len($A:$A)=3"</formula>
    </cfRule>
  </conditionalFormatting>
  <conditionalFormatting sqref="C731:C734">
    <cfRule type="expression" dxfId="0" priority="1223" stopIfTrue="1">
      <formula>"len($A:$A)=3"</formula>
    </cfRule>
    <cfRule type="expression" dxfId="0" priority="1224" stopIfTrue="1">
      <formula>"len($A:$A)=3"</formula>
    </cfRule>
  </conditionalFormatting>
  <conditionalFormatting sqref="C739:C747">
    <cfRule type="expression" dxfId="0" priority="1219" stopIfTrue="1">
      <formula>"len($A:$A)=3"</formula>
    </cfRule>
    <cfRule type="expression" dxfId="0" priority="1220" stopIfTrue="1">
      <formula>"len($A:$A)=3"</formula>
    </cfRule>
  </conditionalFormatting>
  <conditionalFormatting sqref="C749:C751">
    <cfRule type="expression" dxfId="0" priority="1217" stopIfTrue="1">
      <formula>"len($A:$A)=3"</formula>
    </cfRule>
    <cfRule type="expression" dxfId="0" priority="1218" stopIfTrue="1">
      <formula>"len($A:$A)=3"</formula>
    </cfRule>
  </conditionalFormatting>
  <conditionalFormatting sqref="C753:C760">
    <cfRule type="expression" dxfId="0" priority="1215" stopIfTrue="1">
      <formula>"len($A:$A)=3"</formula>
    </cfRule>
    <cfRule type="expression" dxfId="0" priority="1216" stopIfTrue="1">
      <formula>"len($A:$A)=3"</formula>
    </cfRule>
  </conditionalFormatting>
  <conditionalFormatting sqref="C762:C767">
    <cfRule type="expression" dxfId="0" priority="1213" stopIfTrue="1">
      <formula>"len($A:$A)=3"</formula>
    </cfRule>
    <cfRule type="expression" dxfId="0" priority="1214" stopIfTrue="1">
      <formula>"len($A:$A)=3"</formula>
    </cfRule>
  </conditionalFormatting>
  <conditionalFormatting sqref="C769:C774">
    <cfRule type="expression" dxfId="0" priority="1211" stopIfTrue="1">
      <formula>"len($A:$A)=3"</formula>
    </cfRule>
    <cfRule type="expression" dxfId="0" priority="1212" stopIfTrue="1">
      <formula>"len($A:$A)=3"</formula>
    </cfRule>
  </conditionalFormatting>
  <conditionalFormatting sqref="C776:C780">
    <cfRule type="expression" dxfId="0" priority="1209" stopIfTrue="1">
      <formula>"len($A:$A)=3"</formula>
    </cfRule>
    <cfRule type="expression" dxfId="0" priority="1210" stopIfTrue="1">
      <formula>"len($A:$A)=3"</formula>
    </cfRule>
  </conditionalFormatting>
  <conditionalFormatting sqref="C782:C783">
    <cfRule type="expression" dxfId="0" priority="1207" stopIfTrue="1">
      <formula>"len($A:$A)=3"</formula>
    </cfRule>
    <cfRule type="expression" dxfId="0" priority="1208" stopIfTrue="1">
      <formula>"len($A:$A)=3"</formula>
    </cfRule>
  </conditionalFormatting>
  <conditionalFormatting sqref="C785:C786">
    <cfRule type="expression" dxfId="0" priority="1205" stopIfTrue="1">
      <formula>"len($A:$A)=3"</formula>
    </cfRule>
    <cfRule type="expression" dxfId="0" priority="1206" stopIfTrue="1">
      <formula>"len($A:$A)=3"</formula>
    </cfRule>
  </conditionalFormatting>
  <conditionalFormatting sqref="C792:C796">
    <cfRule type="expression" dxfId="0" priority="1199" stopIfTrue="1">
      <formula>"len($A:$A)=3"</formula>
    </cfRule>
    <cfRule type="expression" dxfId="0" priority="1200" stopIfTrue="1">
      <formula>"len($A:$A)=3"</formula>
    </cfRule>
  </conditionalFormatting>
  <conditionalFormatting sqref="C802:C811">
    <cfRule type="expression" dxfId="0" priority="1193" stopIfTrue="1">
      <formula>"len($A:$A)=3"</formula>
    </cfRule>
    <cfRule type="expression" dxfId="0" priority="1194" stopIfTrue="1">
      <formula>"len($A:$A)=3"</formula>
    </cfRule>
  </conditionalFormatting>
  <conditionalFormatting sqref="C816:C825">
    <cfRule type="expression" dxfId="0" priority="1189" stopIfTrue="1">
      <formula>"len($A:$A)=3"</formula>
    </cfRule>
    <cfRule type="expression" dxfId="0" priority="1190" stopIfTrue="1">
      <formula>"len($A:$A)=3"</formula>
    </cfRule>
  </conditionalFormatting>
  <conditionalFormatting sqref="C829:C830">
    <cfRule type="expression" dxfId="0" priority="1185" stopIfTrue="1">
      <formula>"len($A:$A)=3"</formula>
    </cfRule>
    <cfRule type="expression" dxfId="0" priority="1186" stopIfTrue="1">
      <formula>"len($A:$A)=3"</formula>
    </cfRule>
  </conditionalFormatting>
  <conditionalFormatting sqref="C839:C863">
    <cfRule type="expression" dxfId="0" priority="1177" stopIfTrue="1">
      <formula>"len($A:$A)=3"</formula>
    </cfRule>
    <cfRule type="expression" dxfId="0" priority="1178" stopIfTrue="1">
      <formula>"len($A:$A)=3"</formula>
    </cfRule>
  </conditionalFormatting>
  <conditionalFormatting sqref="C865:C886">
    <cfRule type="expression" dxfId="0" priority="1175" stopIfTrue="1">
      <formula>"len($A:$A)=3"</formula>
    </cfRule>
    <cfRule type="expression" dxfId="0" priority="1176" stopIfTrue="1">
      <formula>"len($A:$A)=3"</formula>
    </cfRule>
  </conditionalFormatting>
  <conditionalFormatting sqref="C888:C914">
    <cfRule type="expression" dxfId="0" priority="1173" stopIfTrue="1">
      <formula>"len($A:$A)=3"</formula>
    </cfRule>
    <cfRule type="expression" dxfId="0" priority="1174" stopIfTrue="1">
      <formula>"len($A:$A)=3"</formula>
    </cfRule>
  </conditionalFormatting>
  <conditionalFormatting sqref="C916:C925">
    <cfRule type="expression" dxfId="0" priority="1171" stopIfTrue="1">
      <formula>"len($A:$A)=3"</formula>
    </cfRule>
    <cfRule type="expression" dxfId="0" priority="1172" stopIfTrue="1">
      <formula>"len($A:$A)=3"</formula>
    </cfRule>
  </conditionalFormatting>
  <conditionalFormatting sqref="C927:C932">
    <cfRule type="expression" dxfId="0" priority="1169" stopIfTrue="1">
      <formula>"len($A:$A)=3"</formula>
    </cfRule>
    <cfRule type="expression" dxfId="0" priority="1170" stopIfTrue="1">
      <formula>"len($A:$A)=3"</formula>
    </cfRule>
  </conditionalFormatting>
  <conditionalFormatting sqref="C934:C938">
    <cfRule type="expression" dxfId="0" priority="1167" stopIfTrue="1">
      <formula>"len($A:$A)=3"</formula>
    </cfRule>
    <cfRule type="expression" dxfId="0" priority="1168" stopIfTrue="1">
      <formula>"len($A:$A)=3"</formula>
    </cfRule>
  </conditionalFormatting>
  <conditionalFormatting sqref="C940:C941">
    <cfRule type="expression" dxfId="0" priority="1165" stopIfTrue="1">
      <formula>"len($A:$A)=3"</formula>
    </cfRule>
    <cfRule type="expression" dxfId="0" priority="1166" stopIfTrue="1">
      <formula>"len($A:$A)=3"</formula>
    </cfRule>
  </conditionalFormatting>
  <conditionalFormatting sqref="C943:C944">
    <cfRule type="expression" dxfId="0" priority="1163" stopIfTrue="1">
      <formula>"len($A:$A)=3"</formula>
    </cfRule>
    <cfRule type="expression" dxfId="0" priority="1164" stopIfTrue="1">
      <formula>"len($A:$A)=3"</formula>
    </cfRule>
  </conditionalFormatting>
  <conditionalFormatting sqref="C947:C967">
    <cfRule type="expression" dxfId="0" priority="1161" stopIfTrue="1">
      <formula>"len($A:$A)=3"</formula>
    </cfRule>
    <cfRule type="expression" dxfId="0" priority="1162" stopIfTrue="1">
      <formula>"len($A:$A)=3"</formula>
    </cfRule>
  </conditionalFormatting>
  <conditionalFormatting sqref="C969:C977">
    <cfRule type="expression" dxfId="0" priority="1159" stopIfTrue="1">
      <formula>"len($A:$A)=3"</formula>
    </cfRule>
    <cfRule type="expression" dxfId="0" priority="1160" stopIfTrue="1">
      <formula>"len($A:$A)=3"</formula>
    </cfRule>
  </conditionalFormatting>
  <conditionalFormatting sqref="C979:C987">
    <cfRule type="expression" dxfId="0" priority="1157" stopIfTrue="1">
      <formula>"len($A:$A)=3"</formula>
    </cfRule>
    <cfRule type="expression" dxfId="0" priority="1158" stopIfTrue="1">
      <formula>"len($A:$A)=3"</formula>
    </cfRule>
  </conditionalFormatting>
  <conditionalFormatting sqref="C989:C994">
    <cfRule type="expression" dxfId="0" priority="1155" stopIfTrue="1">
      <formula>"len($A:$A)=3"</formula>
    </cfRule>
    <cfRule type="expression" dxfId="0" priority="1156" stopIfTrue="1">
      <formula>"len($A:$A)=3"</formula>
    </cfRule>
  </conditionalFormatting>
  <conditionalFormatting sqref="C996:C999">
    <cfRule type="expression" dxfId="0" priority="1153" stopIfTrue="1">
      <formula>"len($A:$A)=3"</formula>
    </cfRule>
    <cfRule type="expression" dxfId="0" priority="1154" stopIfTrue="1">
      <formula>"len($A:$A)=3"</formula>
    </cfRule>
  </conditionalFormatting>
  <conditionalFormatting sqref="C1001:C1002">
    <cfRule type="expression" dxfId="0" priority="1151" stopIfTrue="1">
      <formula>"len($A:$A)=3"</formula>
    </cfRule>
    <cfRule type="expression" dxfId="0" priority="1152" stopIfTrue="1">
      <formula>"len($A:$A)=3"</formula>
    </cfRule>
  </conditionalFormatting>
  <conditionalFormatting sqref="C1005:C1013">
    <cfRule type="expression" dxfId="0" priority="1149" stopIfTrue="1">
      <formula>"len($A:$A)=3"</formula>
    </cfRule>
    <cfRule type="expression" dxfId="0" priority="1150" stopIfTrue="1">
      <formula>"len($A:$A)=3"</formula>
    </cfRule>
  </conditionalFormatting>
  <conditionalFormatting sqref="C1015:C1029">
    <cfRule type="expression" dxfId="0" priority="1147" stopIfTrue="1">
      <formula>"len($A:$A)=3"</formula>
    </cfRule>
    <cfRule type="expression" dxfId="0" priority="1148" stopIfTrue="1">
      <formula>"len($A:$A)=3"</formula>
    </cfRule>
  </conditionalFormatting>
  <conditionalFormatting sqref="C1031:C1034">
    <cfRule type="expression" dxfId="0" priority="1145" stopIfTrue="1">
      <formula>"len($A:$A)=3"</formula>
    </cfRule>
    <cfRule type="expression" dxfId="0" priority="1146" stopIfTrue="1">
      <formula>"len($A:$A)=3"</formula>
    </cfRule>
  </conditionalFormatting>
  <conditionalFormatting sqref="C1036:C1045">
    <cfRule type="expression" dxfId="0" priority="1143" stopIfTrue="1">
      <formula>"len($A:$A)=3"</formula>
    </cfRule>
    <cfRule type="expression" dxfId="0" priority="1144" stopIfTrue="1">
      <formula>"len($A:$A)=3"</formula>
    </cfRule>
  </conditionalFormatting>
  <conditionalFormatting sqref="C1047:C1052">
    <cfRule type="expression" dxfId="0" priority="1141" stopIfTrue="1">
      <formula>"len($A:$A)=3"</formula>
    </cfRule>
    <cfRule type="expression" dxfId="0" priority="1142" stopIfTrue="1">
      <formula>"len($A:$A)=3"</formula>
    </cfRule>
  </conditionalFormatting>
  <conditionalFormatting sqref="C1054:C1060">
    <cfRule type="expression" dxfId="0" priority="1139" stopIfTrue="1">
      <formula>"len($A:$A)=3"</formula>
    </cfRule>
    <cfRule type="expression" dxfId="0" priority="1140" stopIfTrue="1">
      <formula>"len($A:$A)=3"</formula>
    </cfRule>
  </conditionalFormatting>
  <conditionalFormatting sqref="C1062:C1066">
    <cfRule type="expression" dxfId="0" priority="1137" stopIfTrue="1">
      <formula>"len($A:$A)=3"</formula>
    </cfRule>
    <cfRule type="expression" dxfId="0" priority="1138" stopIfTrue="1">
      <formula>"len($A:$A)=3"</formula>
    </cfRule>
  </conditionalFormatting>
  <conditionalFormatting sqref="C1069:C1077">
    <cfRule type="expression" dxfId="0" priority="1135" stopIfTrue="1">
      <formula>"len($A:$A)=3"</formula>
    </cfRule>
    <cfRule type="expression" dxfId="0" priority="1136" stopIfTrue="1">
      <formula>"len($A:$A)=3"</formula>
    </cfRule>
  </conditionalFormatting>
  <conditionalFormatting sqref="C1079:C1083">
    <cfRule type="expression" dxfId="0" priority="1133" stopIfTrue="1">
      <formula>"len($A:$A)=3"</formula>
    </cfRule>
    <cfRule type="expression" dxfId="0" priority="1134" stopIfTrue="1">
      <formula>"len($A:$A)=3"</formula>
    </cfRule>
  </conditionalFormatting>
  <conditionalFormatting sqref="C1085:C1086">
    <cfRule type="expression" dxfId="0" priority="1131" stopIfTrue="1">
      <formula>"len($A:$A)=3"</formula>
    </cfRule>
    <cfRule type="expression" dxfId="0" priority="1132" stopIfTrue="1">
      <formula>"len($A:$A)=3"</formula>
    </cfRule>
  </conditionalFormatting>
  <conditionalFormatting sqref="C1089:C1094">
    <cfRule type="expression" dxfId="0" priority="1129" stopIfTrue="1">
      <formula>"len($A:$A)=3"</formula>
    </cfRule>
    <cfRule type="expression" dxfId="0" priority="1130" stopIfTrue="1">
      <formula>"len($A:$A)=3"</formula>
    </cfRule>
  </conditionalFormatting>
  <conditionalFormatting sqref="C1096:C1104">
    <cfRule type="expression" dxfId="0" priority="1127" stopIfTrue="1">
      <formula>"len($A:$A)=3"</formula>
    </cfRule>
    <cfRule type="expression" dxfId="0" priority="1128" stopIfTrue="1">
      <formula>"len($A:$A)=3"</formula>
    </cfRule>
  </conditionalFormatting>
  <conditionalFormatting sqref="C1106:C1110">
    <cfRule type="expression" dxfId="0" priority="1125" stopIfTrue="1">
      <formula>"len($A:$A)=3"</formula>
    </cfRule>
    <cfRule type="expression" dxfId="0" priority="1126" stopIfTrue="1">
      <formula>"len($A:$A)=3"</formula>
    </cfRule>
  </conditionalFormatting>
  <conditionalFormatting sqref="C1112:C1113">
    <cfRule type="expression" dxfId="0" priority="1123" stopIfTrue="1">
      <formula>"len($A:$A)=3"</formula>
    </cfRule>
    <cfRule type="expression" dxfId="0" priority="1124" stopIfTrue="1">
      <formula>"len($A:$A)=3"</formula>
    </cfRule>
  </conditionalFormatting>
  <conditionalFormatting sqref="C1126:C1151">
    <cfRule type="expression" dxfId="0" priority="1121" stopIfTrue="1">
      <formula>"len($A:$A)=3"</formula>
    </cfRule>
    <cfRule type="expression" dxfId="0" priority="1122" stopIfTrue="1">
      <formula>"len($A:$A)=3"</formula>
    </cfRule>
  </conditionalFormatting>
  <conditionalFormatting sqref="C1153:C1166">
    <cfRule type="expression" dxfId="0" priority="1119" stopIfTrue="1">
      <formula>"len($A:$A)=3"</formula>
    </cfRule>
    <cfRule type="expression" dxfId="0" priority="1120" stopIfTrue="1">
      <formula>"len($A:$A)=3"</formula>
    </cfRule>
  </conditionalFormatting>
  <conditionalFormatting sqref="C1171:C1180">
    <cfRule type="expression" dxfId="0" priority="1115" stopIfTrue="1">
      <formula>"len($A:$A)=3"</formula>
    </cfRule>
    <cfRule type="expression" dxfId="0" priority="1116" stopIfTrue="1">
      <formula>"len($A:$A)=3"</formula>
    </cfRule>
  </conditionalFormatting>
  <conditionalFormatting sqref="C1182:C1184">
    <cfRule type="expression" dxfId="0" priority="1113" stopIfTrue="1">
      <formula>"len($A:$A)=3"</formula>
    </cfRule>
    <cfRule type="expression" dxfId="0" priority="1114" stopIfTrue="1">
      <formula>"len($A:$A)=3"</formula>
    </cfRule>
  </conditionalFormatting>
  <conditionalFormatting sqref="C1186:C1188">
    <cfRule type="expression" dxfId="0" priority="1111" stopIfTrue="1">
      <formula>"len($A:$A)=3"</formula>
    </cfRule>
    <cfRule type="expression" dxfId="0" priority="1112" stopIfTrue="1">
      <formula>"len($A:$A)=3"</formula>
    </cfRule>
  </conditionalFormatting>
  <conditionalFormatting sqref="C1191:C1207">
    <cfRule type="expression" dxfId="0" priority="1109" stopIfTrue="1">
      <formula>"len($A:$A)=3"</formula>
    </cfRule>
    <cfRule type="expression" dxfId="0" priority="1110" stopIfTrue="1">
      <formula>"len($A:$A)=3"</formula>
    </cfRule>
  </conditionalFormatting>
  <conditionalFormatting sqref="C1209:C1214">
    <cfRule type="expression" dxfId="0" priority="1107" stopIfTrue="1">
      <formula>"len($A:$A)=3"</formula>
    </cfRule>
    <cfRule type="expression" dxfId="0" priority="1108" stopIfTrue="1">
      <formula>"len($A:$A)=3"</formula>
    </cfRule>
  </conditionalFormatting>
  <conditionalFormatting sqref="C1216:C1220">
    <cfRule type="expression" dxfId="0" priority="1105" stopIfTrue="1">
      <formula>"len($A:$A)=3"</formula>
    </cfRule>
    <cfRule type="expression" dxfId="0" priority="1106" stopIfTrue="1">
      <formula>"len($A:$A)=3"</formula>
    </cfRule>
  </conditionalFormatting>
  <conditionalFormatting sqref="C1222:C1233">
    <cfRule type="expression" dxfId="0" priority="1103" stopIfTrue="1">
      <formula>"len($A:$A)=3"</formula>
    </cfRule>
    <cfRule type="expression" dxfId="0" priority="1104" stopIfTrue="1">
      <formula>"len($A:$A)=3"</formula>
    </cfRule>
  </conditionalFormatting>
  <conditionalFormatting sqref="C1236:C1245">
    <cfRule type="expression" dxfId="0" priority="1101" stopIfTrue="1">
      <formula>"len($A:$A)=3"</formula>
    </cfRule>
    <cfRule type="expression" dxfId="0" priority="1102" stopIfTrue="1">
      <formula>"len($A:$A)=3"</formula>
    </cfRule>
  </conditionalFormatting>
  <conditionalFormatting sqref="C1247:C1251">
    <cfRule type="expression" dxfId="0" priority="1099" stopIfTrue="1">
      <formula>"len($A:$A)=3"</formula>
    </cfRule>
    <cfRule type="expression" dxfId="0" priority="1100" stopIfTrue="1">
      <formula>"len($A:$A)=3"</formula>
    </cfRule>
  </conditionalFormatting>
  <conditionalFormatting sqref="C1253:C1259">
    <cfRule type="expression" dxfId="0" priority="1097" stopIfTrue="1">
      <formula>"len($A:$A)=3"</formula>
    </cfRule>
    <cfRule type="expression" dxfId="0" priority="1098" stopIfTrue="1">
      <formula>"len($A:$A)=3"</formula>
    </cfRule>
  </conditionalFormatting>
  <conditionalFormatting sqref="C1261:C1272">
    <cfRule type="expression" dxfId="0" priority="1095" stopIfTrue="1">
      <formula>"len($A:$A)=3"</formula>
    </cfRule>
    <cfRule type="expression" dxfId="0" priority="1096" stopIfTrue="1">
      <formula>"len($A:$A)=3"</formula>
    </cfRule>
  </conditionalFormatting>
  <conditionalFormatting sqref="C1274:C1276">
    <cfRule type="expression" dxfId="0" priority="1093" stopIfTrue="1">
      <formula>"len($A:$A)=3"</formula>
    </cfRule>
    <cfRule type="expression" dxfId="0" priority="1094" stopIfTrue="1">
      <formula>"len($A:$A)=3"</formula>
    </cfRule>
  </conditionalFormatting>
  <conditionalFormatting sqref="C1278:C1280">
    <cfRule type="expression" dxfId="0" priority="1091" stopIfTrue="1">
      <formula>"len($A:$A)=3"</formula>
    </cfRule>
    <cfRule type="expression" dxfId="0" priority="1092" stopIfTrue="1">
      <formula>"len($A:$A)=3"</formula>
    </cfRule>
  </conditionalFormatting>
  <conditionalFormatting sqref="C1282:C1283">
    <cfRule type="expression" dxfId="0" priority="1089" stopIfTrue="1">
      <formula>"len($A:$A)=3"</formula>
    </cfRule>
    <cfRule type="expression" dxfId="0" priority="1090" stopIfTrue="1">
      <formula>"len($A:$A)=3"</formula>
    </cfRule>
  </conditionalFormatting>
  <conditionalFormatting sqref="C1291:C1294">
    <cfRule type="expression" dxfId="0" priority="1083" stopIfTrue="1">
      <formula>"len($A:$A)=3"</formula>
    </cfRule>
    <cfRule type="expression" dxfId="0" priority="1084" stopIfTrue="1">
      <formula>"len($A:$A)=3"</formula>
    </cfRule>
  </conditionalFormatting>
  <conditionalFormatting sqref="C1297:C1298">
    <cfRule type="expression" dxfId="0" priority="1081" stopIfTrue="1">
      <formula>"len($A:$A)=3"</formula>
    </cfRule>
    <cfRule type="expression" dxfId="0" priority="1082" stopIfTrue="1">
      <formula>"len($A:$A)=3"</formula>
    </cfRule>
  </conditionalFormatting>
  <conditionalFormatting sqref="C1302:C1306">
    <cfRule type="expression" dxfId="0" priority="1079" stopIfTrue="1">
      <formula>"len($A:$A)=3"</formula>
    </cfRule>
    <cfRule type="expression" dxfId="0" priority="1080" stopIfTrue="1">
      <formula>"len($A:$A)=3"</formula>
    </cfRule>
  </conditionalFormatting>
  <conditionalFormatting sqref="D7:D17">
    <cfRule type="expression" dxfId="0" priority="1073" stopIfTrue="1">
      <formula>"len($A:$A)=3"</formula>
    </cfRule>
    <cfRule type="expression" dxfId="0" priority="1074" stopIfTrue="1">
      <formula>"len($A:$A)=3"</formula>
    </cfRule>
  </conditionalFormatting>
  <conditionalFormatting sqref="D19:D26">
    <cfRule type="expression" dxfId="0" priority="1071" stopIfTrue="1">
      <formula>"len($A:$A)=3"</formula>
    </cfRule>
    <cfRule type="expression" dxfId="0" priority="1072" stopIfTrue="1">
      <formula>"len($A:$A)=3"</formula>
    </cfRule>
  </conditionalFormatting>
  <conditionalFormatting sqref="D28:D37">
    <cfRule type="expression" dxfId="0" priority="1069" stopIfTrue="1">
      <formula>"len($A:$A)=3"</formula>
    </cfRule>
    <cfRule type="expression" dxfId="0" priority="1070" stopIfTrue="1">
      <formula>"len($A:$A)=3"</formula>
    </cfRule>
  </conditionalFormatting>
  <conditionalFormatting sqref="D39:D48">
    <cfRule type="expression" dxfId="0" priority="1067" stopIfTrue="1">
      <formula>"len($A:$A)=3"</formula>
    </cfRule>
    <cfRule type="expression" dxfId="0" priority="1068" stopIfTrue="1">
      <formula>"len($A:$A)=3"</formula>
    </cfRule>
  </conditionalFormatting>
  <conditionalFormatting sqref="D50:D59">
    <cfRule type="expression" dxfId="0" priority="1065" stopIfTrue="1">
      <formula>"len($A:$A)=3"</formula>
    </cfRule>
    <cfRule type="expression" dxfId="0" priority="1066" stopIfTrue="1">
      <formula>"len($A:$A)=3"</formula>
    </cfRule>
  </conditionalFormatting>
  <conditionalFormatting sqref="D61:D70">
    <cfRule type="expression" dxfId="0" priority="1063" stopIfTrue="1">
      <formula>"len($A:$A)=3"</formula>
    </cfRule>
    <cfRule type="expression" dxfId="0" priority="1064" stopIfTrue="1">
      <formula>"len($A:$A)=3"</formula>
    </cfRule>
  </conditionalFormatting>
  <conditionalFormatting sqref="D72:D78">
    <cfRule type="expression" dxfId="0" priority="1061" stopIfTrue="1">
      <formula>"len($A:$A)=3"</formula>
    </cfRule>
    <cfRule type="expression" dxfId="0" priority="1062" stopIfTrue="1">
      <formula>"len($A:$A)=3"</formula>
    </cfRule>
  </conditionalFormatting>
  <conditionalFormatting sqref="D80:D87">
    <cfRule type="expression" dxfId="0" priority="1059" stopIfTrue="1">
      <formula>"len($A:$A)=3"</formula>
    </cfRule>
    <cfRule type="expression" dxfId="0" priority="1060" stopIfTrue="1">
      <formula>"len($A:$A)=3"</formula>
    </cfRule>
  </conditionalFormatting>
  <conditionalFormatting sqref="D89:D100">
    <cfRule type="expression" dxfId="0" priority="1057" stopIfTrue="1">
      <formula>"len($A:$A)=3"</formula>
    </cfRule>
    <cfRule type="expression" dxfId="0" priority="1058" stopIfTrue="1">
      <formula>"len($A:$A)=3"</formula>
    </cfRule>
  </conditionalFormatting>
  <conditionalFormatting sqref="D102:D109">
    <cfRule type="expression" dxfId="0" priority="1055" stopIfTrue="1">
      <formula>"len($A:$A)=3"</formula>
    </cfRule>
    <cfRule type="expression" dxfId="0" priority="1056" stopIfTrue="1">
      <formula>"len($A:$A)=3"</formula>
    </cfRule>
  </conditionalFormatting>
  <conditionalFormatting sqref="D111:D120">
    <cfRule type="expression" dxfId="0" priority="1053" stopIfTrue="1">
      <formula>"len($A:$A)=3"</formula>
    </cfRule>
    <cfRule type="expression" dxfId="0" priority="1054" stopIfTrue="1">
      <formula>"len($A:$A)=3"</formula>
    </cfRule>
  </conditionalFormatting>
  <conditionalFormatting sqref="D122:D132">
    <cfRule type="expression" dxfId="0" priority="1051" stopIfTrue="1">
      <formula>"len($A:$A)=3"</formula>
    </cfRule>
    <cfRule type="expression" dxfId="0" priority="1052" stopIfTrue="1">
      <formula>"len($A:$A)=3"</formula>
    </cfRule>
  </conditionalFormatting>
  <conditionalFormatting sqref="D134:D139">
    <cfRule type="expression" dxfId="0" priority="1049" stopIfTrue="1">
      <formula>"len($A:$A)=3"</formula>
    </cfRule>
    <cfRule type="expression" dxfId="0" priority="1050" stopIfTrue="1">
      <formula>"len($A:$A)=3"</formula>
    </cfRule>
  </conditionalFormatting>
  <conditionalFormatting sqref="D141:D147">
    <cfRule type="expression" dxfId="0" priority="1047" stopIfTrue="1">
      <formula>"len($A:$A)=3"</formula>
    </cfRule>
    <cfRule type="expression" dxfId="0" priority="1048" stopIfTrue="1">
      <formula>"len($A:$A)=3"</formula>
    </cfRule>
  </conditionalFormatting>
  <conditionalFormatting sqref="D149:D153">
    <cfRule type="expression" dxfId="0" priority="1045" stopIfTrue="1">
      <formula>"len($A:$A)=3"</formula>
    </cfRule>
    <cfRule type="expression" dxfId="0" priority="1046" stopIfTrue="1">
      <formula>"len($A:$A)=3"</formula>
    </cfRule>
  </conditionalFormatting>
  <conditionalFormatting sqref="D155:D160">
    <cfRule type="expression" dxfId="0" priority="1043" stopIfTrue="1">
      <formula>"len($A:$A)=3"</formula>
    </cfRule>
    <cfRule type="expression" dxfId="0" priority="1044" stopIfTrue="1">
      <formula>"len($A:$A)=3"</formula>
    </cfRule>
  </conditionalFormatting>
  <conditionalFormatting sqref="D162:D167">
    <cfRule type="expression" dxfId="0" priority="1041" stopIfTrue="1">
      <formula>"len($A:$A)=3"</formula>
    </cfRule>
    <cfRule type="expression" dxfId="0" priority="1042" stopIfTrue="1">
      <formula>"len($A:$A)=3"</formula>
    </cfRule>
  </conditionalFormatting>
  <conditionalFormatting sqref="D169:D174">
    <cfRule type="expression" dxfId="0" priority="1039" stopIfTrue="1">
      <formula>"len($A:$A)=3"</formula>
    </cfRule>
    <cfRule type="expression" dxfId="0" priority="1040" stopIfTrue="1">
      <formula>"len($A:$A)=3"</formula>
    </cfRule>
  </conditionalFormatting>
  <conditionalFormatting sqref="D176:D181">
    <cfRule type="expression" dxfId="0" priority="1037" stopIfTrue="1">
      <formula>"len($A:$A)=3"</formula>
    </cfRule>
    <cfRule type="expression" dxfId="0" priority="1038" stopIfTrue="1">
      <formula>"len($A:$A)=3"</formula>
    </cfRule>
  </conditionalFormatting>
  <conditionalFormatting sqref="D183:D188">
    <cfRule type="expression" dxfId="0" priority="1035" stopIfTrue="1">
      <formula>"len($A:$A)=3"</formula>
    </cfRule>
    <cfRule type="expression" dxfId="0" priority="1036" stopIfTrue="1">
      <formula>"len($A:$A)=3"</formula>
    </cfRule>
  </conditionalFormatting>
  <conditionalFormatting sqref="D190:D196">
    <cfRule type="expression" dxfId="0" priority="1033" stopIfTrue="1">
      <formula>"len($A:$A)=3"</formula>
    </cfRule>
    <cfRule type="expression" dxfId="0" priority="1034" stopIfTrue="1">
      <formula>"len($A:$A)=3"</formula>
    </cfRule>
  </conditionalFormatting>
  <conditionalFormatting sqref="D198:D202">
    <cfRule type="expression" dxfId="0" priority="1031" stopIfTrue="1">
      <formula>"len($A:$A)=3"</formula>
    </cfRule>
    <cfRule type="expression" dxfId="0" priority="1032" stopIfTrue="1">
      <formula>"len($A:$A)=3"</formula>
    </cfRule>
  </conditionalFormatting>
  <conditionalFormatting sqref="D204:D208">
    <cfRule type="expression" dxfId="0" priority="1029" stopIfTrue="1">
      <formula>"len($A:$A)=3"</formula>
    </cfRule>
    <cfRule type="expression" dxfId="0" priority="1030" stopIfTrue="1">
      <formula>"len($A:$A)=3"</formula>
    </cfRule>
  </conditionalFormatting>
  <conditionalFormatting sqref="D210:D215">
    <cfRule type="expression" dxfId="0" priority="1027" stopIfTrue="1">
      <formula>"len($A:$A)=3"</formula>
    </cfRule>
    <cfRule type="expression" dxfId="0" priority="1028" stopIfTrue="1">
      <formula>"len($A:$A)=3"</formula>
    </cfRule>
  </conditionalFormatting>
  <conditionalFormatting sqref="D217:D230">
    <cfRule type="expression" dxfId="0" priority="1025" stopIfTrue="1">
      <formula>"len($A:$A)=3"</formula>
    </cfRule>
    <cfRule type="expression" dxfId="0" priority="1026" stopIfTrue="1">
      <formula>"len($A:$A)=3"</formula>
    </cfRule>
  </conditionalFormatting>
  <conditionalFormatting sqref="D232:D237">
    <cfRule type="expression" dxfId="0" priority="1023" stopIfTrue="1">
      <formula>"len($A:$A)=3"</formula>
    </cfRule>
    <cfRule type="expression" dxfId="0" priority="1024" stopIfTrue="1">
      <formula>"len($A:$A)=3"</formula>
    </cfRule>
  </conditionalFormatting>
  <conditionalFormatting sqref="D239:D243">
    <cfRule type="expression" dxfId="0" priority="1021" stopIfTrue="1">
      <formula>"len($A:$A)=3"</formula>
    </cfRule>
    <cfRule type="expression" dxfId="0" priority="1022" stopIfTrue="1">
      <formula>"len($A:$A)=3"</formula>
    </cfRule>
  </conditionalFormatting>
  <conditionalFormatting sqref="D245:D246">
    <cfRule type="expression" dxfId="0" priority="1019" stopIfTrue="1">
      <formula>"len($A:$A)=3"</formula>
    </cfRule>
    <cfRule type="expression" dxfId="0" priority="1020" stopIfTrue="1">
      <formula>"len($A:$A)=3"</formula>
    </cfRule>
  </conditionalFormatting>
  <conditionalFormatting sqref="D252:D254">
    <cfRule type="expression" dxfId="0" priority="1017" stopIfTrue="1">
      <formula>"len($A:$A)=3"</formula>
    </cfRule>
    <cfRule type="expression" dxfId="0" priority="1018" stopIfTrue="1">
      <formula>"len($A:$A)=3"</formula>
    </cfRule>
  </conditionalFormatting>
  <conditionalFormatting sqref="D260:D266">
    <cfRule type="expression" dxfId="0" priority="1011" stopIfTrue="1">
      <formula>"len($A:$A)=3"</formula>
    </cfRule>
    <cfRule type="expression" dxfId="0" priority="1012" stopIfTrue="1">
      <formula>"len($A:$A)=3"</formula>
    </cfRule>
  </conditionalFormatting>
  <conditionalFormatting sqref="D271:D272">
    <cfRule type="expression" dxfId="0" priority="1007" stopIfTrue="1">
      <formula>"len($A:$A)=3"</formula>
    </cfRule>
    <cfRule type="expression" dxfId="0" priority="1008" stopIfTrue="1">
      <formula>"len($A:$A)=3"</formula>
    </cfRule>
  </conditionalFormatting>
  <conditionalFormatting sqref="D274:D283">
    <cfRule type="expression" dxfId="0" priority="1005" stopIfTrue="1">
      <formula>"len($A:$A)=3"</formula>
    </cfRule>
    <cfRule type="expression" dxfId="0" priority="1006" stopIfTrue="1">
      <formula>"len($A:$A)=3"</formula>
    </cfRule>
  </conditionalFormatting>
  <conditionalFormatting sqref="D285:D290">
    <cfRule type="expression" dxfId="0" priority="1003" stopIfTrue="1">
      <formula>"len($A:$A)=3"</formula>
    </cfRule>
    <cfRule type="expression" dxfId="0" priority="1004" stopIfTrue="1">
      <formula>"len($A:$A)=3"</formula>
    </cfRule>
  </conditionalFormatting>
  <conditionalFormatting sqref="D292:D298">
    <cfRule type="expression" dxfId="0" priority="1001" stopIfTrue="1">
      <formula>"len($A:$A)=3"</formula>
    </cfRule>
    <cfRule type="expression" dxfId="0" priority="1002" stopIfTrue="1">
      <formula>"len($A:$A)=3"</formula>
    </cfRule>
  </conditionalFormatting>
  <conditionalFormatting sqref="D300:D307">
    <cfRule type="expression" dxfId="0" priority="999" stopIfTrue="1">
      <formula>"len($A:$A)=3"</formula>
    </cfRule>
    <cfRule type="expression" dxfId="0" priority="1000" stopIfTrue="1">
      <formula>"len($A:$A)=3"</formula>
    </cfRule>
  </conditionalFormatting>
  <conditionalFormatting sqref="D309:D321">
    <cfRule type="expression" dxfId="0" priority="997" stopIfTrue="1">
      <formula>"len($A:$A)=3"</formula>
    </cfRule>
    <cfRule type="expression" dxfId="0" priority="998" stopIfTrue="1">
      <formula>"len($A:$A)=3"</formula>
    </cfRule>
  </conditionalFormatting>
  <conditionalFormatting sqref="D323:D331">
    <cfRule type="expression" dxfId="0" priority="995" stopIfTrue="1">
      <formula>"len($A:$A)=3"</formula>
    </cfRule>
    <cfRule type="expression" dxfId="0" priority="996" stopIfTrue="1">
      <formula>"len($A:$A)=3"</formula>
    </cfRule>
  </conditionalFormatting>
  <conditionalFormatting sqref="D333:D341">
    <cfRule type="expression" dxfId="0" priority="993" stopIfTrue="1">
      <formula>"len($A:$A)=3"</formula>
    </cfRule>
    <cfRule type="expression" dxfId="0" priority="994" stopIfTrue="1">
      <formula>"len($A:$A)=3"</formula>
    </cfRule>
  </conditionalFormatting>
  <conditionalFormatting sqref="D343:D349">
    <cfRule type="expression" dxfId="0" priority="991" stopIfTrue="1">
      <formula>"len($A:$A)=3"</formula>
    </cfRule>
    <cfRule type="expression" dxfId="0" priority="992" stopIfTrue="1">
      <formula>"len($A:$A)=3"</formula>
    </cfRule>
  </conditionalFormatting>
  <conditionalFormatting sqref="D351:D355">
    <cfRule type="expression" dxfId="0" priority="989" stopIfTrue="1">
      <formula>"len($A:$A)=3"</formula>
    </cfRule>
    <cfRule type="expression" dxfId="0" priority="990" stopIfTrue="1">
      <formula>"len($A:$A)=3"</formula>
    </cfRule>
  </conditionalFormatting>
  <conditionalFormatting sqref="D357:D358">
    <cfRule type="expression" dxfId="0" priority="987" stopIfTrue="1">
      <formula>"len($A:$A)=3"</formula>
    </cfRule>
    <cfRule type="expression" dxfId="0" priority="988" stopIfTrue="1">
      <formula>"len($A:$A)=3"</formula>
    </cfRule>
  </conditionalFormatting>
  <conditionalFormatting sqref="D361:D364">
    <cfRule type="expression" dxfId="0" priority="985" stopIfTrue="1">
      <formula>"len($A:$A)=3"</formula>
    </cfRule>
    <cfRule type="expression" dxfId="0" priority="986" stopIfTrue="1">
      <formula>"len($A:$A)=3"</formula>
    </cfRule>
  </conditionalFormatting>
  <conditionalFormatting sqref="D366:D371">
    <cfRule type="expression" dxfId="0" priority="983" stopIfTrue="1">
      <formula>"len($A:$A)=3"</formula>
    </cfRule>
    <cfRule type="expression" dxfId="0" priority="984" stopIfTrue="1">
      <formula>"len($A:$A)=3"</formula>
    </cfRule>
  </conditionalFormatting>
  <conditionalFormatting sqref="D373:D377">
    <cfRule type="expression" dxfId="0" priority="981" stopIfTrue="1">
      <formula>"len($A:$A)=3"</formula>
    </cfRule>
    <cfRule type="expression" dxfId="0" priority="982" stopIfTrue="1">
      <formula>"len($A:$A)=3"</formula>
    </cfRule>
  </conditionalFormatting>
  <conditionalFormatting sqref="D379:D383">
    <cfRule type="expression" dxfId="0" priority="979" stopIfTrue="1">
      <formula>"len($A:$A)=3"</formula>
    </cfRule>
    <cfRule type="expression" dxfId="0" priority="980" stopIfTrue="1">
      <formula>"len($A:$A)=3"</formula>
    </cfRule>
  </conditionalFormatting>
  <conditionalFormatting sqref="D385:D387">
    <cfRule type="expression" dxfId="0" priority="977" stopIfTrue="1">
      <formula>"len($A:$A)=3"</formula>
    </cfRule>
    <cfRule type="expression" dxfId="0" priority="978" stopIfTrue="1">
      <formula>"len($A:$A)=3"</formula>
    </cfRule>
  </conditionalFormatting>
  <conditionalFormatting sqref="D389:D391">
    <cfRule type="expression" dxfId="0" priority="975" stopIfTrue="1">
      <formula>"len($A:$A)=3"</formula>
    </cfRule>
    <cfRule type="expression" dxfId="0" priority="976" stopIfTrue="1">
      <formula>"len($A:$A)=3"</formula>
    </cfRule>
  </conditionalFormatting>
  <conditionalFormatting sqref="D393:D395">
    <cfRule type="expression" dxfId="0" priority="973" stopIfTrue="1">
      <formula>"len($A:$A)=3"</formula>
    </cfRule>
    <cfRule type="expression" dxfId="0" priority="974" stopIfTrue="1">
      <formula>"len($A:$A)=3"</formula>
    </cfRule>
  </conditionalFormatting>
  <conditionalFormatting sqref="D397:D401">
    <cfRule type="expression" dxfId="0" priority="971" stopIfTrue="1">
      <formula>"len($A:$A)=3"</formula>
    </cfRule>
    <cfRule type="expression" dxfId="0" priority="972" stopIfTrue="1">
      <formula>"len($A:$A)=3"</formula>
    </cfRule>
  </conditionalFormatting>
  <conditionalFormatting sqref="D403:D408">
    <cfRule type="expression" dxfId="0" priority="969" stopIfTrue="1">
      <formula>"len($A:$A)=3"</formula>
    </cfRule>
    <cfRule type="expression" dxfId="0" priority="970" stopIfTrue="1">
      <formula>"len($A:$A)=3"</formula>
    </cfRule>
  </conditionalFormatting>
  <conditionalFormatting sqref="D413:D416">
    <cfRule type="expression" dxfId="0" priority="965" stopIfTrue="1">
      <formula>"len($A:$A)=3"</formula>
    </cfRule>
    <cfRule type="expression" dxfId="0" priority="966" stopIfTrue="1">
      <formula>"len($A:$A)=3"</formula>
    </cfRule>
  </conditionalFormatting>
  <conditionalFormatting sqref="D418:D425">
    <cfRule type="expression" dxfId="0" priority="963" stopIfTrue="1">
      <formula>"len($A:$A)=3"</formula>
    </cfRule>
    <cfRule type="expression" dxfId="0" priority="964" stopIfTrue="1">
      <formula>"len($A:$A)=3"</formula>
    </cfRule>
  </conditionalFormatting>
  <conditionalFormatting sqref="D427:D431">
    <cfRule type="expression" dxfId="0" priority="961" stopIfTrue="1">
      <formula>"len($A:$A)=3"</formula>
    </cfRule>
    <cfRule type="expression" dxfId="0" priority="962" stopIfTrue="1">
      <formula>"len($A:$A)=3"</formula>
    </cfRule>
  </conditionalFormatting>
  <conditionalFormatting sqref="D433:D436">
    <cfRule type="expression" dxfId="0" priority="959" stopIfTrue="1">
      <formula>"len($A:$A)=3"</formula>
    </cfRule>
    <cfRule type="expression" dxfId="0" priority="960" stopIfTrue="1">
      <formula>"len($A:$A)=3"</formula>
    </cfRule>
  </conditionalFormatting>
  <conditionalFormatting sqref="D438:D441">
    <cfRule type="expression" dxfId="0" priority="957" stopIfTrue="1">
      <formula>"len($A:$A)=3"</formula>
    </cfRule>
    <cfRule type="expression" dxfId="0" priority="958" stopIfTrue="1">
      <formula>"len($A:$A)=3"</formula>
    </cfRule>
  </conditionalFormatting>
  <conditionalFormatting sqref="D443:D446">
    <cfRule type="expression" dxfId="0" priority="955" stopIfTrue="1">
      <formula>"len($A:$A)=3"</formula>
    </cfRule>
    <cfRule type="expression" dxfId="0" priority="956" stopIfTrue="1">
      <formula>"len($A:$A)=3"</formula>
    </cfRule>
  </conditionalFormatting>
  <conditionalFormatting sqref="D448:D453">
    <cfRule type="expression" dxfId="0" priority="953" stopIfTrue="1">
      <formula>"len($A:$A)=3"</formula>
    </cfRule>
    <cfRule type="expression" dxfId="0" priority="954" stopIfTrue="1">
      <formula>"len($A:$A)=3"</formula>
    </cfRule>
  </conditionalFormatting>
  <conditionalFormatting sqref="D455:D457">
    <cfRule type="expression" dxfId="0" priority="951" stopIfTrue="1">
      <formula>"len($A:$A)=3"</formula>
    </cfRule>
    <cfRule type="expression" dxfId="0" priority="952" stopIfTrue="1">
      <formula>"len($A:$A)=3"</formula>
    </cfRule>
  </conditionalFormatting>
  <conditionalFormatting sqref="D459:D461">
    <cfRule type="expression" dxfId="0" priority="949" stopIfTrue="1">
      <formula>"len($A:$A)=3"</formula>
    </cfRule>
    <cfRule type="expression" dxfId="0" priority="950" stopIfTrue="1">
      <formula>"len($A:$A)=3"</formula>
    </cfRule>
  </conditionalFormatting>
  <conditionalFormatting sqref="D463:D466">
    <cfRule type="expression" dxfId="0" priority="947" stopIfTrue="1">
      <formula>"len($A:$A)=3"</formula>
    </cfRule>
    <cfRule type="expression" dxfId="0" priority="948" stopIfTrue="1">
      <formula>"len($A:$A)=3"</formula>
    </cfRule>
  </conditionalFormatting>
  <conditionalFormatting sqref="D469:D483">
    <cfRule type="expression" dxfId="0" priority="945" stopIfTrue="1">
      <formula>"len($A:$A)=3"</formula>
    </cfRule>
    <cfRule type="expression" dxfId="0" priority="946" stopIfTrue="1">
      <formula>"len($A:$A)=3"</formula>
    </cfRule>
  </conditionalFormatting>
  <conditionalFormatting sqref="D485:D491">
    <cfRule type="expression" dxfId="0" priority="943" stopIfTrue="1">
      <formula>"len($A:$A)=3"</formula>
    </cfRule>
    <cfRule type="expression" dxfId="0" priority="944" stopIfTrue="1">
      <formula>"len($A:$A)=3"</formula>
    </cfRule>
  </conditionalFormatting>
  <conditionalFormatting sqref="D493:D502">
    <cfRule type="expression" dxfId="0" priority="941" stopIfTrue="1">
      <formula>"len($A:$A)=3"</formula>
    </cfRule>
    <cfRule type="expression" dxfId="0" priority="942" stopIfTrue="1">
      <formula>"len($A:$A)=3"</formula>
    </cfRule>
  </conditionalFormatting>
  <conditionalFormatting sqref="D504:D511">
    <cfRule type="expression" dxfId="0" priority="939" stopIfTrue="1">
      <formula>"len($A:$A)=3"</formula>
    </cfRule>
    <cfRule type="expression" dxfId="0" priority="940" stopIfTrue="1">
      <formula>"len($A:$A)=3"</formula>
    </cfRule>
  </conditionalFormatting>
  <conditionalFormatting sqref="D513:D519">
    <cfRule type="expression" dxfId="0" priority="937" stopIfTrue="1">
      <formula>"len($A:$A)=3"</formula>
    </cfRule>
    <cfRule type="expression" dxfId="0" priority="938" stopIfTrue="1">
      <formula>"len($A:$A)=3"</formula>
    </cfRule>
  </conditionalFormatting>
  <conditionalFormatting sqref="D521:D523">
    <cfRule type="expression" dxfId="0" priority="935" stopIfTrue="1">
      <formula>"len($A:$A)=3"</formula>
    </cfRule>
    <cfRule type="expression" dxfId="0" priority="936" stopIfTrue="1">
      <formula>"len($A:$A)=3"</formula>
    </cfRule>
  </conditionalFormatting>
  <conditionalFormatting sqref="D526:D543">
    <cfRule type="expression" dxfId="0" priority="933" stopIfTrue="1">
      <formula>"len($A:$A)=3"</formula>
    </cfRule>
    <cfRule type="expression" dxfId="0" priority="934" stopIfTrue="1">
      <formula>"len($A:$A)=3"</formula>
    </cfRule>
  </conditionalFormatting>
  <conditionalFormatting sqref="D545:D551">
    <cfRule type="expression" dxfId="0" priority="931" stopIfTrue="1">
      <formula>"len($A:$A)=3"</formula>
    </cfRule>
    <cfRule type="expression" dxfId="0" priority="932" stopIfTrue="1">
      <formula>"len($A:$A)=3"</formula>
    </cfRule>
  </conditionalFormatting>
  <conditionalFormatting sqref="D555:D562">
    <cfRule type="expression" dxfId="0" priority="927" stopIfTrue="1">
      <formula>"len($A:$A)=3"</formula>
    </cfRule>
    <cfRule type="expression" dxfId="0" priority="928" stopIfTrue="1">
      <formula>"len($A:$A)=3"</formula>
    </cfRule>
  </conditionalFormatting>
  <conditionalFormatting sqref="D564:D566">
    <cfRule type="expression" dxfId="0" priority="925" stopIfTrue="1">
      <formula>"len($A:$A)=3"</formula>
    </cfRule>
    <cfRule type="expression" dxfId="0" priority="926" stopIfTrue="1">
      <formula>"len($A:$A)=3"</formula>
    </cfRule>
  </conditionalFormatting>
  <conditionalFormatting sqref="D568:D576">
    <cfRule type="expression" dxfId="0" priority="923" stopIfTrue="1">
      <formula>"len($A:$A)=3"</formula>
    </cfRule>
    <cfRule type="expression" dxfId="0" priority="924" stopIfTrue="1">
      <formula>"len($A:$A)=3"</formula>
    </cfRule>
  </conditionalFormatting>
  <conditionalFormatting sqref="D578:D586">
    <cfRule type="expression" dxfId="0" priority="921" stopIfTrue="1">
      <formula>"len($A:$A)=3"</formula>
    </cfRule>
    <cfRule type="expression" dxfId="0" priority="922" stopIfTrue="1">
      <formula>"len($A:$A)=3"</formula>
    </cfRule>
  </conditionalFormatting>
  <conditionalFormatting sqref="D588:D593">
    <cfRule type="expression" dxfId="0" priority="919" stopIfTrue="1">
      <formula>"len($A:$A)=3"</formula>
    </cfRule>
    <cfRule type="expression" dxfId="0" priority="920" stopIfTrue="1">
      <formula>"len($A:$A)=3"</formula>
    </cfRule>
  </conditionalFormatting>
  <conditionalFormatting sqref="D595:D601">
    <cfRule type="expression" dxfId="0" priority="917" stopIfTrue="1">
      <formula>"len($A:$A)=3"</formula>
    </cfRule>
    <cfRule type="expression" dxfId="0" priority="918" stopIfTrue="1">
      <formula>"len($A:$A)=3"</formula>
    </cfRule>
  </conditionalFormatting>
  <conditionalFormatting sqref="D603:D610">
    <cfRule type="expression" dxfId="0" priority="915" stopIfTrue="1">
      <formula>"len($A:$A)=3"</formula>
    </cfRule>
    <cfRule type="expression" dxfId="0" priority="916" stopIfTrue="1">
      <formula>"len($A:$A)=3"</formula>
    </cfRule>
  </conditionalFormatting>
  <conditionalFormatting sqref="D612:D615">
    <cfRule type="expression" dxfId="0" priority="913" stopIfTrue="1">
      <formula>"len($A:$A)=3"</formula>
    </cfRule>
    <cfRule type="expression" dxfId="0" priority="914" stopIfTrue="1">
      <formula>"len($A:$A)=3"</formula>
    </cfRule>
  </conditionalFormatting>
  <conditionalFormatting sqref="D617:D618">
    <cfRule type="expression" dxfId="0" priority="911" stopIfTrue="1">
      <formula>"len($A:$A)=3"</formula>
    </cfRule>
    <cfRule type="expression" dxfId="0" priority="912" stopIfTrue="1">
      <formula>"len($A:$A)=3"</formula>
    </cfRule>
  </conditionalFormatting>
  <conditionalFormatting sqref="D620:D621">
    <cfRule type="expression" dxfId="0" priority="909" stopIfTrue="1">
      <formula>"len($A:$A)=3"</formula>
    </cfRule>
    <cfRule type="expression" dxfId="0" priority="910" stopIfTrue="1">
      <formula>"len($A:$A)=3"</formula>
    </cfRule>
  </conditionalFormatting>
  <conditionalFormatting sqref="D623:D624">
    <cfRule type="expression" dxfId="0" priority="907" stopIfTrue="1">
      <formula>"len($A:$A)=3"</formula>
    </cfRule>
    <cfRule type="expression" dxfId="0" priority="908" stopIfTrue="1">
      <formula>"len($A:$A)=3"</formula>
    </cfRule>
  </conditionalFormatting>
  <conditionalFormatting sqref="D626:D627">
    <cfRule type="expression" dxfId="0" priority="905" stopIfTrue="1">
      <formula>"len($A:$A)=3"</formula>
    </cfRule>
    <cfRule type="expression" dxfId="0" priority="906" stopIfTrue="1">
      <formula>"len($A:$A)=3"</formula>
    </cfRule>
  </conditionalFormatting>
  <conditionalFormatting sqref="D629:D630">
    <cfRule type="expression" dxfId="0" priority="903" stopIfTrue="1">
      <formula>"len($A:$A)=3"</formula>
    </cfRule>
    <cfRule type="expression" dxfId="0" priority="904" stopIfTrue="1">
      <formula>"len($A:$A)=3"</formula>
    </cfRule>
  </conditionalFormatting>
  <conditionalFormatting sqref="D632:D634">
    <cfRule type="expression" dxfId="0" priority="901" stopIfTrue="1">
      <formula>"len($A:$A)=3"</formula>
    </cfRule>
    <cfRule type="expression" dxfId="0" priority="902" stopIfTrue="1">
      <formula>"len($A:$A)=3"</formula>
    </cfRule>
  </conditionalFormatting>
  <conditionalFormatting sqref="D636:D638">
    <cfRule type="expression" dxfId="0" priority="899" stopIfTrue="1">
      <formula>"len($A:$A)=3"</formula>
    </cfRule>
    <cfRule type="expression" dxfId="0" priority="900" stopIfTrue="1">
      <formula>"len($A:$A)=3"</formula>
    </cfRule>
  </conditionalFormatting>
  <conditionalFormatting sqref="D640:D647">
    <cfRule type="expression" dxfId="0" priority="897" stopIfTrue="1">
      <formula>"len($A:$A)=3"</formula>
    </cfRule>
    <cfRule type="expression" dxfId="0" priority="898" stopIfTrue="1">
      <formula>"len($A:$A)=3"</formula>
    </cfRule>
  </conditionalFormatting>
  <conditionalFormatting sqref="D649:D650">
    <cfRule type="expression" dxfId="0" priority="895" stopIfTrue="1">
      <formula>"len($A:$A)=3"</formula>
    </cfRule>
    <cfRule type="expression" dxfId="0" priority="896" stopIfTrue="1">
      <formula>"len($A:$A)=3"</formula>
    </cfRule>
  </conditionalFormatting>
  <conditionalFormatting sqref="D655:D658">
    <cfRule type="expression" dxfId="0" priority="891" stopIfTrue="1">
      <formula>"len($A:$A)=3"</formula>
    </cfRule>
    <cfRule type="expression" dxfId="0" priority="892" stopIfTrue="1">
      <formula>"len($A:$A)=3"</formula>
    </cfRule>
  </conditionalFormatting>
  <conditionalFormatting sqref="D660:D673">
    <cfRule type="expression" dxfId="0" priority="889" stopIfTrue="1">
      <formula>"len($A:$A)=3"</formula>
    </cfRule>
    <cfRule type="expression" dxfId="0" priority="890" stopIfTrue="1">
      <formula>"len($A:$A)=3"</formula>
    </cfRule>
  </conditionalFormatting>
  <conditionalFormatting sqref="D675:D677">
    <cfRule type="expression" dxfId="0" priority="887" stopIfTrue="1">
      <formula>"len($A:$A)=3"</formula>
    </cfRule>
    <cfRule type="expression" dxfId="0" priority="888" stopIfTrue="1">
      <formula>"len($A:$A)=3"</formula>
    </cfRule>
  </conditionalFormatting>
  <conditionalFormatting sqref="D679:D689">
    <cfRule type="expression" dxfId="0" priority="885" stopIfTrue="1">
      <formula>"len($A:$A)=3"</formula>
    </cfRule>
    <cfRule type="expression" dxfId="0" priority="886" stopIfTrue="1">
      <formula>"len($A:$A)=3"</formula>
    </cfRule>
  </conditionalFormatting>
  <conditionalFormatting sqref="D691:D692">
    <cfRule type="expression" dxfId="0" priority="883" stopIfTrue="1">
      <formula>"len($A:$A)=3"</formula>
    </cfRule>
    <cfRule type="expression" dxfId="0" priority="884" stopIfTrue="1">
      <formula>"len($A:$A)=3"</formula>
    </cfRule>
  </conditionalFormatting>
  <conditionalFormatting sqref="D694:D696">
    <cfRule type="expression" dxfId="0" priority="881" stopIfTrue="1">
      <formula>"len($A:$A)=3"</formula>
    </cfRule>
    <cfRule type="expression" dxfId="0" priority="882" stopIfTrue="1">
      <formula>"len($A:$A)=3"</formula>
    </cfRule>
  </conditionalFormatting>
  <conditionalFormatting sqref="D698:D701">
    <cfRule type="expression" dxfId="0" priority="879" stopIfTrue="1">
      <formula>"len($A:$A)=3"</formula>
    </cfRule>
    <cfRule type="expression" dxfId="0" priority="880" stopIfTrue="1">
      <formula>"len($A:$A)=3"</formula>
    </cfRule>
  </conditionalFormatting>
  <conditionalFormatting sqref="D703:D705">
    <cfRule type="expression" dxfId="0" priority="877" stopIfTrue="1">
      <formula>"len($A:$A)=3"</formula>
    </cfRule>
    <cfRule type="expression" dxfId="0" priority="878" stopIfTrue="1">
      <formula>"len($A:$A)=3"</formula>
    </cfRule>
  </conditionalFormatting>
  <conditionalFormatting sqref="D707:D709">
    <cfRule type="expression" dxfId="0" priority="875" stopIfTrue="1">
      <formula>"len($A:$A)=3"</formula>
    </cfRule>
    <cfRule type="expression" dxfId="0" priority="876" stopIfTrue="1">
      <formula>"len($A:$A)=3"</formula>
    </cfRule>
  </conditionalFormatting>
  <conditionalFormatting sqref="D711:D712">
    <cfRule type="expression" dxfId="0" priority="873" stopIfTrue="1">
      <formula>"len($A:$A)=3"</formula>
    </cfRule>
    <cfRule type="expression" dxfId="0" priority="874" stopIfTrue="1">
      <formula>"len($A:$A)=3"</formula>
    </cfRule>
  </conditionalFormatting>
  <conditionalFormatting sqref="D714:D721">
    <cfRule type="expression" dxfId="0" priority="871" stopIfTrue="1">
      <formula>"len($A:$A)=3"</formula>
    </cfRule>
    <cfRule type="expression" dxfId="0" priority="872" stopIfTrue="1">
      <formula>"len($A:$A)=3"</formula>
    </cfRule>
  </conditionalFormatting>
  <conditionalFormatting sqref="D725:D729">
    <cfRule type="expression" dxfId="0" priority="867" stopIfTrue="1">
      <formula>"len($A:$A)=3"</formula>
    </cfRule>
    <cfRule type="expression" dxfId="0" priority="868" stopIfTrue="1">
      <formula>"len($A:$A)=3"</formula>
    </cfRule>
  </conditionalFormatting>
  <conditionalFormatting sqref="D731:D734">
    <cfRule type="expression" dxfId="0" priority="865" stopIfTrue="1">
      <formula>"len($A:$A)=3"</formula>
    </cfRule>
    <cfRule type="expression" dxfId="0" priority="866" stopIfTrue="1">
      <formula>"len($A:$A)=3"</formula>
    </cfRule>
  </conditionalFormatting>
  <conditionalFormatting sqref="D739:D747">
    <cfRule type="expression" dxfId="0" priority="861" stopIfTrue="1">
      <formula>"len($A:$A)=3"</formula>
    </cfRule>
    <cfRule type="expression" dxfId="0" priority="862" stopIfTrue="1">
      <formula>"len($A:$A)=3"</formula>
    </cfRule>
  </conditionalFormatting>
  <conditionalFormatting sqref="D749:D751">
    <cfRule type="expression" dxfId="0" priority="859" stopIfTrue="1">
      <formula>"len($A:$A)=3"</formula>
    </cfRule>
    <cfRule type="expression" dxfId="0" priority="860" stopIfTrue="1">
      <formula>"len($A:$A)=3"</formula>
    </cfRule>
  </conditionalFormatting>
  <conditionalFormatting sqref="D753:D760">
    <cfRule type="expression" dxfId="0" priority="857" stopIfTrue="1">
      <formula>"len($A:$A)=3"</formula>
    </cfRule>
    <cfRule type="expression" dxfId="0" priority="858" stopIfTrue="1">
      <formula>"len($A:$A)=3"</formula>
    </cfRule>
  </conditionalFormatting>
  <conditionalFormatting sqref="D762:D767">
    <cfRule type="expression" dxfId="0" priority="855" stopIfTrue="1">
      <formula>"len($A:$A)=3"</formula>
    </cfRule>
    <cfRule type="expression" dxfId="0" priority="856" stopIfTrue="1">
      <formula>"len($A:$A)=3"</formula>
    </cfRule>
  </conditionalFormatting>
  <conditionalFormatting sqref="D769:D774">
    <cfRule type="expression" dxfId="0" priority="853" stopIfTrue="1">
      <formula>"len($A:$A)=3"</formula>
    </cfRule>
    <cfRule type="expression" dxfId="0" priority="854" stopIfTrue="1">
      <formula>"len($A:$A)=3"</formula>
    </cfRule>
  </conditionalFormatting>
  <conditionalFormatting sqref="D776:D780">
    <cfRule type="expression" dxfId="0" priority="851" stopIfTrue="1">
      <formula>"len($A:$A)=3"</formula>
    </cfRule>
    <cfRule type="expression" dxfId="0" priority="852" stopIfTrue="1">
      <formula>"len($A:$A)=3"</formula>
    </cfRule>
  </conditionalFormatting>
  <conditionalFormatting sqref="D782:D783">
    <cfRule type="expression" dxfId="0" priority="849" stopIfTrue="1">
      <formula>"len($A:$A)=3"</formula>
    </cfRule>
    <cfRule type="expression" dxfId="0" priority="850" stopIfTrue="1">
      <formula>"len($A:$A)=3"</formula>
    </cfRule>
  </conditionalFormatting>
  <conditionalFormatting sqref="D785:D786">
    <cfRule type="expression" dxfId="0" priority="847" stopIfTrue="1">
      <formula>"len($A:$A)=3"</formula>
    </cfRule>
    <cfRule type="expression" dxfId="0" priority="848" stopIfTrue="1">
      <formula>"len($A:$A)=3"</formula>
    </cfRule>
  </conditionalFormatting>
  <conditionalFormatting sqref="D792:D796">
    <cfRule type="expression" dxfId="0" priority="841" stopIfTrue="1">
      <formula>"len($A:$A)=3"</formula>
    </cfRule>
    <cfRule type="expression" dxfId="0" priority="842" stopIfTrue="1">
      <formula>"len($A:$A)=3"</formula>
    </cfRule>
  </conditionalFormatting>
  <conditionalFormatting sqref="D802:D811">
    <cfRule type="expression" dxfId="0" priority="835" stopIfTrue="1">
      <formula>"len($A:$A)=3"</formula>
    </cfRule>
    <cfRule type="expression" dxfId="0" priority="836" stopIfTrue="1">
      <formula>"len($A:$A)=3"</formula>
    </cfRule>
  </conditionalFormatting>
  <conditionalFormatting sqref="D816:D825">
    <cfRule type="expression" dxfId="0" priority="831" stopIfTrue="1">
      <formula>"len($A:$A)=3"</formula>
    </cfRule>
    <cfRule type="expression" dxfId="0" priority="832" stopIfTrue="1">
      <formula>"len($A:$A)=3"</formula>
    </cfRule>
  </conditionalFormatting>
  <conditionalFormatting sqref="D829:D830">
    <cfRule type="expression" dxfId="0" priority="827" stopIfTrue="1">
      <formula>"len($A:$A)=3"</formula>
    </cfRule>
    <cfRule type="expression" dxfId="0" priority="828" stopIfTrue="1">
      <formula>"len($A:$A)=3"</formula>
    </cfRule>
  </conditionalFormatting>
  <conditionalFormatting sqref="D839:D863">
    <cfRule type="expression" dxfId="0" priority="819" stopIfTrue="1">
      <formula>"len($A:$A)=3"</formula>
    </cfRule>
    <cfRule type="expression" dxfId="0" priority="820" stopIfTrue="1">
      <formula>"len($A:$A)=3"</formula>
    </cfRule>
  </conditionalFormatting>
  <conditionalFormatting sqref="D865:D886">
    <cfRule type="expression" dxfId="0" priority="817" stopIfTrue="1">
      <formula>"len($A:$A)=3"</formula>
    </cfRule>
    <cfRule type="expression" dxfId="0" priority="818" stopIfTrue="1">
      <formula>"len($A:$A)=3"</formula>
    </cfRule>
  </conditionalFormatting>
  <conditionalFormatting sqref="D888:D914">
    <cfRule type="expression" dxfId="0" priority="815" stopIfTrue="1">
      <formula>"len($A:$A)=3"</formula>
    </cfRule>
    <cfRule type="expression" dxfId="0" priority="816" stopIfTrue="1">
      <formula>"len($A:$A)=3"</formula>
    </cfRule>
  </conditionalFormatting>
  <conditionalFormatting sqref="D916:D925">
    <cfRule type="expression" dxfId="0" priority="813" stopIfTrue="1">
      <formula>"len($A:$A)=3"</formula>
    </cfRule>
    <cfRule type="expression" dxfId="0" priority="814" stopIfTrue="1">
      <formula>"len($A:$A)=3"</formula>
    </cfRule>
  </conditionalFormatting>
  <conditionalFormatting sqref="D927:D932">
    <cfRule type="expression" dxfId="0" priority="811" stopIfTrue="1">
      <formula>"len($A:$A)=3"</formula>
    </cfRule>
    <cfRule type="expression" dxfId="0" priority="812" stopIfTrue="1">
      <formula>"len($A:$A)=3"</formula>
    </cfRule>
  </conditionalFormatting>
  <conditionalFormatting sqref="D934:D938">
    <cfRule type="expression" dxfId="0" priority="809" stopIfTrue="1">
      <formula>"len($A:$A)=3"</formula>
    </cfRule>
    <cfRule type="expression" dxfId="0" priority="810" stopIfTrue="1">
      <formula>"len($A:$A)=3"</formula>
    </cfRule>
  </conditionalFormatting>
  <conditionalFormatting sqref="D940:D941">
    <cfRule type="expression" dxfId="0" priority="807" stopIfTrue="1">
      <formula>"len($A:$A)=3"</formula>
    </cfRule>
    <cfRule type="expression" dxfId="0" priority="808" stopIfTrue="1">
      <formula>"len($A:$A)=3"</formula>
    </cfRule>
  </conditionalFormatting>
  <conditionalFormatting sqref="D943:D944">
    <cfRule type="expression" dxfId="0" priority="805" stopIfTrue="1">
      <formula>"len($A:$A)=3"</formula>
    </cfRule>
    <cfRule type="expression" dxfId="0" priority="806" stopIfTrue="1">
      <formula>"len($A:$A)=3"</formula>
    </cfRule>
  </conditionalFormatting>
  <conditionalFormatting sqref="D947:D967">
    <cfRule type="expression" dxfId="0" priority="803" stopIfTrue="1">
      <formula>"len($A:$A)=3"</formula>
    </cfRule>
    <cfRule type="expression" dxfId="0" priority="804" stopIfTrue="1">
      <formula>"len($A:$A)=3"</formula>
    </cfRule>
  </conditionalFormatting>
  <conditionalFormatting sqref="D969:D977">
    <cfRule type="expression" dxfId="0" priority="801" stopIfTrue="1">
      <formula>"len($A:$A)=3"</formula>
    </cfRule>
    <cfRule type="expression" dxfId="0" priority="802" stopIfTrue="1">
      <formula>"len($A:$A)=3"</formula>
    </cfRule>
  </conditionalFormatting>
  <conditionalFormatting sqref="D979:D987">
    <cfRule type="expression" dxfId="0" priority="799" stopIfTrue="1">
      <formula>"len($A:$A)=3"</formula>
    </cfRule>
    <cfRule type="expression" dxfId="0" priority="800" stopIfTrue="1">
      <formula>"len($A:$A)=3"</formula>
    </cfRule>
  </conditionalFormatting>
  <conditionalFormatting sqref="D989:D994">
    <cfRule type="expression" dxfId="0" priority="797" stopIfTrue="1">
      <formula>"len($A:$A)=3"</formula>
    </cfRule>
    <cfRule type="expression" dxfId="0" priority="798" stopIfTrue="1">
      <formula>"len($A:$A)=3"</formula>
    </cfRule>
  </conditionalFormatting>
  <conditionalFormatting sqref="D996:D999">
    <cfRule type="expression" dxfId="0" priority="795" stopIfTrue="1">
      <formula>"len($A:$A)=3"</formula>
    </cfRule>
    <cfRule type="expression" dxfId="0" priority="796" stopIfTrue="1">
      <formula>"len($A:$A)=3"</formula>
    </cfRule>
  </conditionalFormatting>
  <conditionalFormatting sqref="D1001:D1002">
    <cfRule type="expression" dxfId="0" priority="793" stopIfTrue="1">
      <formula>"len($A:$A)=3"</formula>
    </cfRule>
    <cfRule type="expression" dxfId="0" priority="794" stopIfTrue="1">
      <formula>"len($A:$A)=3"</formula>
    </cfRule>
  </conditionalFormatting>
  <conditionalFormatting sqref="D1005:D1013">
    <cfRule type="expression" dxfId="0" priority="791" stopIfTrue="1">
      <formula>"len($A:$A)=3"</formula>
    </cfRule>
    <cfRule type="expression" dxfId="0" priority="792" stopIfTrue="1">
      <formula>"len($A:$A)=3"</formula>
    </cfRule>
  </conditionalFormatting>
  <conditionalFormatting sqref="D1015:D1029">
    <cfRule type="expression" dxfId="0" priority="789" stopIfTrue="1">
      <formula>"len($A:$A)=3"</formula>
    </cfRule>
    <cfRule type="expression" dxfId="0" priority="790" stopIfTrue="1">
      <formula>"len($A:$A)=3"</formula>
    </cfRule>
  </conditionalFormatting>
  <conditionalFormatting sqref="D1031:D1034">
    <cfRule type="expression" dxfId="0" priority="787" stopIfTrue="1">
      <formula>"len($A:$A)=3"</formula>
    </cfRule>
    <cfRule type="expression" dxfId="0" priority="788" stopIfTrue="1">
      <formula>"len($A:$A)=3"</formula>
    </cfRule>
  </conditionalFormatting>
  <conditionalFormatting sqref="D1036:D1045">
    <cfRule type="expression" dxfId="0" priority="785" stopIfTrue="1">
      <formula>"len($A:$A)=3"</formula>
    </cfRule>
    <cfRule type="expression" dxfId="0" priority="786" stopIfTrue="1">
      <formula>"len($A:$A)=3"</formula>
    </cfRule>
  </conditionalFormatting>
  <conditionalFormatting sqref="D1047:D1052">
    <cfRule type="expression" dxfId="0" priority="783" stopIfTrue="1">
      <formula>"len($A:$A)=3"</formula>
    </cfRule>
    <cfRule type="expression" dxfId="0" priority="784" stopIfTrue="1">
      <formula>"len($A:$A)=3"</formula>
    </cfRule>
  </conditionalFormatting>
  <conditionalFormatting sqref="D1054:D1060">
    <cfRule type="expression" dxfId="0" priority="781" stopIfTrue="1">
      <formula>"len($A:$A)=3"</formula>
    </cfRule>
    <cfRule type="expression" dxfId="0" priority="782" stopIfTrue="1">
      <formula>"len($A:$A)=3"</formula>
    </cfRule>
  </conditionalFormatting>
  <conditionalFormatting sqref="D1062:D1066">
    <cfRule type="expression" dxfId="0" priority="779" stopIfTrue="1">
      <formula>"len($A:$A)=3"</formula>
    </cfRule>
    <cfRule type="expression" dxfId="0" priority="780" stopIfTrue="1">
      <formula>"len($A:$A)=3"</formula>
    </cfRule>
  </conditionalFormatting>
  <conditionalFormatting sqref="D1069:D1077">
    <cfRule type="expression" dxfId="0" priority="777" stopIfTrue="1">
      <formula>"len($A:$A)=3"</formula>
    </cfRule>
    <cfRule type="expression" dxfId="0" priority="778" stopIfTrue="1">
      <formula>"len($A:$A)=3"</formula>
    </cfRule>
  </conditionalFormatting>
  <conditionalFormatting sqref="D1079:D1083">
    <cfRule type="expression" dxfId="0" priority="775" stopIfTrue="1">
      <formula>"len($A:$A)=3"</formula>
    </cfRule>
    <cfRule type="expression" dxfId="0" priority="776" stopIfTrue="1">
      <formula>"len($A:$A)=3"</formula>
    </cfRule>
  </conditionalFormatting>
  <conditionalFormatting sqref="D1085:D1086">
    <cfRule type="expression" dxfId="0" priority="773" stopIfTrue="1">
      <formula>"len($A:$A)=3"</formula>
    </cfRule>
    <cfRule type="expression" dxfId="0" priority="774" stopIfTrue="1">
      <formula>"len($A:$A)=3"</formula>
    </cfRule>
  </conditionalFormatting>
  <conditionalFormatting sqref="D1089:D1094">
    <cfRule type="expression" dxfId="0" priority="771" stopIfTrue="1">
      <formula>"len($A:$A)=3"</formula>
    </cfRule>
    <cfRule type="expression" dxfId="0" priority="772" stopIfTrue="1">
      <formula>"len($A:$A)=3"</formula>
    </cfRule>
  </conditionalFormatting>
  <conditionalFormatting sqref="D1096:D1104">
    <cfRule type="expression" dxfId="0" priority="769" stopIfTrue="1">
      <formula>"len($A:$A)=3"</formula>
    </cfRule>
    <cfRule type="expression" dxfId="0" priority="770" stopIfTrue="1">
      <formula>"len($A:$A)=3"</formula>
    </cfRule>
  </conditionalFormatting>
  <conditionalFormatting sqref="D1106:D1110">
    <cfRule type="expression" dxfId="0" priority="767" stopIfTrue="1">
      <formula>"len($A:$A)=3"</formula>
    </cfRule>
    <cfRule type="expression" dxfId="0" priority="768" stopIfTrue="1">
      <formula>"len($A:$A)=3"</formula>
    </cfRule>
  </conditionalFormatting>
  <conditionalFormatting sqref="D1112:D1113">
    <cfRule type="expression" dxfId="0" priority="765" stopIfTrue="1">
      <formula>"len($A:$A)=3"</formula>
    </cfRule>
    <cfRule type="expression" dxfId="0" priority="766" stopIfTrue="1">
      <formula>"len($A:$A)=3"</formula>
    </cfRule>
  </conditionalFormatting>
  <conditionalFormatting sqref="D1126:D1151">
    <cfRule type="expression" dxfId="0" priority="763" stopIfTrue="1">
      <formula>"len($A:$A)=3"</formula>
    </cfRule>
    <cfRule type="expression" dxfId="0" priority="764" stopIfTrue="1">
      <formula>"len($A:$A)=3"</formula>
    </cfRule>
  </conditionalFormatting>
  <conditionalFormatting sqref="D1153:D1166">
    <cfRule type="expression" dxfId="0" priority="761" stopIfTrue="1">
      <formula>"len($A:$A)=3"</formula>
    </cfRule>
    <cfRule type="expression" dxfId="0" priority="762" stopIfTrue="1">
      <formula>"len($A:$A)=3"</formula>
    </cfRule>
  </conditionalFormatting>
  <conditionalFormatting sqref="D1171:D1180">
    <cfRule type="expression" dxfId="0" priority="757" stopIfTrue="1">
      <formula>"len($A:$A)=3"</formula>
    </cfRule>
    <cfRule type="expression" dxfId="0" priority="758" stopIfTrue="1">
      <formula>"len($A:$A)=3"</formula>
    </cfRule>
  </conditionalFormatting>
  <conditionalFormatting sqref="D1182:D1184">
    <cfRule type="expression" dxfId="0" priority="755" stopIfTrue="1">
      <formula>"len($A:$A)=3"</formula>
    </cfRule>
    <cfRule type="expression" dxfId="0" priority="756" stopIfTrue="1">
      <formula>"len($A:$A)=3"</formula>
    </cfRule>
  </conditionalFormatting>
  <conditionalFormatting sqref="D1186:D1188">
    <cfRule type="expression" dxfId="0" priority="753" stopIfTrue="1">
      <formula>"len($A:$A)=3"</formula>
    </cfRule>
    <cfRule type="expression" dxfId="0" priority="754" stopIfTrue="1">
      <formula>"len($A:$A)=3"</formula>
    </cfRule>
  </conditionalFormatting>
  <conditionalFormatting sqref="D1191:D1207">
    <cfRule type="expression" dxfId="0" priority="751" stopIfTrue="1">
      <formula>"len($A:$A)=3"</formula>
    </cfRule>
    <cfRule type="expression" dxfId="0" priority="752" stopIfTrue="1">
      <formula>"len($A:$A)=3"</formula>
    </cfRule>
  </conditionalFormatting>
  <conditionalFormatting sqref="D1209:D1214">
    <cfRule type="expression" dxfId="0" priority="749" stopIfTrue="1">
      <formula>"len($A:$A)=3"</formula>
    </cfRule>
    <cfRule type="expression" dxfId="0" priority="750" stopIfTrue="1">
      <formula>"len($A:$A)=3"</formula>
    </cfRule>
  </conditionalFormatting>
  <conditionalFormatting sqref="D1216:D1220">
    <cfRule type="expression" dxfId="0" priority="747" stopIfTrue="1">
      <formula>"len($A:$A)=3"</formula>
    </cfRule>
    <cfRule type="expression" dxfId="0" priority="748" stopIfTrue="1">
      <formula>"len($A:$A)=3"</formula>
    </cfRule>
  </conditionalFormatting>
  <conditionalFormatting sqref="D1222:D1233">
    <cfRule type="expression" dxfId="0" priority="745" stopIfTrue="1">
      <formula>"len($A:$A)=3"</formula>
    </cfRule>
    <cfRule type="expression" dxfId="0" priority="746" stopIfTrue="1">
      <formula>"len($A:$A)=3"</formula>
    </cfRule>
  </conditionalFormatting>
  <conditionalFormatting sqref="D1236:D1245">
    <cfRule type="expression" dxfId="0" priority="743" stopIfTrue="1">
      <formula>"len($A:$A)=3"</formula>
    </cfRule>
    <cfRule type="expression" dxfId="0" priority="744" stopIfTrue="1">
      <formula>"len($A:$A)=3"</formula>
    </cfRule>
  </conditionalFormatting>
  <conditionalFormatting sqref="D1247:D1251">
    <cfRule type="expression" dxfId="0" priority="741" stopIfTrue="1">
      <formula>"len($A:$A)=3"</formula>
    </cfRule>
    <cfRule type="expression" dxfId="0" priority="742" stopIfTrue="1">
      <formula>"len($A:$A)=3"</formula>
    </cfRule>
  </conditionalFormatting>
  <conditionalFormatting sqref="D1253:D1259">
    <cfRule type="expression" dxfId="0" priority="739" stopIfTrue="1">
      <formula>"len($A:$A)=3"</formula>
    </cfRule>
    <cfRule type="expression" dxfId="0" priority="740" stopIfTrue="1">
      <formula>"len($A:$A)=3"</formula>
    </cfRule>
  </conditionalFormatting>
  <conditionalFormatting sqref="D1261:D1272">
    <cfRule type="expression" dxfId="0" priority="737" stopIfTrue="1">
      <formula>"len($A:$A)=3"</formula>
    </cfRule>
    <cfRule type="expression" dxfId="0" priority="738" stopIfTrue="1">
      <formula>"len($A:$A)=3"</formula>
    </cfRule>
  </conditionalFormatting>
  <conditionalFormatting sqref="D1274:D1276">
    <cfRule type="expression" dxfId="0" priority="735" stopIfTrue="1">
      <formula>"len($A:$A)=3"</formula>
    </cfRule>
    <cfRule type="expression" dxfId="0" priority="736" stopIfTrue="1">
      <formula>"len($A:$A)=3"</formula>
    </cfRule>
  </conditionalFormatting>
  <conditionalFormatting sqref="D1278:D1280">
    <cfRule type="expression" dxfId="0" priority="733" stopIfTrue="1">
      <formula>"len($A:$A)=3"</formula>
    </cfRule>
    <cfRule type="expression" dxfId="0" priority="734" stopIfTrue="1">
      <formula>"len($A:$A)=3"</formula>
    </cfRule>
  </conditionalFormatting>
  <conditionalFormatting sqref="D1282:D1283">
    <cfRule type="expression" dxfId="0" priority="731" stopIfTrue="1">
      <formula>"len($A:$A)=3"</formula>
    </cfRule>
    <cfRule type="expression" dxfId="0" priority="732" stopIfTrue="1">
      <formula>"len($A:$A)=3"</formula>
    </cfRule>
  </conditionalFormatting>
  <conditionalFormatting sqref="D1291:D1294">
    <cfRule type="expression" dxfId="0" priority="725" stopIfTrue="1">
      <formula>"len($A:$A)=3"</formula>
    </cfRule>
    <cfRule type="expression" dxfId="0" priority="726" stopIfTrue="1">
      <formula>"len($A:$A)=3"</formula>
    </cfRule>
  </conditionalFormatting>
  <conditionalFormatting sqref="D1297:D1298">
    <cfRule type="expression" dxfId="0" priority="723" stopIfTrue="1">
      <formula>"len($A:$A)=3"</formula>
    </cfRule>
    <cfRule type="expression" dxfId="0" priority="724" stopIfTrue="1">
      <formula>"len($A:$A)=3"</formula>
    </cfRule>
  </conditionalFormatting>
  <conditionalFormatting sqref="D1302:D1306">
    <cfRule type="expression" dxfId="0" priority="721" stopIfTrue="1">
      <formula>"len($A:$A)=3"</formula>
    </cfRule>
    <cfRule type="expression" dxfId="0" priority="722" stopIfTrue="1">
      <formula>"len($A:$A)=3"</formula>
    </cfRule>
  </conditionalFormatting>
  <conditionalFormatting sqref="E7:E17">
    <cfRule type="expression" dxfId="0" priority="357" stopIfTrue="1">
      <formula>"len($A:$A)=3"</formula>
    </cfRule>
    <cfRule type="expression" dxfId="0" priority="358" stopIfTrue="1">
      <formula>"len($A:$A)=3"</formula>
    </cfRule>
  </conditionalFormatting>
  <conditionalFormatting sqref="E19:E26">
    <cfRule type="expression" dxfId="0" priority="355" stopIfTrue="1">
      <formula>"len($A:$A)=3"</formula>
    </cfRule>
    <cfRule type="expression" dxfId="0" priority="356" stopIfTrue="1">
      <formula>"len($A:$A)=3"</formula>
    </cfRule>
  </conditionalFormatting>
  <conditionalFormatting sqref="E28:E37">
    <cfRule type="expression" dxfId="0" priority="353" stopIfTrue="1">
      <formula>"len($A:$A)=3"</formula>
    </cfRule>
    <cfRule type="expression" dxfId="0" priority="354" stopIfTrue="1">
      <formula>"len($A:$A)=3"</formula>
    </cfRule>
  </conditionalFormatting>
  <conditionalFormatting sqref="E39:E48">
    <cfRule type="expression" dxfId="0" priority="351" stopIfTrue="1">
      <formula>"len($A:$A)=3"</formula>
    </cfRule>
    <cfRule type="expression" dxfId="0" priority="352" stopIfTrue="1">
      <formula>"len($A:$A)=3"</formula>
    </cfRule>
  </conditionalFormatting>
  <conditionalFormatting sqref="E50:E59">
    <cfRule type="expression" dxfId="0" priority="349" stopIfTrue="1">
      <formula>"len($A:$A)=3"</formula>
    </cfRule>
    <cfRule type="expression" dxfId="0" priority="350" stopIfTrue="1">
      <formula>"len($A:$A)=3"</formula>
    </cfRule>
  </conditionalFormatting>
  <conditionalFormatting sqref="E61:E70">
    <cfRule type="expression" dxfId="0" priority="347" stopIfTrue="1">
      <formula>"len($A:$A)=3"</formula>
    </cfRule>
    <cfRule type="expression" dxfId="0" priority="348" stopIfTrue="1">
      <formula>"len($A:$A)=3"</formula>
    </cfRule>
  </conditionalFormatting>
  <conditionalFormatting sqref="E72:E78">
    <cfRule type="expression" dxfId="0" priority="345" stopIfTrue="1">
      <formula>"len($A:$A)=3"</formula>
    </cfRule>
    <cfRule type="expression" dxfId="0" priority="346" stopIfTrue="1">
      <formula>"len($A:$A)=3"</formula>
    </cfRule>
  </conditionalFormatting>
  <conditionalFormatting sqref="E80:E87">
    <cfRule type="expression" dxfId="0" priority="343" stopIfTrue="1">
      <formula>"len($A:$A)=3"</formula>
    </cfRule>
    <cfRule type="expression" dxfId="0" priority="344" stopIfTrue="1">
      <formula>"len($A:$A)=3"</formula>
    </cfRule>
  </conditionalFormatting>
  <conditionalFormatting sqref="E89:E100">
    <cfRule type="expression" dxfId="0" priority="341" stopIfTrue="1">
      <formula>"len($A:$A)=3"</formula>
    </cfRule>
    <cfRule type="expression" dxfId="0" priority="342" stopIfTrue="1">
      <formula>"len($A:$A)=3"</formula>
    </cfRule>
  </conditionalFormatting>
  <conditionalFormatting sqref="E102:E109">
    <cfRule type="expression" dxfId="0" priority="339" stopIfTrue="1">
      <formula>"len($A:$A)=3"</formula>
    </cfRule>
    <cfRule type="expression" dxfId="0" priority="340" stopIfTrue="1">
      <formula>"len($A:$A)=3"</formula>
    </cfRule>
  </conditionalFormatting>
  <conditionalFormatting sqref="E111:E120">
    <cfRule type="expression" dxfId="0" priority="337" stopIfTrue="1">
      <formula>"len($A:$A)=3"</formula>
    </cfRule>
    <cfRule type="expression" dxfId="0" priority="338" stopIfTrue="1">
      <formula>"len($A:$A)=3"</formula>
    </cfRule>
  </conditionalFormatting>
  <conditionalFormatting sqref="E122:E132">
    <cfRule type="expression" dxfId="0" priority="335" stopIfTrue="1">
      <formula>"len($A:$A)=3"</formula>
    </cfRule>
    <cfRule type="expression" dxfId="0" priority="336" stopIfTrue="1">
      <formula>"len($A:$A)=3"</formula>
    </cfRule>
  </conditionalFormatting>
  <conditionalFormatting sqref="E134:E139">
    <cfRule type="expression" dxfId="0" priority="333" stopIfTrue="1">
      <formula>"len($A:$A)=3"</formula>
    </cfRule>
    <cfRule type="expression" dxfId="0" priority="334" stopIfTrue="1">
      <formula>"len($A:$A)=3"</formula>
    </cfRule>
  </conditionalFormatting>
  <conditionalFormatting sqref="E141:E147">
    <cfRule type="expression" dxfId="0" priority="331" stopIfTrue="1">
      <formula>"len($A:$A)=3"</formula>
    </cfRule>
    <cfRule type="expression" dxfId="0" priority="332" stopIfTrue="1">
      <formula>"len($A:$A)=3"</formula>
    </cfRule>
  </conditionalFormatting>
  <conditionalFormatting sqref="E149:E153">
    <cfRule type="expression" dxfId="0" priority="329" stopIfTrue="1">
      <formula>"len($A:$A)=3"</formula>
    </cfRule>
    <cfRule type="expression" dxfId="0" priority="330" stopIfTrue="1">
      <formula>"len($A:$A)=3"</formula>
    </cfRule>
  </conditionalFormatting>
  <conditionalFormatting sqref="E155:E160">
    <cfRule type="expression" dxfId="0" priority="327" stopIfTrue="1">
      <formula>"len($A:$A)=3"</formula>
    </cfRule>
    <cfRule type="expression" dxfId="0" priority="328" stopIfTrue="1">
      <formula>"len($A:$A)=3"</formula>
    </cfRule>
  </conditionalFormatting>
  <conditionalFormatting sqref="E162:E167">
    <cfRule type="expression" dxfId="0" priority="325" stopIfTrue="1">
      <formula>"len($A:$A)=3"</formula>
    </cfRule>
    <cfRule type="expression" dxfId="0" priority="326" stopIfTrue="1">
      <formula>"len($A:$A)=3"</formula>
    </cfRule>
  </conditionalFormatting>
  <conditionalFormatting sqref="E169:E174">
    <cfRule type="expression" dxfId="0" priority="323" stopIfTrue="1">
      <formula>"len($A:$A)=3"</formula>
    </cfRule>
    <cfRule type="expression" dxfId="0" priority="324" stopIfTrue="1">
      <formula>"len($A:$A)=3"</formula>
    </cfRule>
  </conditionalFormatting>
  <conditionalFormatting sqref="E176:E181">
    <cfRule type="expression" dxfId="0" priority="321" stopIfTrue="1">
      <formula>"len($A:$A)=3"</formula>
    </cfRule>
    <cfRule type="expression" dxfId="0" priority="322" stopIfTrue="1">
      <formula>"len($A:$A)=3"</formula>
    </cfRule>
  </conditionalFormatting>
  <conditionalFormatting sqref="E183:E188">
    <cfRule type="expression" dxfId="0" priority="319" stopIfTrue="1">
      <formula>"len($A:$A)=3"</formula>
    </cfRule>
    <cfRule type="expression" dxfId="0" priority="320" stopIfTrue="1">
      <formula>"len($A:$A)=3"</formula>
    </cfRule>
  </conditionalFormatting>
  <conditionalFormatting sqref="E190:E196">
    <cfRule type="expression" dxfId="0" priority="317" stopIfTrue="1">
      <formula>"len($A:$A)=3"</formula>
    </cfRule>
    <cfRule type="expression" dxfId="0" priority="318" stopIfTrue="1">
      <formula>"len($A:$A)=3"</formula>
    </cfRule>
  </conditionalFormatting>
  <conditionalFormatting sqref="E198:E202">
    <cfRule type="expression" dxfId="0" priority="315" stopIfTrue="1">
      <formula>"len($A:$A)=3"</formula>
    </cfRule>
    <cfRule type="expression" dxfId="0" priority="316" stopIfTrue="1">
      <formula>"len($A:$A)=3"</formula>
    </cfRule>
  </conditionalFormatting>
  <conditionalFormatting sqref="E204:E208">
    <cfRule type="expression" dxfId="0" priority="313" stopIfTrue="1">
      <formula>"len($A:$A)=3"</formula>
    </cfRule>
    <cfRule type="expression" dxfId="0" priority="314" stopIfTrue="1">
      <formula>"len($A:$A)=3"</formula>
    </cfRule>
  </conditionalFormatting>
  <conditionalFormatting sqref="E210:E215">
    <cfRule type="expression" dxfId="0" priority="311" stopIfTrue="1">
      <formula>"len($A:$A)=3"</formula>
    </cfRule>
    <cfRule type="expression" dxfId="0" priority="312" stopIfTrue="1">
      <formula>"len($A:$A)=3"</formula>
    </cfRule>
  </conditionalFormatting>
  <conditionalFormatting sqref="E217:E230">
    <cfRule type="expression" dxfId="0" priority="309" stopIfTrue="1">
      <formula>"len($A:$A)=3"</formula>
    </cfRule>
    <cfRule type="expression" dxfId="0" priority="310" stopIfTrue="1">
      <formula>"len($A:$A)=3"</formula>
    </cfRule>
  </conditionalFormatting>
  <conditionalFormatting sqref="E232:E237">
    <cfRule type="expression" dxfId="0" priority="307" stopIfTrue="1">
      <formula>"len($A:$A)=3"</formula>
    </cfRule>
    <cfRule type="expression" dxfId="0" priority="308" stopIfTrue="1">
      <formula>"len($A:$A)=3"</formula>
    </cfRule>
  </conditionalFormatting>
  <conditionalFormatting sqref="E239:E243">
    <cfRule type="expression" dxfId="0" priority="305" stopIfTrue="1">
      <formula>"len($A:$A)=3"</formula>
    </cfRule>
    <cfRule type="expression" dxfId="0" priority="306" stopIfTrue="1">
      <formula>"len($A:$A)=3"</formula>
    </cfRule>
  </conditionalFormatting>
  <conditionalFormatting sqref="E245:E246">
    <cfRule type="expression" dxfId="0" priority="303" stopIfTrue="1">
      <formula>"len($A:$A)=3"</formula>
    </cfRule>
    <cfRule type="expression" dxfId="0" priority="304" stopIfTrue="1">
      <formula>"len($A:$A)=3"</formula>
    </cfRule>
  </conditionalFormatting>
  <conditionalFormatting sqref="E252:E254">
    <cfRule type="expression" dxfId="0" priority="301" stopIfTrue="1">
      <formula>"len($A:$A)=3"</formula>
    </cfRule>
    <cfRule type="expression" dxfId="0" priority="302" stopIfTrue="1">
      <formula>"len($A:$A)=3"</formula>
    </cfRule>
  </conditionalFormatting>
  <conditionalFormatting sqref="E260:E266">
    <cfRule type="expression" dxfId="0" priority="295" stopIfTrue="1">
      <formula>"len($A:$A)=3"</formula>
    </cfRule>
    <cfRule type="expression" dxfId="0" priority="296" stopIfTrue="1">
      <formula>"len($A:$A)=3"</formula>
    </cfRule>
  </conditionalFormatting>
  <conditionalFormatting sqref="E271:E272">
    <cfRule type="expression" dxfId="0" priority="291" stopIfTrue="1">
      <formula>"len($A:$A)=3"</formula>
    </cfRule>
    <cfRule type="expression" dxfId="0" priority="292" stopIfTrue="1">
      <formula>"len($A:$A)=3"</formula>
    </cfRule>
  </conditionalFormatting>
  <conditionalFormatting sqref="E274:E283">
    <cfRule type="expression" dxfId="0" priority="289" stopIfTrue="1">
      <formula>"len($A:$A)=3"</formula>
    </cfRule>
    <cfRule type="expression" dxfId="0" priority="290" stopIfTrue="1">
      <formula>"len($A:$A)=3"</formula>
    </cfRule>
  </conditionalFormatting>
  <conditionalFormatting sqref="E285:E290">
    <cfRule type="expression" dxfId="0" priority="287" stopIfTrue="1">
      <formula>"len($A:$A)=3"</formula>
    </cfRule>
    <cfRule type="expression" dxfId="0" priority="288" stopIfTrue="1">
      <formula>"len($A:$A)=3"</formula>
    </cfRule>
  </conditionalFormatting>
  <conditionalFormatting sqref="E292:E298">
    <cfRule type="expression" dxfId="0" priority="285" stopIfTrue="1">
      <formula>"len($A:$A)=3"</formula>
    </cfRule>
    <cfRule type="expression" dxfId="0" priority="286" stopIfTrue="1">
      <formula>"len($A:$A)=3"</formula>
    </cfRule>
  </conditionalFormatting>
  <conditionalFormatting sqref="E300:E307">
    <cfRule type="expression" dxfId="0" priority="283" stopIfTrue="1">
      <formula>"len($A:$A)=3"</formula>
    </cfRule>
    <cfRule type="expression" dxfId="0" priority="284" stopIfTrue="1">
      <formula>"len($A:$A)=3"</formula>
    </cfRule>
  </conditionalFormatting>
  <conditionalFormatting sqref="E309:E321">
    <cfRule type="expression" dxfId="0" priority="281" stopIfTrue="1">
      <formula>"len($A:$A)=3"</formula>
    </cfRule>
    <cfRule type="expression" dxfId="0" priority="282" stopIfTrue="1">
      <formula>"len($A:$A)=3"</formula>
    </cfRule>
  </conditionalFormatting>
  <conditionalFormatting sqref="E323:E331">
    <cfRule type="expression" dxfId="0" priority="279" stopIfTrue="1">
      <formula>"len($A:$A)=3"</formula>
    </cfRule>
    <cfRule type="expression" dxfId="0" priority="280" stopIfTrue="1">
      <formula>"len($A:$A)=3"</formula>
    </cfRule>
  </conditionalFormatting>
  <conditionalFormatting sqref="E333:E341">
    <cfRule type="expression" dxfId="0" priority="277" stopIfTrue="1">
      <formula>"len($A:$A)=3"</formula>
    </cfRule>
    <cfRule type="expression" dxfId="0" priority="278" stopIfTrue="1">
      <formula>"len($A:$A)=3"</formula>
    </cfRule>
  </conditionalFormatting>
  <conditionalFormatting sqref="E343:E349">
    <cfRule type="expression" dxfId="0" priority="275" stopIfTrue="1">
      <formula>"len($A:$A)=3"</formula>
    </cfRule>
    <cfRule type="expression" dxfId="0" priority="276" stopIfTrue="1">
      <formula>"len($A:$A)=3"</formula>
    </cfRule>
  </conditionalFormatting>
  <conditionalFormatting sqref="E351:E355">
    <cfRule type="expression" dxfId="0" priority="273" stopIfTrue="1">
      <formula>"len($A:$A)=3"</formula>
    </cfRule>
    <cfRule type="expression" dxfId="0" priority="274" stopIfTrue="1">
      <formula>"len($A:$A)=3"</formula>
    </cfRule>
  </conditionalFormatting>
  <conditionalFormatting sqref="E357:E358">
    <cfRule type="expression" dxfId="0" priority="271" stopIfTrue="1">
      <formula>"len($A:$A)=3"</formula>
    </cfRule>
    <cfRule type="expression" dxfId="0" priority="272" stopIfTrue="1">
      <formula>"len($A:$A)=3"</formula>
    </cfRule>
  </conditionalFormatting>
  <conditionalFormatting sqref="E361:E364">
    <cfRule type="expression" dxfId="0" priority="269" stopIfTrue="1">
      <formula>"len($A:$A)=3"</formula>
    </cfRule>
    <cfRule type="expression" dxfId="0" priority="270" stopIfTrue="1">
      <formula>"len($A:$A)=3"</formula>
    </cfRule>
  </conditionalFormatting>
  <conditionalFormatting sqref="E366:E371">
    <cfRule type="expression" dxfId="0" priority="267" stopIfTrue="1">
      <formula>"len($A:$A)=3"</formula>
    </cfRule>
    <cfRule type="expression" dxfId="0" priority="268" stopIfTrue="1">
      <formula>"len($A:$A)=3"</formula>
    </cfRule>
  </conditionalFormatting>
  <conditionalFormatting sqref="E373:E377">
    <cfRule type="expression" dxfId="0" priority="265" stopIfTrue="1">
      <formula>"len($A:$A)=3"</formula>
    </cfRule>
    <cfRule type="expression" dxfId="0" priority="266" stopIfTrue="1">
      <formula>"len($A:$A)=3"</formula>
    </cfRule>
  </conditionalFormatting>
  <conditionalFormatting sqref="E379:E383">
    <cfRule type="expression" dxfId="0" priority="263" stopIfTrue="1">
      <formula>"len($A:$A)=3"</formula>
    </cfRule>
    <cfRule type="expression" dxfId="0" priority="264" stopIfTrue="1">
      <formula>"len($A:$A)=3"</formula>
    </cfRule>
  </conditionalFormatting>
  <conditionalFormatting sqref="E385:E387">
    <cfRule type="expression" dxfId="0" priority="261" stopIfTrue="1">
      <formula>"len($A:$A)=3"</formula>
    </cfRule>
    <cfRule type="expression" dxfId="0" priority="262" stopIfTrue="1">
      <formula>"len($A:$A)=3"</formula>
    </cfRule>
  </conditionalFormatting>
  <conditionalFormatting sqref="E389:E391">
    <cfRule type="expression" dxfId="0" priority="259" stopIfTrue="1">
      <formula>"len($A:$A)=3"</formula>
    </cfRule>
    <cfRule type="expression" dxfId="0" priority="260" stopIfTrue="1">
      <formula>"len($A:$A)=3"</formula>
    </cfRule>
  </conditionalFormatting>
  <conditionalFormatting sqref="E393:E395">
    <cfRule type="expression" dxfId="0" priority="257" stopIfTrue="1">
      <formula>"len($A:$A)=3"</formula>
    </cfRule>
    <cfRule type="expression" dxfId="0" priority="258" stopIfTrue="1">
      <formula>"len($A:$A)=3"</formula>
    </cfRule>
  </conditionalFormatting>
  <conditionalFormatting sqref="E397:E401">
    <cfRule type="expression" dxfId="0" priority="255" stopIfTrue="1">
      <formula>"len($A:$A)=3"</formula>
    </cfRule>
    <cfRule type="expression" dxfId="0" priority="256" stopIfTrue="1">
      <formula>"len($A:$A)=3"</formula>
    </cfRule>
  </conditionalFormatting>
  <conditionalFormatting sqref="E403:E408">
    <cfRule type="expression" dxfId="0" priority="253" stopIfTrue="1">
      <formula>"len($A:$A)=3"</formula>
    </cfRule>
    <cfRule type="expression" dxfId="0" priority="254" stopIfTrue="1">
      <formula>"len($A:$A)=3"</formula>
    </cfRule>
  </conditionalFormatting>
  <conditionalFormatting sqref="E413:E416">
    <cfRule type="expression" dxfId="0" priority="249" stopIfTrue="1">
      <formula>"len($A:$A)=3"</formula>
    </cfRule>
    <cfRule type="expression" dxfId="0" priority="250" stopIfTrue="1">
      <formula>"len($A:$A)=3"</formula>
    </cfRule>
  </conditionalFormatting>
  <conditionalFormatting sqref="E418:E425">
    <cfRule type="expression" dxfId="0" priority="247" stopIfTrue="1">
      <formula>"len($A:$A)=3"</formula>
    </cfRule>
    <cfRule type="expression" dxfId="0" priority="248" stopIfTrue="1">
      <formula>"len($A:$A)=3"</formula>
    </cfRule>
  </conditionalFormatting>
  <conditionalFormatting sqref="E427:E431">
    <cfRule type="expression" dxfId="0" priority="245" stopIfTrue="1">
      <formula>"len($A:$A)=3"</formula>
    </cfRule>
    <cfRule type="expression" dxfId="0" priority="246" stopIfTrue="1">
      <formula>"len($A:$A)=3"</formula>
    </cfRule>
  </conditionalFormatting>
  <conditionalFormatting sqref="E433:E436">
    <cfRule type="expression" dxfId="0" priority="243" stopIfTrue="1">
      <formula>"len($A:$A)=3"</formula>
    </cfRule>
    <cfRule type="expression" dxfId="0" priority="244" stopIfTrue="1">
      <formula>"len($A:$A)=3"</formula>
    </cfRule>
  </conditionalFormatting>
  <conditionalFormatting sqref="E438:E441">
    <cfRule type="expression" dxfId="0" priority="241" stopIfTrue="1">
      <formula>"len($A:$A)=3"</formula>
    </cfRule>
    <cfRule type="expression" dxfId="0" priority="242" stopIfTrue="1">
      <formula>"len($A:$A)=3"</formula>
    </cfRule>
  </conditionalFormatting>
  <conditionalFormatting sqref="E443:E446">
    <cfRule type="expression" dxfId="0" priority="239" stopIfTrue="1">
      <formula>"len($A:$A)=3"</formula>
    </cfRule>
    <cfRule type="expression" dxfId="0" priority="240" stopIfTrue="1">
      <formula>"len($A:$A)=3"</formula>
    </cfRule>
  </conditionalFormatting>
  <conditionalFormatting sqref="E448:E453">
    <cfRule type="expression" dxfId="0" priority="237" stopIfTrue="1">
      <formula>"len($A:$A)=3"</formula>
    </cfRule>
    <cfRule type="expression" dxfId="0" priority="238" stopIfTrue="1">
      <formula>"len($A:$A)=3"</formula>
    </cfRule>
  </conditionalFormatting>
  <conditionalFormatting sqref="E455:E457">
    <cfRule type="expression" dxfId="0" priority="235" stopIfTrue="1">
      <formula>"len($A:$A)=3"</formula>
    </cfRule>
    <cfRule type="expression" dxfId="0" priority="236" stopIfTrue="1">
      <formula>"len($A:$A)=3"</formula>
    </cfRule>
  </conditionalFormatting>
  <conditionalFormatting sqref="E459:E461">
    <cfRule type="expression" dxfId="0" priority="233" stopIfTrue="1">
      <formula>"len($A:$A)=3"</formula>
    </cfRule>
    <cfRule type="expression" dxfId="0" priority="234" stopIfTrue="1">
      <formula>"len($A:$A)=3"</formula>
    </cfRule>
  </conditionalFormatting>
  <conditionalFormatting sqref="E463:E466">
    <cfRule type="expression" dxfId="0" priority="231" stopIfTrue="1">
      <formula>"len($A:$A)=3"</formula>
    </cfRule>
    <cfRule type="expression" dxfId="0" priority="232" stopIfTrue="1">
      <formula>"len($A:$A)=3"</formula>
    </cfRule>
  </conditionalFormatting>
  <conditionalFormatting sqref="E469:E483">
    <cfRule type="expression" dxfId="0" priority="229" stopIfTrue="1">
      <formula>"len($A:$A)=3"</formula>
    </cfRule>
    <cfRule type="expression" dxfId="0" priority="230" stopIfTrue="1">
      <formula>"len($A:$A)=3"</formula>
    </cfRule>
  </conditionalFormatting>
  <conditionalFormatting sqref="E485:E491">
    <cfRule type="expression" dxfId="0" priority="227" stopIfTrue="1">
      <formula>"len($A:$A)=3"</formula>
    </cfRule>
    <cfRule type="expression" dxfId="0" priority="228" stopIfTrue="1">
      <formula>"len($A:$A)=3"</formula>
    </cfRule>
  </conditionalFormatting>
  <conditionalFormatting sqref="E493:E502">
    <cfRule type="expression" dxfId="0" priority="225" stopIfTrue="1">
      <formula>"len($A:$A)=3"</formula>
    </cfRule>
    <cfRule type="expression" dxfId="0" priority="226" stopIfTrue="1">
      <formula>"len($A:$A)=3"</formula>
    </cfRule>
  </conditionalFormatting>
  <conditionalFormatting sqref="E504:E511">
    <cfRule type="expression" dxfId="0" priority="223" stopIfTrue="1">
      <formula>"len($A:$A)=3"</formula>
    </cfRule>
    <cfRule type="expression" dxfId="0" priority="224" stopIfTrue="1">
      <formula>"len($A:$A)=3"</formula>
    </cfRule>
  </conditionalFormatting>
  <conditionalFormatting sqref="E513:E519">
    <cfRule type="expression" dxfId="0" priority="221" stopIfTrue="1">
      <formula>"len($A:$A)=3"</formula>
    </cfRule>
    <cfRule type="expression" dxfId="0" priority="222" stopIfTrue="1">
      <formula>"len($A:$A)=3"</formula>
    </cfRule>
  </conditionalFormatting>
  <conditionalFormatting sqref="E521:E523">
    <cfRule type="expression" dxfId="0" priority="219" stopIfTrue="1">
      <formula>"len($A:$A)=3"</formula>
    </cfRule>
    <cfRule type="expression" dxfId="0" priority="220" stopIfTrue="1">
      <formula>"len($A:$A)=3"</formula>
    </cfRule>
  </conditionalFormatting>
  <conditionalFormatting sqref="E526:E543">
    <cfRule type="expression" dxfId="0" priority="217" stopIfTrue="1">
      <formula>"len($A:$A)=3"</formula>
    </cfRule>
    <cfRule type="expression" dxfId="0" priority="218" stopIfTrue="1">
      <formula>"len($A:$A)=3"</formula>
    </cfRule>
  </conditionalFormatting>
  <conditionalFormatting sqref="E545:E551">
    <cfRule type="expression" dxfId="0" priority="215" stopIfTrue="1">
      <formula>"len($A:$A)=3"</formula>
    </cfRule>
    <cfRule type="expression" dxfId="0" priority="216" stopIfTrue="1">
      <formula>"len($A:$A)=3"</formula>
    </cfRule>
  </conditionalFormatting>
  <conditionalFormatting sqref="E555:E562">
    <cfRule type="expression" dxfId="0" priority="211" stopIfTrue="1">
      <formula>"len($A:$A)=3"</formula>
    </cfRule>
    <cfRule type="expression" dxfId="0" priority="212" stopIfTrue="1">
      <formula>"len($A:$A)=3"</formula>
    </cfRule>
  </conditionalFormatting>
  <conditionalFormatting sqref="E564:E566">
    <cfRule type="expression" dxfId="0" priority="209" stopIfTrue="1">
      <formula>"len($A:$A)=3"</formula>
    </cfRule>
    <cfRule type="expression" dxfId="0" priority="210" stopIfTrue="1">
      <formula>"len($A:$A)=3"</formula>
    </cfRule>
  </conditionalFormatting>
  <conditionalFormatting sqref="E568:E576">
    <cfRule type="expression" dxfId="0" priority="207" stopIfTrue="1">
      <formula>"len($A:$A)=3"</formula>
    </cfRule>
    <cfRule type="expression" dxfId="0" priority="208" stopIfTrue="1">
      <formula>"len($A:$A)=3"</formula>
    </cfRule>
  </conditionalFormatting>
  <conditionalFormatting sqref="E578:E586">
    <cfRule type="expression" dxfId="0" priority="205" stopIfTrue="1">
      <formula>"len($A:$A)=3"</formula>
    </cfRule>
    <cfRule type="expression" dxfId="0" priority="206" stopIfTrue="1">
      <formula>"len($A:$A)=3"</formula>
    </cfRule>
  </conditionalFormatting>
  <conditionalFormatting sqref="E588:E593">
    <cfRule type="expression" dxfId="0" priority="203" stopIfTrue="1">
      <formula>"len($A:$A)=3"</formula>
    </cfRule>
    <cfRule type="expression" dxfId="0" priority="204" stopIfTrue="1">
      <formula>"len($A:$A)=3"</formula>
    </cfRule>
  </conditionalFormatting>
  <conditionalFormatting sqref="E595:E601">
    <cfRule type="expression" dxfId="0" priority="201" stopIfTrue="1">
      <formula>"len($A:$A)=3"</formula>
    </cfRule>
    <cfRule type="expression" dxfId="0" priority="202" stopIfTrue="1">
      <formula>"len($A:$A)=3"</formula>
    </cfRule>
  </conditionalFormatting>
  <conditionalFormatting sqref="E603:E610">
    <cfRule type="expression" dxfId="0" priority="199" stopIfTrue="1">
      <formula>"len($A:$A)=3"</formula>
    </cfRule>
    <cfRule type="expression" dxfId="0" priority="200" stopIfTrue="1">
      <formula>"len($A:$A)=3"</formula>
    </cfRule>
  </conditionalFormatting>
  <conditionalFormatting sqref="E612:E615">
    <cfRule type="expression" dxfId="0" priority="197" stopIfTrue="1">
      <formula>"len($A:$A)=3"</formula>
    </cfRule>
    <cfRule type="expression" dxfId="0" priority="198" stopIfTrue="1">
      <formula>"len($A:$A)=3"</formula>
    </cfRule>
  </conditionalFormatting>
  <conditionalFormatting sqref="E617:E618">
    <cfRule type="expression" dxfId="0" priority="195" stopIfTrue="1">
      <formula>"len($A:$A)=3"</formula>
    </cfRule>
    <cfRule type="expression" dxfId="0" priority="196" stopIfTrue="1">
      <formula>"len($A:$A)=3"</formula>
    </cfRule>
  </conditionalFormatting>
  <conditionalFormatting sqref="E620:E621">
    <cfRule type="expression" dxfId="0" priority="193" stopIfTrue="1">
      <formula>"len($A:$A)=3"</formula>
    </cfRule>
    <cfRule type="expression" dxfId="0" priority="194" stopIfTrue="1">
      <formula>"len($A:$A)=3"</formula>
    </cfRule>
  </conditionalFormatting>
  <conditionalFormatting sqref="E623:E624">
    <cfRule type="expression" dxfId="0" priority="191" stopIfTrue="1">
      <formula>"len($A:$A)=3"</formula>
    </cfRule>
    <cfRule type="expression" dxfId="0" priority="192" stopIfTrue="1">
      <formula>"len($A:$A)=3"</formula>
    </cfRule>
  </conditionalFormatting>
  <conditionalFormatting sqref="E626:E627">
    <cfRule type="expression" dxfId="0" priority="189" stopIfTrue="1">
      <formula>"len($A:$A)=3"</formula>
    </cfRule>
    <cfRule type="expression" dxfId="0" priority="190" stopIfTrue="1">
      <formula>"len($A:$A)=3"</formula>
    </cfRule>
  </conditionalFormatting>
  <conditionalFormatting sqref="E629:E630">
    <cfRule type="expression" dxfId="0" priority="187" stopIfTrue="1">
      <formula>"len($A:$A)=3"</formula>
    </cfRule>
    <cfRule type="expression" dxfId="0" priority="188" stopIfTrue="1">
      <formula>"len($A:$A)=3"</formula>
    </cfRule>
  </conditionalFormatting>
  <conditionalFormatting sqref="E632:E634">
    <cfRule type="expression" dxfId="0" priority="185" stopIfTrue="1">
      <formula>"len($A:$A)=3"</formula>
    </cfRule>
    <cfRule type="expression" dxfId="0" priority="186" stopIfTrue="1">
      <formula>"len($A:$A)=3"</formula>
    </cfRule>
  </conditionalFormatting>
  <conditionalFormatting sqref="E636:E638">
    <cfRule type="expression" dxfId="0" priority="183" stopIfTrue="1">
      <formula>"len($A:$A)=3"</formula>
    </cfRule>
    <cfRule type="expression" dxfId="0" priority="184" stopIfTrue="1">
      <formula>"len($A:$A)=3"</formula>
    </cfRule>
  </conditionalFormatting>
  <conditionalFormatting sqref="E640:E647">
    <cfRule type="expression" dxfId="0" priority="181" stopIfTrue="1">
      <formula>"len($A:$A)=3"</formula>
    </cfRule>
    <cfRule type="expression" dxfId="0" priority="182" stopIfTrue="1">
      <formula>"len($A:$A)=3"</formula>
    </cfRule>
  </conditionalFormatting>
  <conditionalFormatting sqref="E649:E650">
    <cfRule type="expression" dxfId="0" priority="179" stopIfTrue="1">
      <formula>"len($A:$A)=3"</formula>
    </cfRule>
    <cfRule type="expression" dxfId="0" priority="180" stopIfTrue="1">
      <formula>"len($A:$A)=3"</formula>
    </cfRule>
  </conditionalFormatting>
  <conditionalFormatting sqref="E655:E658">
    <cfRule type="expression" dxfId="0" priority="175" stopIfTrue="1">
      <formula>"len($A:$A)=3"</formula>
    </cfRule>
    <cfRule type="expression" dxfId="0" priority="176" stopIfTrue="1">
      <formula>"len($A:$A)=3"</formula>
    </cfRule>
  </conditionalFormatting>
  <conditionalFormatting sqref="E660:E673">
    <cfRule type="expression" dxfId="0" priority="173" stopIfTrue="1">
      <formula>"len($A:$A)=3"</formula>
    </cfRule>
    <cfRule type="expression" dxfId="0" priority="174" stopIfTrue="1">
      <formula>"len($A:$A)=3"</formula>
    </cfRule>
  </conditionalFormatting>
  <conditionalFormatting sqref="E675:E677">
    <cfRule type="expression" dxfId="0" priority="171" stopIfTrue="1">
      <formula>"len($A:$A)=3"</formula>
    </cfRule>
    <cfRule type="expression" dxfId="0" priority="172" stopIfTrue="1">
      <formula>"len($A:$A)=3"</formula>
    </cfRule>
  </conditionalFormatting>
  <conditionalFormatting sqref="E679:E689">
    <cfRule type="expression" dxfId="0" priority="169" stopIfTrue="1">
      <formula>"len($A:$A)=3"</formula>
    </cfRule>
    <cfRule type="expression" dxfId="0" priority="170" stopIfTrue="1">
      <formula>"len($A:$A)=3"</formula>
    </cfRule>
  </conditionalFormatting>
  <conditionalFormatting sqref="E691:E692">
    <cfRule type="expression" dxfId="0" priority="167" stopIfTrue="1">
      <formula>"len($A:$A)=3"</formula>
    </cfRule>
    <cfRule type="expression" dxfId="0" priority="168" stopIfTrue="1">
      <formula>"len($A:$A)=3"</formula>
    </cfRule>
  </conditionalFormatting>
  <conditionalFormatting sqref="E694:E696">
    <cfRule type="expression" dxfId="0" priority="165" stopIfTrue="1">
      <formula>"len($A:$A)=3"</formula>
    </cfRule>
    <cfRule type="expression" dxfId="0" priority="166" stopIfTrue="1">
      <formula>"len($A:$A)=3"</formula>
    </cfRule>
  </conditionalFormatting>
  <conditionalFormatting sqref="E698:E701">
    <cfRule type="expression" dxfId="0" priority="163" stopIfTrue="1">
      <formula>"len($A:$A)=3"</formula>
    </cfRule>
    <cfRule type="expression" dxfId="0" priority="164" stopIfTrue="1">
      <formula>"len($A:$A)=3"</formula>
    </cfRule>
  </conditionalFormatting>
  <conditionalFormatting sqref="E703:E705">
    <cfRule type="expression" dxfId="0" priority="161" stopIfTrue="1">
      <formula>"len($A:$A)=3"</formula>
    </cfRule>
    <cfRule type="expression" dxfId="0" priority="162" stopIfTrue="1">
      <formula>"len($A:$A)=3"</formula>
    </cfRule>
  </conditionalFormatting>
  <conditionalFormatting sqref="E707:E709">
    <cfRule type="expression" dxfId="0" priority="159" stopIfTrue="1">
      <formula>"len($A:$A)=3"</formula>
    </cfRule>
    <cfRule type="expression" dxfId="0" priority="160" stopIfTrue="1">
      <formula>"len($A:$A)=3"</formula>
    </cfRule>
  </conditionalFormatting>
  <conditionalFormatting sqref="E711:E712">
    <cfRule type="expression" dxfId="0" priority="157" stopIfTrue="1">
      <formula>"len($A:$A)=3"</formula>
    </cfRule>
    <cfRule type="expression" dxfId="0" priority="158" stopIfTrue="1">
      <formula>"len($A:$A)=3"</formula>
    </cfRule>
  </conditionalFormatting>
  <conditionalFormatting sqref="E714:E721">
    <cfRule type="expression" dxfId="0" priority="155" stopIfTrue="1">
      <formula>"len($A:$A)=3"</formula>
    </cfRule>
    <cfRule type="expression" dxfId="0" priority="156" stopIfTrue="1">
      <formula>"len($A:$A)=3"</formula>
    </cfRule>
  </conditionalFormatting>
  <conditionalFormatting sqref="E725:E729">
    <cfRule type="expression" dxfId="0" priority="151" stopIfTrue="1">
      <formula>"len($A:$A)=3"</formula>
    </cfRule>
    <cfRule type="expression" dxfId="0" priority="152" stopIfTrue="1">
      <formula>"len($A:$A)=3"</formula>
    </cfRule>
  </conditionalFormatting>
  <conditionalFormatting sqref="E731:E734">
    <cfRule type="expression" dxfId="0" priority="149" stopIfTrue="1">
      <formula>"len($A:$A)=3"</formula>
    </cfRule>
    <cfRule type="expression" dxfId="0" priority="150" stopIfTrue="1">
      <formula>"len($A:$A)=3"</formula>
    </cfRule>
  </conditionalFormatting>
  <conditionalFormatting sqref="E739:E747">
    <cfRule type="expression" dxfId="0" priority="145" stopIfTrue="1">
      <formula>"len($A:$A)=3"</formula>
    </cfRule>
    <cfRule type="expression" dxfId="0" priority="146" stopIfTrue="1">
      <formula>"len($A:$A)=3"</formula>
    </cfRule>
  </conditionalFormatting>
  <conditionalFormatting sqref="E749:E751">
    <cfRule type="expression" dxfId="0" priority="143" stopIfTrue="1">
      <formula>"len($A:$A)=3"</formula>
    </cfRule>
    <cfRule type="expression" dxfId="0" priority="144" stopIfTrue="1">
      <formula>"len($A:$A)=3"</formula>
    </cfRule>
  </conditionalFormatting>
  <conditionalFormatting sqref="E753:E760">
    <cfRule type="expression" dxfId="0" priority="141" stopIfTrue="1">
      <formula>"len($A:$A)=3"</formula>
    </cfRule>
    <cfRule type="expression" dxfId="0" priority="142" stopIfTrue="1">
      <formula>"len($A:$A)=3"</formula>
    </cfRule>
  </conditionalFormatting>
  <conditionalFormatting sqref="E762:E767">
    <cfRule type="expression" dxfId="0" priority="139" stopIfTrue="1">
      <formula>"len($A:$A)=3"</formula>
    </cfRule>
    <cfRule type="expression" dxfId="0" priority="140" stopIfTrue="1">
      <formula>"len($A:$A)=3"</formula>
    </cfRule>
  </conditionalFormatting>
  <conditionalFormatting sqref="E769:E774">
    <cfRule type="expression" dxfId="0" priority="137" stopIfTrue="1">
      <formula>"len($A:$A)=3"</formula>
    </cfRule>
    <cfRule type="expression" dxfId="0" priority="138" stopIfTrue="1">
      <formula>"len($A:$A)=3"</formula>
    </cfRule>
  </conditionalFormatting>
  <conditionalFormatting sqref="E776:E780">
    <cfRule type="expression" dxfId="0" priority="135" stopIfTrue="1">
      <formula>"len($A:$A)=3"</formula>
    </cfRule>
    <cfRule type="expression" dxfId="0" priority="136" stopIfTrue="1">
      <formula>"len($A:$A)=3"</formula>
    </cfRule>
  </conditionalFormatting>
  <conditionalFormatting sqref="E782:E783">
    <cfRule type="expression" dxfId="0" priority="133" stopIfTrue="1">
      <formula>"len($A:$A)=3"</formula>
    </cfRule>
    <cfRule type="expression" dxfId="0" priority="134" stopIfTrue="1">
      <formula>"len($A:$A)=3"</formula>
    </cfRule>
  </conditionalFormatting>
  <conditionalFormatting sqref="E785:E786">
    <cfRule type="expression" dxfId="0" priority="131" stopIfTrue="1">
      <formula>"len($A:$A)=3"</formula>
    </cfRule>
    <cfRule type="expression" dxfId="0" priority="132" stopIfTrue="1">
      <formula>"len($A:$A)=3"</formula>
    </cfRule>
  </conditionalFormatting>
  <conditionalFormatting sqref="E792:E796">
    <cfRule type="expression" dxfId="0" priority="125" stopIfTrue="1">
      <formula>"len($A:$A)=3"</formula>
    </cfRule>
    <cfRule type="expression" dxfId="0" priority="126" stopIfTrue="1">
      <formula>"len($A:$A)=3"</formula>
    </cfRule>
  </conditionalFormatting>
  <conditionalFormatting sqref="E802:E811">
    <cfRule type="expression" dxfId="0" priority="119" stopIfTrue="1">
      <formula>"len($A:$A)=3"</formula>
    </cfRule>
    <cfRule type="expression" dxfId="0" priority="120" stopIfTrue="1">
      <formula>"len($A:$A)=3"</formula>
    </cfRule>
  </conditionalFormatting>
  <conditionalFormatting sqref="E816:E825">
    <cfRule type="expression" dxfId="0" priority="115" stopIfTrue="1">
      <formula>"len($A:$A)=3"</formula>
    </cfRule>
    <cfRule type="expression" dxfId="0" priority="116" stopIfTrue="1">
      <formula>"len($A:$A)=3"</formula>
    </cfRule>
  </conditionalFormatting>
  <conditionalFormatting sqref="E829:E830">
    <cfRule type="expression" dxfId="0" priority="111" stopIfTrue="1">
      <formula>"len($A:$A)=3"</formula>
    </cfRule>
    <cfRule type="expression" dxfId="0" priority="112" stopIfTrue="1">
      <formula>"len($A:$A)=3"</formula>
    </cfRule>
  </conditionalFormatting>
  <conditionalFormatting sqref="E839:E863">
    <cfRule type="expression" dxfId="0" priority="103" stopIfTrue="1">
      <formula>"len($A:$A)=3"</formula>
    </cfRule>
    <cfRule type="expression" dxfId="0" priority="104" stopIfTrue="1">
      <formula>"len($A:$A)=3"</formula>
    </cfRule>
  </conditionalFormatting>
  <conditionalFormatting sqref="E865:E886">
    <cfRule type="expression" dxfId="0" priority="101" stopIfTrue="1">
      <formula>"len($A:$A)=3"</formula>
    </cfRule>
    <cfRule type="expression" dxfId="0" priority="102" stopIfTrue="1">
      <formula>"len($A:$A)=3"</formula>
    </cfRule>
  </conditionalFormatting>
  <conditionalFormatting sqref="E888:E914">
    <cfRule type="expression" dxfId="0" priority="99" stopIfTrue="1">
      <formula>"len($A:$A)=3"</formula>
    </cfRule>
    <cfRule type="expression" dxfId="0" priority="100" stopIfTrue="1">
      <formula>"len($A:$A)=3"</formula>
    </cfRule>
  </conditionalFormatting>
  <conditionalFormatting sqref="E916:E925">
    <cfRule type="expression" dxfId="0" priority="97" stopIfTrue="1">
      <formula>"len($A:$A)=3"</formula>
    </cfRule>
    <cfRule type="expression" dxfId="0" priority="98" stopIfTrue="1">
      <formula>"len($A:$A)=3"</formula>
    </cfRule>
  </conditionalFormatting>
  <conditionalFormatting sqref="E927:E932">
    <cfRule type="expression" dxfId="0" priority="95" stopIfTrue="1">
      <formula>"len($A:$A)=3"</formula>
    </cfRule>
    <cfRule type="expression" dxfId="0" priority="96" stopIfTrue="1">
      <formula>"len($A:$A)=3"</formula>
    </cfRule>
  </conditionalFormatting>
  <conditionalFormatting sqref="E934:E938">
    <cfRule type="expression" dxfId="0" priority="93" stopIfTrue="1">
      <formula>"len($A:$A)=3"</formula>
    </cfRule>
    <cfRule type="expression" dxfId="0" priority="94" stopIfTrue="1">
      <formula>"len($A:$A)=3"</formula>
    </cfRule>
  </conditionalFormatting>
  <conditionalFormatting sqref="E940:E941">
    <cfRule type="expression" dxfId="0" priority="91" stopIfTrue="1">
      <formula>"len($A:$A)=3"</formula>
    </cfRule>
    <cfRule type="expression" dxfId="0" priority="92" stopIfTrue="1">
      <formula>"len($A:$A)=3"</formula>
    </cfRule>
  </conditionalFormatting>
  <conditionalFormatting sqref="E943:E944">
    <cfRule type="expression" dxfId="0" priority="89" stopIfTrue="1">
      <formula>"len($A:$A)=3"</formula>
    </cfRule>
    <cfRule type="expression" dxfId="0" priority="90" stopIfTrue="1">
      <formula>"len($A:$A)=3"</formula>
    </cfRule>
  </conditionalFormatting>
  <conditionalFormatting sqref="E947:E967">
    <cfRule type="expression" dxfId="0" priority="87" stopIfTrue="1">
      <formula>"len($A:$A)=3"</formula>
    </cfRule>
    <cfRule type="expression" dxfId="0" priority="88" stopIfTrue="1">
      <formula>"len($A:$A)=3"</formula>
    </cfRule>
  </conditionalFormatting>
  <conditionalFormatting sqref="E969:E977">
    <cfRule type="expression" dxfId="0" priority="85" stopIfTrue="1">
      <formula>"len($A:$A)=3"</formula>
    </cfRule>
    <cfRule type="expression" dxfId="0" priority="86" stopIfTrue="1">
      <formula>"len($A:$A)=3"</formula>
    </cfRule>
  </conditionalFormatting>
  <conditionalFormatting sqref="E979:E987">
    <cfRule type="expression" dxfId="0" priority="83" stopIfTrue="1">
      <formula>"len($A:$A)=3"</formula>
    </cfRule>
    <cfRule type="expression" dxfId="0" priority="84" stopIfTrue="1">
      <formula>"len($A:$A)=3"</formula>
    </cfRule>
  </conditionalFormatting>
  <conditionalFormatting sqref="E989:E994">
    <cfRule type="expression" dxfId="0" priority="81" stopIfTrue="1">
      <formula>"len($A:$A)=3"</formula>
    </cfRule>
    <cfRule type="expression" dxfId="0" priority="82" stopIfTrue="1">
      <formula>"len($A:$A)=3"</formula>
    </cfRule>
  </conditionalFormatting>
  <conditionalFormatting sqref="E996:E999">
    <cfRule type="expression" dxfId="0" priority="79" stopIfTrue="1">
      <formula>"len($A:$A)=3"</formula>
    </cfRule>
    <cfRule type="expression" dxfId="0" priority="80" stopIfTrue="1">
      <formula>"len($A:$A)=3"</formula>
    </cfRule>
  </conditionalFormatting>
  <conditionalFormatting sqref="E1001:E1002">
    <cfRule type="expression" dxfId="0" priority="77" stopIfTrue="1">
      <formula>"len($A:$A)=3"</formula>
    </cfRule>
    <cfRule type="expression" dxfId="0" priority="78" stopIfTrue="1">
      <formula>"len($A:$A)=3"</formula>
    </cfRule>
  </conditionalFormatting>
  <conditionalFormatting sqref="E1005:E1013">
    <cfRule type="expression" dxfId="0" priority="75" stopIfTrue="1">
      <formula>"len($A:$A)=3"</formula>
    </cfRule>
    <cfRule type="expression" dxfId="0" priority="76" stopIfTrue="1">
      <formula>"len($A:$A)=3"</formula>
    </cfRule>
  </conditionalFormatting>
  <conditionalFormatting sqref="E1015:E1029">
    <cfRule type="expression" dxfId="0" priority="73" stopIfTrue="1">
      <formula>"len($A:$A)=3"</formula>
    </cfRule>
    <cfRule type="expression" dxfId="0" priority="74" stopIfTrue="1">
      <formula>"len($A:$A)=3"</formula>
    </cfRule>
  </conditionalFormatting>
  <conditionalFormatting sqref="E1031:E1034">
    <cfRule type="expression" dxfId="0" priority="71" stopIfTrue="1">
      <formula>"len($A:$A)=3"</formula>
    </cfRule>
    <cfRule type="expression" dxfId="0" priority="72" stopIfTrue="1">
      <formula>"len($A:$A)=3"</formula>
    </cfRule>
  </conditionalFormatting>
  <conditionalFormatting sqref="E1036:E1045">
    <cfRule type="expression" dxfId="0" priority="69" stopIfTrue="1">
      <formula>"len($A:$A)=3"</formula>
    </cfRule>
    <cfRule type="expression" dxfId="0" priority="70" stopIfTrue="1">
      <formula>"len($A:$A)=3"</formula>
    </cfRule>
  </conditionalFormatting>
  <conditionalFormatting sqref="E1047:E1052">
    <cfRule type="expression" dxfId="0" priority="67" stopIfTrue="1">
      <formula>"len($A:$A)=3"</formula>
    </cfRule>
    <cfRule type="expression" dxfId="0" priority="68" stopIfTrue="1">
      <formula>"len($A:$A)=3"</formula>
    </cfRule>
  </conditionalFormatting>
  <conditionalFormatting sqref="E1054:E1060">
    <cfRule type="expression" dxfId="0" priority="65" stopIfTrue="1">
      <formula>"len($A:$A)=3"</formula>
    </cfRule>
    <cfRule type="expression" dxfId="0" priority="66" stopIfTrue="1">
      <formula>"len($A:$A)=3"</formula>
    </cfRule>
  </conditionalFormatting>
  <conditionalFormatting sqref="E1062:E1066">
    <cfRule type="expression" dxfId="0" priority="63" stopIfTrue="1">
      <formula>"len($A:$A)=3"</formula>
    </cfRule>
    <cfRule type="expression" dxfId="0" priority="64" stopIfTrue="1">
      <formula>"len($A:$A)=3"</formula>
    </cfRule>
  </conditionalFormatting>
  <conditionalFormatting sqref="E1069:E1077">
    <cfRule type="expression" dxfId="0" priority="61" stopIfTrue="1">
      <formula>"len($A:$A)=3"</formula>
    </cfRule>
    <cfRule type="expression" dxfId="0" priority="62" stopIfTrue="1">
      <formula>"len($A:$A)=3"</formula>
    </cfRule>
  </conditionalFormatting>
  <conditionalFormatting sqref="E1079:E1083">
    <cfRule type="expression" dxfId="0" priority="59" stopIfTrue="1">
      <formula>"len($A:$A)=3"</formula>
    </cfRule>
    <cfRule type="expression" dxfId="0" priority="60" stopIfTrue="1">
      <formula>"len($A:$A)=3"</formula>
    </cfRule>
  </conditionalFormatting>
  <conditionalFormatting sqref="E1085:E1086">
    <cfRule type="expression" dxfId="0" priority="57" stopIfTrue="1">
      <formula>"len($A:$A)=3"</formula>
    </cfRule>
    <cfRule type="expression" dxfId="0" priority="58" stopIfTrue="1">
      <formula>"len($A:$A)=3"</formula>
    </cfRule>
  </conditionalFormatting>
  <conditionalFormatting sqref="E1089:E1094">
    <cfRule type="expression" dxfId="0" priority="55" stopIfTrue="1">
      <formula>"len($A:$A)=3"</formula>
    </cfRule>
    <cfRule type="expression" dxfId="0" priority="56" stopIfTrue="1">
      <formula>"len($A:$A)=3"</formula>
    </cfRule>
  </conditionalFormatting>
  <conditionalFormatting sqref="E1096:E1104">
    <cfRule type="expression" dxfId="0" priority="53" stopIfTrue="1">
      <formula>"len($A:$A)=3"</formula>
    </cfRule>
    <cfRule type="expression" dxfId="0" priority="54" stopIfTrue="1">
      <formula>"len($A:$A)=3"</formula>
    </cfRule>
  </conditionalFormatting>
  <conditionalFormatting sqref="E1106:E1110">
    <cfRule type="expression" dxfId="0" priority="51" stopIfTrue="1">
      <formula>"len($A:$A)=3"</formula>
    </cfRule>
    <cfRule type="expression" dxfId="0" priority="52" stopIfTrue="1">
      <formula>"len($A:$A)=3"</formula>
    </cfRule>
  </conditionalFormatting>
  <conditionalFormatting sqref="E1112:E1113">
    <cfRule type="expression" dxfId="0" priority="49" stopIfTrue="1">
      <formula>"len($A:$A)=3"</formula>
    </cfRule>
    <cfRule type="expression" dxfId="0" priority="50" stopIfTrue="1">
      <formula>"len($A:$A)=3"</formula>
    </cfRule>
  </conditionalFormatting>
  <conditionalFormatting sqref="E1126:E1151">
    <cfRule type="expression" dxfId="0" priority="47" stopIfTrue="1">
      <formula>"len($A:$A)=3"</formula>
    </cfRule>
    <cfRule type="expression" dxfId="0" priority="48" stopIfTrue="1">
      <formula>"len($A:$A)=3"</formula>
    </cfRule>
  </conditionalFormatting>
  <conditionalFormatting sqref="E1153:E1166">
    <cfRule type="expression" dxfId="0" priority="45" stopIfTrue="1">
      <formula>"len($A:$A)=3"</formula>
    </cfRule>
    <cfRule type="expression" dxfId="0" priority="46" stopIfTrue="1">
      <formula>"len($A:$A)=3"</formula>
    </cfRule>
  </conditionalFormatting>
  <conditionalFormatting sqref="E1171:E1180">
    <cfRule type="expression" dxfId="0" priority="41" stopIfTrue="1">
      <formula>"len($A:$A)=3"</formula>
    </cfRule>
    <cfRule type="expression" dxfId="0" priority="42" stopIfTrue="1">
      <formula>"len($A:$A)=3"</formula>
    </cfRule>
  </conditionalFormatting>
  <conditionalFormatting sqref="E1182:E1184">
    <cfRule type="expression" dxfId="0" priority="39" stopIfTrue="1">
      <formula>"len($A:$A)=3"</formula>
    </cfRule>
    <cfRule type="expression" dxfId="0" priority="40" stopIfTrue="1">
      <formula>"len($A:$A)=3"</formula>
    </cfRule>
  </conditionalFormatting>
  <conditionalFormatting sqref="E1186:E1188">
    <cfRule type="expression" dxfId="0" priority="37" stopIfTrue="1">
      <formula>"len($A:$A)=3"</formula>
    </cfRule>
    <cfRule type="expression" dxfId="0" priority="38" stopIfTrue="1">
      <formula>"len($A:$A)=3"</formula>
    </cfRule>
  </conditionalFormatting>
  <conditionalFormatting sqref="E1191:E1207">
    <cfRule type="expression" dxfId="0" priority="35" stopIfTrue="1">
      <formula>"len($A:$A)=3"</formula>
    </cfRule>
    <cfRule type="expression" dxfId="0" priority="36" stopIfTrue="1">
      <formula>"len($A:$A)=3"</formula>
    </cfRule>
  </conditionalFormatting>
  <conditionalFormatting sqref="E1209:E1214">
    <cfRule type="expression" dxfId="0" priority="33" stopIfTrue="1">
      <formula>"len($A:$A)=3"</formula>
    </cfRule>
    <cfRule type="expression" dxfId="0" priority="34" stopIfTrue="1">
      <formula>"len($A:$A)=3"</formula>
    </cfRule>
  </conditionalFormatting>
  <conditionalFormatting sqref="E1216:E1220">
    <cfRule type="expression" dxfId="0" priority="31" stopIfTrue="1">
      <formula>"len($A:$A)=3"</formula>
    </cfRule>
    <cfRule type="expression" dxfId="0" priority="32" stopIfTrue="1">
      <formula>"len($A:$A)=3"</formula>
    </cfRule>
  </conditionalFormatting>
  <conditionalFormatting sqref="E1222:E1233">
    <cfRule type="expression" dxfId="0" priority="29" stopIfTrue="1">
      <formula>"len($A:$A)=3"</formula>
    </cfRule>
    <cfRule type="expression" dxfId="0" priority="30" stopIfTrue="1">
      <formula>"len($A:$A)=3"</formula>
    </cfRule>
  </conditionalFormatting>
  <conditionalFormatting sqref="E1236:E1245">
    <cfRule type="expression" dxfId="0" priority="27" stopIfTrue="1">
      <formula>"len($A:$A)=3"</formula>
    </cfRule>
    <cfRule type="expression" dxfId="0" priority="28" stopIfTrue="1">
      <formula>"len($A:$A)=3"</formula>
    </cfRule>
  </conditionalFormatting>
  <conditionalFormatting sqref="E1247:E1251">
    <cfRule type="expression" dxfId="0" priority="25" stopIfTrue="1">
      <formula>"len($A:$A)=3"</formula>
    </cfRule>
    <cfRule type="expression" dxfId="0" priority="26" stopIfTrue="1">
      <formula>"len($A:$A)=3"</formula>
    </cfRule>
  </conditionalFormatting>
  <conditionalFormatting sqref="E1253:E1259">
    <cfRule type="expression" dxfId="0" priority="23" stopIfTrue="1">
      <formula>"len($A:$A)=3"</formula>
    </cfRule>
    <cfRule type="expression" dxfId="0" priority="24" stopIfTrue="1">
      <formula>"len($A:$A)=3"</formula>
    </cfRule>
  </conditionalFormatting>
  <conditionalFormatting sqref="E1261:E1272">
    <cfRule type="expression" dxfId="0" priority="21" stopIfTrue="1">
      <formula>"len($A:$A)=3"</formula>
    </cfRule>
    <cfRule type="expression" dxfId="0" priority="22" stopIfTrue="1">
      <formula>"len($A:$A)=3"</formula>
    </cfRule>
  </conditionalFormatting>
  <conditionalFormatting sqref="E1274:E1276">
    <cfRule type="expression" dxfId="0" priority="19" stopIfTrue="1">
      <formula>"len($A:$A)=3"</formula>
    </cfRule>
    <cfRule type="expression" dxfId="0" priority="20" stopIfTrue="1">
      <formula>"len($A:$A)=3"</formula>
    </cfRule>
  </conditionalFormatting>
  <conditionalFormatting sqref="E1278:E1280">
    <cfRule type="expression" dxfId="0" priority="17" stopIfTrue="1">
      <formula>"len($A:$A)=3"</formula>
    </cfRule>
    <cfRule type="expression" dxfId="0" priority="18" stopIfTrue="1">
      <formula>"len($A:$A)=3"</formula>
    </cfRule>
  </conditionalFormatting>
  <conditionalFormatting sqref="E1282:E1283">
    <cfRule type="expression" dxfId="0" priority="15" stopIfTrue="1">
      <formula>"len($A:$A)=3"</formula>
    </cfRule>
    <cfRule type="expression" dxfId="0" priority="16" stopIfTrue="1">
      <formula>"len($A:$A)=3"</formula>
    </cfRule>
  </conditionalFormatting>
  <conditionalFormatting sqref="E1291:E1294">
    <cfRule type="expression" dxfId="0" priority="9" stopIfTrue="1">
      <formula>"len($A:$A)=3"</formula>
    </cfRule>
    <cfRule type="expression" dxfId="0" priority="10" stopIfTrue="1">
      <formula>"len($A:$A)=3"</formula>
    </cfRule>
  </conditionalFormatting>
  <conditionalFormatting sqref="E1297:E1298">
    <cfRule type="expression" dxfId="0" priority="7" stopIfTrue="1">
      <formula>"len($A:$A)=3"</formula>
    </cfRule>
    <cfRule type="expression" dxfId="0" priority="8" stopIfTrue="1">
      <formula>"len($A:$A)=3"</formula>
    </cfRule>
  </conditionalFormatting>
  <conditionalFormatting sqref="E1302:E1306">
    <cfRule type="expression" dxfId="0" priority="5" stopIfTrue="1">
      <formula>"len($A:$A)=3"</formula>
    </cfRule>
    <cfRule type="expression" dxfId="0" priority="6" stopIfTrue="1">
      <formula>"len($A:$A)=3"</formula>
    </cfRule>
  </conditionalFormatting>
  <conditionalFormatting sqref="F7:F17">
    <cfRule type="expression" dxfId="0" priority="715" stopIfTrue="1">
      <formula>"len($A:$A)=3"</formula>
    </cfRule>
    <cfRule type="expression" dxfId="0" priority="716" stopIfTrue="1">
      <formula>"len($A:$A)=3"</formula>
    </cfRule>
  </conditionalFormatting>
  <conditionalFormatting sqref="F19:F26">
    <cfRule type="expression" dxfId="0" priority="713" stopIfTrue="1">
      <formula>"len($A:$A)=3"</formula>
    </cfRule>
    <cfRule type="expression" dxfId="0" priority="714" stopIfTrue="1">
      <formula>"len($A:$A)=3"</formula>
    </cfRule>
  </conditionalFormatting>
  <conditionalFormatting sqref="F28:F37">
    <cfRule type="expression" dxfId="0" priority="711" stopIfTrue="1">
      <formula>"len($A:$A)=3"</formula>
    </cfRule>
    <cfRule type="expression" dxfId="0" priority="712" stopIfTrue="1">
      <formula>"len($A:$A)=3"</formula>
    </cfRule>
  </conditionalFormatting>
  <conditionalFormatting sqref="F39:F48">
    <cfRule type="expression" dxfId="0" priority="709" stopIfTrue="1">
      <formula>"len($A:$A)=3"</formula>
    </cfRule>
    <cfRule type="expression" dxfId="0" priority="710" stopIfTrue="1">
      <formula>"len($A:$A)=3"</formula>
    </cfRule>
  </conditionalFormatting>
  <conditionalFormatting sqref="F50:F59">
    <cfRule type="expression" dxfId="0" priority="707" stopIfTrue="1">
      <formula>"len($A:$A)=3"</formula>
    </cfRule>
    <cfRule type="expression" dxfId="0" priority="708" stopIfTrue="1">
      <formula>"len($A:$A)=3"</formula>
    </cfRule>
  </conditionalFormatting>
  <conditionalFormatting sqref="F61:F70">
    <cfRule type="expression" dxfId="0" priority="705" stopIfTrue="1">
      <formula>"len($A:$A)=3"</formula>
    </cfRule>
    <cfRule type="expression" dxfId="0" priority="706" stopIfTrue="1">
      <formula>"len($A:$A)=3"</formula>
    </cfRule>
  </conditionalFormatting>
  <conditionalFormatting sqref="F72:F78">
    <cfRule type="expression" dxfId="0" priority="703" stopIfTrue="1">
      <formula>"len($A:$A)=3"</formula>
    </cfRule>
    <cfRule type="expression" dxfId="0" priority="704" stopIfTrue="1">
      <formula>"len($A:$A)=3"</formula>
    </cfRule>
  </conditionalFormatting>
  <conditionalFormatting sqref="F80:F87">
    <cfRule type="expression" dxfId="0" priority="701" stopIfTrue="1">
      <formula>"len($A:$A)=3"</formula>
    </cfRule>
    <cfRule type="expression" dxfId="0" priority="702" stopIfTrue="1">
      <formula>"len($A:$A)=3"</formula>
    </cfRule>
  </conditionalFormatting>
  <conditionalFormatting sqref="F89:F100">
    <cfRule type="expression" dxfId="0" priority="699" stopIfTrue="1">
      <formula>"len($A:$A)=3"</formula>
    </cfRule>
    <cfRule type="expression" dxfId="0" priority="700" stopIfTrue="1">
      <formula>"len($A:$A)=3"</formula>
    </cfRule>
  </conditionalFormatting>
  <conditionalFormatting sqref="F102:F109">
    <cfRule type="expression" dxfId="0" priority="697" stopIfTrue="1">
      <formula>"len($A:$A)=3"</formula>
    </cfRule>
    <cfRule type="expression" dxfId="0" priority="698" stopIfTrue="1">
      <formula>"len($A:$A)=3"</formula>
    </cfRule>
  </conditionalFormatting>
  <conditionalFormatting sqref="F111:F120">
    <cfRule type="expression" dxfId="0" priority="695" stopIfTrue="1">
      <formula>"len($A:$A)=3"</formula>
    </cfRule>
    <cfRule type="expression" dxfId="0" priority="696" stopIfTrue="1">
      <formula>"len($A:$A)=3"</formula>
    </cfRule>
  </conditionalFormatting>
  <conditionalFormatting sqref="F122:F132">
    <cfRule type="expression" dxfId="0" priority="693" stopIfTrue="1">
      <formula>"len($A:$A)=3"</formula>
    </cfRule>
    <cfRule type="expression" dxfId="0" priority="694" stopIfTrue="1">
      <formula>"len($A:$A)=3"</formula>
    </cfRule>
  </conditionalFormatting>
  <conditionalFormatting sqref="F134:F139">
    <cfRule type="expression" dxfId="0" priority="691" stopIfTrue="1">
      <formula>"len($A:$A)=3"</formula>
    </cfRule>
    <cfRule type="expression" dxfId="0" priority="692" stopIfTrue="1">
      <formula>"len($A:$A)=3"</formula>
    </cfRule>
  </conditionalFormatting>
  <conditionalFormatting sqref="F141:F147">
    <cfRule type="expression" dxfId="0" priority="689" stopIfTrue="1">
      <formula>"len($A:$A)=3"</formula>
    </cfRule>
    <cfRule type="expression" dxfId="0" priority="690" stopIfTrue="1">
      <formula>"len($A:$A)=3"</formula>
    </cfRule>
  </conditionalFormatting>
  <conditionalFormatting sqref="F149:F153">
    <cfRule type="expression" dxfId="0" priority="687" stopIfTrue="1">
      <formula>"len($A:$A)=3"</formula>
    </cfRule>
    <cfRule type="expression" dxfId="0" priority="688" stopIfTrue="1">
      <formula>"len($A:$A)=3"</formula>
    </cfRule>
  </conditionalFormatting>
  <conditionalFormatting sqref="F155:F160">
    <cfRule type="expression" dxfId="0" priority="685" stopIfTrue="1">
      <formula>"len($A:$A)=3"</formula>
    </cfRule>
    <cfRule type="expression" dxfId="0" priority="686" stopIfTrue="1">
      <formula>"len($A:$A)=3"</formula>
    </cfRule>
  </conditionalFormatting>
  <conditionalFormatting sqref="F162:F167">
    <cfRule type="expression" dxfId="0" priority="683" stopIfTrue="1">
      <formula>"len($A:$A)=3"</formula>
    </cfRule>
    <cfRule type="expression" dxfId="0" priority="684" stopIfTrue="1">
      <formula>"len($A:$A)=3"</formula>
    </cfRule>
  </conditionalFormatting>
  <conditionalFormatting sqref="F169:F174">
    <cfRule type="expression" dxfId="0" priority="681" stopIfTrue="1">
      <formula>"len($A:$A)=3"</formula>
    </cfRule>
    <cfRule type="expression" dxfId="0" priority="682" stopIfTrue="1">
      <formula>"len($A:$A)=3"</formula>
    </cfRule>
  </conditionalFormatting>
  <conditionalFormatting sqref="F176:F181">
    <cfRule type="expression" dxfId="0" priority="679" stopIfTrue="1">
      <formula>"len($A:$A)=3"</formula>
    </cfRule>
    <cfRule type="expression" dxfId="0" priority="680" stopIfTrue="1">
      <formula>"len($A:$A)=3"</formula>
    </cfRule>
  </conditionalFormatting>
  <conditionalFormatting sqref="F183:F188">
    <cfRule type="expression" dxfId="0" priority="677" stopIfTrue="1">
      <formula>"len($A:$A)=3"</formula>
    </cfRule>
    <cfRule type="expression" dxfId="0" priority="678" stopIfTrue="1">
      <formula>"len($A:$A)=3"</formula>
    </cfRule>
  </conditionalFormatting>
  <conditionalFormatting sqref="F190:F196">
    <cfRule type="expression" dxfId="0" priority="675" stopIfTrue="1">
      <formula>"len($A:$A)=3"</formula>
    </cfRule>
    <cfRule type="expression" dxfId="0" priority="676" stopIfTrue="1">
      <formula>"len($A:$A)=3"</formula>
    </cfRule>
  </conditionalFormatting>
  <conditionalFormatting sqref="F198:F202">
    <cfRule type="expression" dxfId="0" priority="673" stopIfTrue="1">
      <formula>"len($A:$A)=3"</formula>
    </cfRule>
    <cfRule type="expression" dxfId="0" priority="674" stopIfTrue="1">
      <formula>"len($A:$A)=3"</formula>
    </cfRule>
  </conditionalFormatting>
  <conditionalFormatting sqref="F204:F208">
    <cfRule type="expression" dxfId="0" priority="671" stopIfTrue="1">
      <formula>"len($A:$A)=3"</formula>
    </cfRule>
    <cfRule type="expression" dxfId="0" priority="672" stopIfTrue="1">
      <formula>"len($A:$A)=3"</formula>
    </cfRule>
  </conditionalFormatting>
  <conditionalFormatting sqref="F210:F215">
    <cfRule type="expression" dxfId="0" priority="669" stopIfTrue="1">
      <formula>"len($A:$A)=3"</formula>
    </cfRule>
    <cfRule type="expression" dxfId="0" priority="670" stopIfTrue="1">
      <formula>"len($A:$A)=3"</formula>
    </cfRule>
  </conditionalFormatting>
  <conditionalFormatting sqref="F217:F230">
    <cfRule type="expression" dxfId="0" priority="667" stopIfTrue="1">
      <formula>"len($A:$A)=3"</formula>
    </cfRule>
    <cfRule type="expression" dxfId="0" priority="668" stopIfTrue="1">
      <formula>"len($A:$A)=3"</formula>
    </cfRule>
  </conditionalFormatting>
  <conditionalFormatting sqref="F232:F237">
    <cfRule type="expression" dxfId="0" priority="665" stopIfTrue="1">
      <formula>"len($A:$A)=3"</formula>
    </cfRule>
    <cfRule type="expression" dxfId="0" priority="666" stopIfTrue="1">
      <formula>"len($A:$A)=3"</formula>
    </cfRule>
  </conditionalFormatting>
  <conditionalFormatting sqref="F239:F243">
    <cfRule type="expression" dxfId="0" priority="663" stopIfTrue="1">
      <formula>"len($A:$A)=3"</formula>
    </cfRule>
    <cfRule type="expression" dxfId="0" priority="664" stopIfTrue="1">
      <formula>"len($A:$A)=3"</formula>
    </cfRule>
  </conditionalFormatting>
  <conditionalFormatting sqref="F245:F246">
    <cfRule type="expression" dxfId="0" priority="661" stopIfTrue="1">
      <formula>"len($A:$A)=3"</formula>
    </cfRule>
    <cfRule type="expression" dxfId="0" priority="662" stopIfTrue="1">
      <formula>"len($A:$A)=3"</formula>
    </cfRule>
  </conditionalFormatting>
  <conditionalFormatting sqref="F252:F254">
    <cfRule type="expression" dxfId="0" priority="659" stopIfTrue="1">
      <formula>"len($A:$A)=3"</formula>
    </cfRule>
    <cfRule type="expression" dxfId="0" priority="660" stopIfTrue="1">
      <formula>"len($A:$A)=3"</formula>
    </cfRule>
  </conditionalFormatting>
  <conditionalFormatting sqref="F260:F266">
    <cfRule type="expression" dxfId="0" priority="653" stopIfTrue="1">
      <formula>"len($A:$A)=3"</formula>
    </cfRule>
    <cfRule type="expression" dxfId="0" priority="654" stopIfTrue="1">
      <formula>"len($A:$A)=3"</formula>
    </cfRule>
  </conditionalFormatting>
  <conditionalFormatting sqref="F271:F272">
    <cfRule type="expression" dxfId="0" priority="649" stopIfTrue="1">
      <formula>"len($A:$A)=3"</formula>
    </cfRule>
    <cfRule type="expression" dxfId="0" priority="650" stopIfTrue="1">
      <formula>"len($A:$A)=3"</formula>
    </cfRule>
  </conditionalFormatting>
  <conditionalFormatting sqref="F274:F283">
    <cfRule type="expression" dxfId="0" priority="647" stopIfTrue="1">
      <formula>"len($A:$A)=3"</formula>
    </cfRule>
    <cfRule type="expression" dxfId="0" priority="648" stopIfTrue="1">
      <formula>"len($A:$A)=3"</formula>
    </cfRule>
  </conditionalFormatting>
  <conditionalFormatting sqref="F285:F290">
    <cfRule type="expression" dxfId="0" priority="645" stopIfTrue="1">
      <formula>"len($A:$A)=3"</formula>
    </cfRule>
    <cfRule type="expression" dxfId="0" priority="646" stopIfTrue="1">
      <formula>"len($A:$A)=3"</formula>
    </cfRule>
  </conditionalFormatting>
  <conditionalFormatting sqref="F292:F298">
    <cfRule type="expression" dxfId="0" priority="643" stopIfTrue="1">
      <formula>"len($A:$A)=3"</formula>
    </cfRule>
    <cfRule type="expression" dxfId="0" priority="644" stopIfTrue="1">
      <formula>"len($A:$A)=3"</formula>
    </cfRule>
  </conditionalFormatting>
  <conditionalFormatting sqref="F300:F307">
    <cfRule type="expression" dxfId="0" priority="641" stopIfTrue="1">
      <formula>"len($A:$A)=3"</formula>
    </cfRule>
    <cfRule type="expression" dxfId="0" priority="642" stopIfTrue="1">
      <formula>"len($A:$A)=3"</formula>
    </cfRule>
  </conditionalFormatting>
  <conditionalFormatting sqref="F309:F321">
    <cfRule type="expression" dxfId="0" priority="639" stopIfTrue="1">
      <formula>"len($A:$A)=3"</formula>
    </cfRule>
    <cfRule type="expression" dxfId="0" priority="640" stopIfTrue="1">
      <formula>"len($A:$A)=3"</formula>
    </cfRule>
  </conditionalFormatting>
  <conditionalFormatting sqref="F323:F331">
    <cfRule type="expression" dxfId="0" priority="637" stopIfTrue="1">
      <formula>"len($A:$A)=3"</formula>
    </cfRule>
    <cfRule type="expression" dxfId="0" priority="638" stopIfTrue="1">
      <formula>"len($A:$A)=3"</formula>
    </cfRule>
  </conditionalFormatting>
  <conditionalFormatting sqref="F333:F341">
    <cfRule type="expression" dxfId="0" priority="635" stopIfTrue="1">
      <formula>"len($A:$A)=3"</formula>
    </cfRule>
    <cfRule type="expression" dxfId="0" priority="636" stopIfTrue="1">
      <formula>"len($A:$A)=3"</formula>
    </cfRule>
  </conditionalFormatting>
  <conditionalFormatting sqref="F343:F349">
    <cfRule type="expression" dxfId="0" priority="633" stopIfTrue="1">
      <formula>"len($A:$A)=3"</formula>
    </cfRule>
    <cfRule type="expression" dxfId="0" priority="634" stopIfTrue="1">
      <formula>"len($A:$A)=3"</formula>
    </cfRule>
  </conditionalFormatting>
  <conditionalFormatting sqref="F351:F355">
    <cfRule type="expression" dxfId="0" priority="631" stopIfTrue="1">
      <formula>"len($A:$A)=3"</formula>
    </cfRule>
    <cfRule type="expression" dxfId="0" priority="632" stopIfTrue="1">
      <formula>"len($A:$A)=3"</formula>
    </cfRule>
  </conditionalFormatting>
  <conditionalFormatting sqref="F357:F358">
    <cfRule type="expression" dxfId="0" priority="629" stopIfTrue="1">
      <formula>"len($A:$A)=3"</formula>
    </cfRule>
    <cfRule type="expression" dxfId="0" priority="630" stopIfTrue="1">
      <formula>"len($A:$A)=3"</formula>
    </cfRule>
  </conditionalFormatting>
  <conditionalFormatting sqref="F361:F364">
    <cfRule type="expression" dxfId="0" priority="627" stopIfTrue="1">
      <formula>"len($A:$A)=3"</formula>
    </cfRule>
    <cfRule type="expression" dxfId="0" priority="628" stopIfTrue="1">
      <formula>"len($A:$A)=3"</formula>
    </cfRule>
  </conditionalFormatting>
  <conditionalFormatting sqref="F366:F371">
    <cfRule type="expression" dxfId="0" priority="625" stopIfTrue="1">
      <formula>"len($A:$A)=3"</formula>
    </cfRule>
    <cfRule type="expression" dxfId="0" priority="626" stopIfTrue="1">
      <formula>"len($A:$A)=3"</formula>
    </cfRule>
  </conditionalFormatting>
  <conditionalFormatting sqref="F373:F377">
    <cfRule type="expression" dxfId="0" priority="623" stopIfTrue="1">
      <formula>"len($A:$A)=3"</formula>
    </cfRule>
    <cfRule type="expression" dxfId="0" priority="624" stopIfTrue="1">
      <formula>"len($A:$A)=3"</formula>
    </cfRule>
  </conditionalFormatting>
  <conditionalFormatting sqref="F379:F383">
    <cfRule type="expression" dxfId="0" priority="621" stopIfTrue="1">
      <formula>"len($A:$A)=3"</formula>
    </cfRule>
    <cfRule type="expression" dxfId="0" priority="622" stopIfTrue="1">
      <formula>"len($A:$A)=3"</formula>
    </cfRule>
  </conditionalFormatting>
  <conditionalFormatting sqref="F385:F387">
    <cfRule type="expression" dxfId="0" priority="619" stopIfTrue="1">
      <formula>"len($A:$A)=3"</formula>
    </cfRule>
    <cfRule type="expression" dxfId="0" priority="620" stopIfTrue="1">
      <formula>"len($A:$A)=3"</formula>
    </cfRule>
  </conditionalFormatting>
  <conditionalFormatting sqref="F389:F391">
    <cfRule type="expression" dxfId="0" priority="617" stopIfTrue="1">
      <formula>"len($A:$A)=3"</formula>
    </cfRule>
    <cfRule type="expression" dxfId="0" priority="618" stopIfTrue="1">
      <formula>"len($A:$A)=3"</formula>
    </cfRule>
  </conditionalFormatting>
  <conditionalFormatting sqref="F393:F395">
    <cfRule type="expression" dxfId="0" priority="615" stopIfTrue="1">
      <formula>"len($A:$A)=3"</formula>
    </cfRule>
    <cfRule type="expression" dxfId="0" priority="616" stopIfTrue="1">
      <formula>"len($A:$A)=3"</formula>
    </cfRule>
  </conditionalFormatting>
  <conditionalFormatting sqref="F397:F401">
    <cfRule type="expression" dxfId="0" priority="613" stopIfTrue="1">
      <formula>"len($A:$A)=3"</formula>
    </cfRule>
    <cfRule type="expression" dxfId="0" priority="614" stopIfTrue="1">
      <formula>"len($A:$A)=3"</formula>
    </cfRule>
  </conditionalFormatting>
  <conditionalFormatting sqref="F403:F408">
    <cfRule type="expression" dxfId="0" priority="611" stopIfTrue="1">
      <formula>"len($A:$A)=3"</formula>
    </cfRule>
    <cfRule type="expression" dxfId="0" priority="612" stopIfTrue="1">
      <formula>"len($A:$A)=3"</formula>
    </cfRule>
  </conditionalFormatting>
  <conditionalFormatting sqref="F413:F416">
    <cfRule type="expression" dxfId="0" priority="607" stopIfTrue="1">
      <formula>"len($A:$A)=3"</formula>
    </cfRule>
    <cfRule type="expression" dxfId="0" priority="608" stopIfTrue="1">
      <formula>"len($A:$A)=3"</formula>
    </cfRule>
  </conditionalFormatting>
  <conditionalFormatting sqref="F418:F425">
    <cfRule type="expression" dxfId="0" priority="605" stopIfTrue="1">
      <formula>"len($A:$A)=3"</formula>
    </cfRule>
    <cfRule type="expression" dxfId="0" priority="606" stopIfTrue="1">
      <formula>"len($A:$A)=3"</formula>
    </cfRule>
  </conditionalFormatting>
  <conditionalFormatting sqref="F427:F431">
    <cfRule type="expression" dxfId="0" priority="603" stopIfTrue="1">
      <formula>"len($A:$A)=3"</formula>
    </cfRule>
    <cfRule type="expression" dxfId="0" priority="604" stopIfTrue="1">
      <formula>"len($A:$A)=3"</formula>
    </cfRule>
  </conditionalFormatting>
  <conditionalFormatting sqref="F433:F436">
    <cfRule type="expression" dxfId="0" priority="601" stopIfTrue="1">
      <formula>"len($A:$A)=3"</formula>
    </cfRule>
    <cfRule type="expression" dxfId="0" priority="602" stopIfTrue="1">
      <formula>"len($A:$A)=3"</formula>
    </cfRule>
  </conditionalFormatting>
  <conditionalFormatting sqref="F438:F441">
    <cfRule type="expression" dxfId="0" priority="599" stopIfTrue="1">
      <formula>"len($A:$A)=3"</formula>
    </cfRule>
    <cfRule type="expression" dxfId="0" priority="600" stopIfTrue="1">
      <formula>"len($A:$A)=3"</formula>
    </cfRule>
  </conditionalFormatting>
  <conditionalFormatting sqref="F443:F446">
    <cfRule type="expression" dxfId="0" priority="597" stopIfTrue="1">
      <formula>"len($A:$A)=3"</formula>
    </cfRule>
    <cfRule type="expression" dxfId="0" priority="598" stopIfTrue="1">
      <formula>"len($A:$A)=3"</formula>
    </cfRule>
  </conditionalFormatting>
  <conditionalFormatting sqref="F448:F453">
    <cfRule type="expression" dxfId="0" priority="595" stopIfTrue="1">
      <formula>"len($A:$A)=3"</formula>
    </cfRule>
    <cfRule type="expression" dxfId="0" priority="596" stopIfTrue="1">
      <formula>"len($A:$A)=3"</formula>
    </cfRule>
  </conditionalFormatting>
  <conditionalFormatting sqref="F455:F457">
    <cfRule type="expression" dxfId="0" priority="593" stopIfTrue="1">
      <formula>"len($A:$A)=3"</formula>
    </cfRule>
    <cfRule type="expression" dxfId="0" priority="594" stopIfTrue="1">
      <formula>"len($A:$A)=3"</formula>
    </cfRule>
  </conditionalFormatting>
  <conditionalFormatting sqref="F459:F461">
    <cfRule type="expression" dxfId="0" priority="591" stopIfTrue="1">
      <formula>"len($A:$A)=3"</formula>
    </cfRule>
    <cfRule type="expression" dxfId="0" priority="592" stopIfTrue="1">
      <formula>"len($A:$A)=3"</formula>
    </cfRule>
  </conditionalFormatting>
  <conditionalFormatting sqref="F463:F466">
    <cfRule type="expression" dxfId="0" priority="589" stopIfTrue="1">
      <formula>"len($A:$A)=3"</formula>
    </cfRule>
    <cfRule type="expression" dxfId="0" priority="590" stopIfTrue="1">
      <formula>"len($A:$A)=3"</formula>
    </cfRule>
  </conditionalFormatting>
  <conditionalFormatting sqref="F469:F483">
    <cfRule type="expression" dxfId="0" priority="587" stopIfTrue="1">
      <formula>"len($A:$A)=3"</formula>
    </cfRule>
    <cfRule type="expression" dxfId="0" priority="588" stopIfTrue="1">
      <formula>"len($A:$A)=3"</formula>
    </cfRule>
  </conditionalFormatting>
  <conditionalFormatting sqref="F485:F491">
    <cfRule type="expression" dxfId="0" priority="585" stopIfTrue="1">
      <formula>"len($A:$A)=3"</formula>
    </cfRule>
    <cfRule type="expression" dxfId="0" priority="586" stopIfTrue="1">
      <formula>"len($A:$A)=3"</formula>
    </cfRule>
  </conditionalFormatting>
  <conditionalFormatting sqref="F493:F502">
    <cfRule type="expression" dxfId="0" priority="583" stopIfTrue="1">
      <formula>"len($A:$A)=3"</formula>
    </cfRule>
    <cfRule type="expression" dxfId="0" priority="584" stopIfTrue="1">
      <formula>"len($A:$A)=3"</formula>
    </cfRule>
  </conditionalFormatting>
  <conditionalFormatting sqref="F504:F511">
    <cfRule type="expression" dxfId="0" priority="581" stopIfTrue="1">
      <formula>"len($A:$A)=3"</formula>
    </cfRule>
    <cfRule type="expression" dxfId="0" priority="582" stopIfTrue="1">
      <formula>"len($A:$A)=3"</formula>
    </cfRule>
  </conditionalFormatting>
  <conditionalFormatting sqref="F513:F519">
    <cfRule type="expression" dxfId="0" priority="579" stopIfTrue="1">
      <formula>"len($A:$A)=3"</formula>
    </cfRule>
    <cfRule type="expression" dxfId="0" priority="580" stopIfTrue="1">
      <formula>"len($A:$A)=3"</formula>
    </cfRule>
  </conditionalFormatting>
  <conditionalFormatting sqref="F521:F523">
    <cfRule type="expression" dxfId="0" priority="577" stopIfTrue="1">
      <formula>"len($A:$A)=3"</formula>
    </cfRule>
    <cfRule type="expression" dxfId="0" priority="578" stopIfTrue="1">
      <formula>"len($A:$A)=3"</formula>
    </cfRule>
  </conditionalFormatting>
  <conditionalFormatting sqref="F526:F543">
    <cfRule type="expression" dxfId="0" priority="575" stopIfTrue="1">
      <formula>"len($A:$A)=3"</formula>
    </cfRule>
    <cfRule type="expression" dxfId="0" priority="576" stopIfTrue="1">
      <formula>"len($A:$A)=3"</formula>
    </cfRule>
  </conditionalFormatting>
  <conditionalFormatting sqref="F545:F551">
    <cfRule type="expression" dxfId="0" priority="573" stopIfTrue="1">
      <formula>"len($A:$A)=3"</formula>
    </cfRule>
    <cfRule type="expression" dxfId="0" priority="574" stopIfTrue="1">
      <formula>"len($A:$A)=3"</formula>
    </cfRule>
  </conditionalFormatting>
  <conditionalFormatting sqref="F555:F562">
    <cfRule type="expression" dxfId="0" priority="569" stopIfTrue="1">
      <formula>"len($A:$A)=3"</formula>
    </cfRule>
    <cfRule type="expression" dxfId="0" priority="570" stopIfTrue="1">
      <formula>"len($A:$A)=3"</formula>
    </cfRule>
  </conditionalFormatting>
  <conditionalFormatting sqref="F564:F566">
    <cfRule type="expression" dxfId="0" priority="567" stopIfTrue="1">
      <formula>"len($A:$A)=3"</formula>
    </cfRule>
    <cfRule type="expression" dxfId="0" priority="568" stopIfTrue="1">
      <formula>"len($A:$A)=3"</formula>
    </cfRule>
  </conditionalFormatting>
  <conditionalFormatting sqref="F568:F576">
    <cfRule type="expression" dxfId="0" priority="565" stopIfTrue="1">
      <formula>"len($A:$A)=3"</formula>
    </cfRule>
    <cfRule type="expression" dxfId="0" priority="566" stopIfTrue="1">
      <formula>"len($A:$A)=3"</formula>
    </cfRule>
  </conditionalFormatting>
  <conditionalFormatting sqref="F578:F586">
    <cfRule type="expression" dxfId="0" priority="563" stopIfTrue="1">
      <formula>"len($A:$A)=3"</formula>
    </cfRule>
    <cfRule type="expression" dxfId="0" priority="564" stopIfTrue="1">
      <formula>"len($A:$A)=3"</formula>
    </cfRule>
  </conditionalFormatting>
  <conditionalFormatting sqref="F588:F593">
    <cfRule type="expression" dxfId="0" priority="561" stopIfTrue="1">
      <formula>"len($A:$A)=3"</formula>
    </cfRule>
    <cfRule type="expression" dxfId="0" priority="562" stopIfTrue="1">
      <formula>"len($A:$A)=3"</formula>
    </cfRule>
  </conditionalFormatting>
  <conditionalFormatting sqref="F595:F601">
    <cfRule type="expression" dxfId="0" priority="559" stopIfTrue="1">
      <formula>"len($A:$A)=3"</formula>
    </cfRule>
    <cfRule type="expression" dxfId="0" priority="560" stopIfTrue="1">
      <formula>"len($A:$A)=3"</formula>
    </cfRule>
  </conditionalFormatting>
  <conditionalFormatting sqref="F603:F610">
    <cfRule type="expression" dxfId="0" priority="557" stopIfTrue="1">
      <formula>"len($A:$A)=3"</formula>
    </cfRule>
    <cfRule type="expression" dxfId="0" priority="558" stopIfTrue="1">
      <formula>"len($A:$A)=3"</formula>
    </cfRule>
  </conditionalFormatting>
  <conditionalFormatting sqref="F612:F615">
    <cfRule type="expression" dxfId="0" priority="555" stopIfTrue="1">
      <formula>"len($A:$A)=3"</formula>
    </cfRule>
    <cfRule type="expression" dxfId="0" priority="556" stopIfTrue="1">
      <formula>"len($A:$A)=3"</formula>
    </cfRule>
  </conditionalFormatting>
  <conditionalFormatting sqref="F617:F618">
    <cfRule type="expression" dxfId="0" priority="553" stopIfTrue="1">
      <formula>"len($A:$A)=3"</formula>
    </cfRule>
    <cfRule type="expression" dxfId="0" priority="554" stopIfTrue="1">
      <formula>"len($A:$A)=3"</formula>
    </cfRule>
  </conditionalFormatting>
  <conditionalFormatting sqref="F620:F621">
    <cfRule type="expression" dxfId="0" priority="551" stopIfTrue="1">
      <formula>"len($A:$A)=3"</formula>
    </cfRule>
    <cfRule type="expression" dxfId="0" priority="552" stopIfTrue="1">
      <formula>"len($A:$A)=3"</formula>
    </cfRule>
  </conditionalFormatting>
  <conditionalFormatting sqref="F623:F624">
    <cfRule type="expression" dxfId="0" priority="549" stopIfTrue="1">
      <formula>"len($A:$A)=3"</formula>
    </cfRule>
    <cfRule type="expression" dxfId="0" priority="550" stopIfTrue="1">
      <formula>"len($A:$A)=3"</formula>
    </cfRule>
  </conditionalFormatting>
  <conditionalFormatting sqref="F626:F627">
    <cfRule type="expression" dxfId="0" priority="547" stopIfTrue="1">
      <formula>"len($A:$A)=3"</formula>
    </cfRule>
    <cfRule type="expression" dxfId="0" priority="548" stopIfTrue="1">
      <formula>"len($A:$A)=3"</formula>
    </cfRule>
  </conditionalFormatting>
  <conditionalFormatting sqref="F629:F630">
    <cfRule type="expression" dxfId="0" priority="545" stopIfTrue="1">
      <formula>"len($A:$A)=3"</formula>
    </cfRule>
    <cfRule type="expression" dxfId="0" priority="546" stopIfTrue="1">
      <formula>"len($A:$A)=3"</formula>
    </cfRule>
  </conditionalFormatting>
  <conditionalFormatting sqref="F632:F634">
    <cfRule type="expression" dxfId="0" priority="543" stopIfTrue="1">
      <formula>"len($A:$A)=3"</formula>
    </cfRule>
    <cfRule type="expression" dxfId="0" priority="544" stopIfTrue="1">
      <formula>"len($A:$A)=3"</formula>
    </cfRule>
  </conditionalFormatting>
  <conditionalFormatting sqref="F636:F638">
    <cfRule type="expression" dxfId="0" priority="541" stopIfTrue="1">
      <formula>"len($A:$A)=3"</formula>
    </cfRule>
    <cfRule type="expression" dxfId="0" priority="542" stopIfTrue="1">
      <formula>"len($A:$A)=3"</formula>
    </cfRule>
  </conditionalFormatting>
  <conditionalFormatting sqref="F640:F647">
    <cfRule type="expression" dxfId="0" priority="539" stopIfTrue="1">
      <formula>"len($A:$A)=3"</formula>
    </cfRule>
    <cfRule type="expression" dxfId="0" priority="540" stopIfTrue="1">
      <formula>"len($A:$A)=3"</formula>
    </cfRule>
  </conditionalFormatting>
  <conditionalFormatting sqref="F649:F650">
    <cfRule type="expression" dxfId="0" priority="537" stopIfTrue="1">
      <formula>"len($A:$A)=3"</formula>
    </cfRule>
    <cfRule type="expression" dxfId="0" priority="538" stopIfTrue="1">
      <formula>"len($A:$A)=3"</formula>
    </cfRule>
  </conditionalFormatting>
  <conditionalFormatting sqref="F655:F658">
    <cfRule type="expression" dxfId="0" priority="533" stopIfTrue="1">
      <formula>"len($A:$A)=3"</formula>
    </cfRule>
    <cfRule type="expression" dxfId="0" priority="534" stopIfTrue="1">
      <formula>"len($A:$A)=3"</formula>
    </cfRule>
  </conditionalFormatting>
  <conditionalFormatting sqref="F660:F673">
    <cfRule type="expression" dxfId="0" priority="531" stopIfTrue="1">
      <formula>"len($A:$A)=3"</formula>
    </cfRule>
    <cfRule type="expression" dxfId="0" priority="532" stopIfTrue="1">
      <formula>"len($A:$A)=3"</formula>
    </cfRule>
  </conditionalFormatting>
  <conditionalFormatting sqref="F675:F677">
    <cfRule type="expression" dxfId="0" priority="529" stopIfTrue="1">
      <formula>"len($A:$A)=3"</formula>
    </cfRule>
    <cfRule type="expression" dxfId="0" priority="530" stopIfTrue="1">
      <formula>"len($A:$A)=3"</formula>
    </cfRule>
  </conditionalFormatting>
  <conditionalFormatting sqref="F679:F689">
    <cfRule type="expression" dxfId="0" priority="527" stopIfTrue="1">
      <formula>"len($A:$A)=3"</formula>
    </cfRule>
    <cfRule type="expression" dxfId="0" priority="528" stopIfTrue="1">
      <formula>"len($A:$A)=3"</formula>
    </cfRule>
  </conditionalFormatting>
  <conditionalFormatting sqref="F691:F692">
    <cfRule type="expression" dxfId="0" priority="525" stopIfTrue="1">
      <formula>"len($A:$A)=3"</formula>
    </cfRule>
    <cfRule type="expression" dxfId="0" priority="526" stopIfTrue="1">
      <formula>"len($A:$A)=3"</formula>
    </cfRule>
  </conditionalFormatting>
  <conditionalFormatting sqref="F694:F696">
    <cfRule type="expression" dxfId="0" priority="523" stopIfTrue="1">
      <formula>"len($A:$A)=3"</formula>
    </cfRule>
    <cfRule type="expression" dxfId="0" priority="524" stopIfTrue="1">
      <formula>"len($A:$A)=3"</formula>
    </cfRule>
  </conditionalFormatting>
  <conditionalFormatting sqref="F698:F701">
    <cfRule type="expression" dxfId="0" priority="521" stopIfTrue="1">
      <formula>"len($A:$A)=3"</formula>
    </cfRule>
    <cfRule type="expression" dxfId="0" priority="522" stopIfTrue="1">
      <formula>"len($A:$A)=3"</formula>
    </cfRule>
  </conditionalFormatting>
  <conditionalFormatting sqref="F703:F705">
    <cfRule type="expression" dxfId="0" priority="519" stopIfTrue="1">
      <formula>"len($A:$A)=3"</formula>
    </cfRule>
    <cfRule type="expression" dxfId="0" priority="520" stopIfTrue="1">
      <formula>"len($A:$A)=3"</formula>
    </cfRule>
  </conditionalFormatting>
  <conditionalFormatting sqref="F707:F709">
    <cfRule type="expression" dxfId="0" priority="517" stopIfTrue="1">
      <formula>"len($A:$A)=3"</formula>
    </cfRule>
    <cfRule type="expression" dxfId="0" priority="518" stopIfTrue="1">
      <formula>"len($A:$A)=3"</formula>
    </cfRule>
  </conditionalFormatting>
  <conditionalFormatting sqref="F711:F712">
    <cfRule type="expression" dxfId="0" priority="515" stopIfTrue="1">
      <formula>"len($A:$A)=3"</formula>
    </cfRule>
    <cfRule type="expression" dxfId="0" priority="516" stopIfTrue="1">
      <formula>"len($A:$A)=3"</formula>
    </cfRule>
  </conditionalFormatting>
  <conditionalFormatting sqref="F714:F721">
    <cfRule type="expression" dxfId="0" priority="513" stopIfTrue="1">
      <formula>"len($A:$A)=3"</formula>
    </cfRule>
    <cfRule type="expression" dxfId="0" priority="514" stopIfTrue="1">
      <formula>"len($A:$A)=3"</formula>
    </cfRule>
  </conditionalFormatting>
  <conditionalFormatting sqref="F725:F729">
    <cfRule type="expression" dxfId="0" priority="509" stopIfTrue="1">
      <formula>"len($A:$A)=3"</formula>
    </cfRule>
    <cfRule type="expression" dxfId="0" priority="510" stopIfTrue="1">
      <formula>"len($A:$A)=3"</formula>
    </cfRule>
  </conditionalFormatting>
  <conditionalFormatting sqref="F731:F734">
    <cfRule type="expression" dxfId="0" priority="507" stopIfTrue="1">
      <formula>"len($A:$A)=3"</formula>
    </cfRule>
    <cfRule type="expression" dxfId="0" priority="508" stopIfTrue="1">
      <formula>"len($A:$A)=3"</formula>
    </cfRule>
  </conditionalFormatting>
  <conditionalFormatting sqref="F739:F747">
    <cfRule type="expression" dxfId="0" priority="503" stopIfTrue="1">
      <formula>"len($A:$A)=3"</formula>
    </cfRule>
    <cfRule type="expression" dxfId="0" priority="504" stopIfTrue="1">
      <formula>"len($A:$A)=3"</formula>
    </cfRule>
  </conditionalFormatting>
  <conditionalFormatting sqref="F749:F751">
    <cfRule type="expression" dxfId="0" priority="501" stopIfTrue="1">
      <formula>"len($A:$A)=3"</formula>
    </cfRule>
    <cfRule type="expression" dxfId="0" priority="502" stopIfTrue="1">
      <formula>"len($A:$A)=3"</formula>
    </cfRule>
  </conditionalFormatting>
  <conditionalFormatting sqref="F753:F760">
    <cfRule type="expression" dxfId="0" priority="499" stopIfTrue="1">
      <formula>"len($A:$A)=3"</formula>
    </cfRule>
    <cfRule type="expression" dxfId="0" priority="500" stopIfTrue="1">
      <formula>"len($A:$A)=3"</formula>
    </cfRule>
  </conditionalFormatting>
  <conditionalFormatting sqref="F762:F767">
    <cfRule type="expression" dxfId="0" priority="497" stopIfTrue="1">
      <formula>"len($A:$A)=3"</formula>
    </cfRule>
    <cfRule type="expression" dxfId="0" priority="498" stopIfTrue="1">
      <formula>"len($A:$A)=3"</formula>
    </cfRule>
  </conditionalFormatting>
  <conditionalFormatting sqref="F769:F774">
    <cfRule type="expression" dxfId="0" priority="495" stopIfTrue="1">
      <formula>"len($A:$A)=3"</formula>
    </cfRule>
    <cfRule type="expression" dxfId="0" priority="496" stopIfTrue="1">
      <formula>"len($A:$A)=3"</formula>
    </cfRule>
  </conditionalFormatting>
  <conditionalFormatting sqref="F776:F780">
    <cfRule type="expression" dxfId="0" priority="493" stopIfTrue="1">
      <formula>"len($A:$A)=3"</formula>
    </cfRule>
    <cfRule type="expression" dxfId="0" priority="494" stopIfTrue="1">
      <formula>"len($A:$A)=3"</formula>
    </cfRule>
  </conditionalFormatting>
  <conditionalFormatting sqref="F782:F783">
    <cfRule type="expression" dxfId="0" priority="491" stopIfTrue="1">
      <formula>"len($A:$A)=3"</formula>
    </cfRule>
    <cfRule type="expression" dxfId="0" priority="492" stopIfTrue="1">
      <formula>"len($A:$A)=3"</formula>
    </cfRule>
  </conditionalFormatting>
  <conditionalFormatting sqref="F785:F786">
    <cfRule type="expression" dxfId="0" priority="489" stopIfTrue="1">
      <formula>"len($A:$A)=3"</formula>
    </cfRule>
    <cfRule type="expression" dxfId="0" priority="490" stopIfTrue="1">
      <formula>"len($A:$A)=3"</formula>
    </cfRule>
  </conditionalFormatting>
  <conditionalFormatting sqref="F792:F796">
    <cfRule type="expression" dxfId="0" priority="483" stopIfTrue="1">
      <formula>"len($A:$A)=3"</formula>
    </cfRule>
    <cfRule type="expression" dxfId="0" priority="484" stopIfTrue="1">
      <formula>"len($A:$A)=3"</formula>
    </cfRule>
  </conditionalFormatting>
  <conditionalFormatting sqref="F802:F811">
    <cfRule type="expression" dxfId="0" priority="477" stopIfTrue="1">
      <formula>"len($A:$A)=3"</formula>
    </cfRule>
    <cfRule type="expression" dxfId="0" priority="478" stopIfTrue="1">
      <formula>"len($A:$A)=3"</formula>
    </cfRule>
  </conditionalFormatting>
  <conditionalFormatting sqref="F816:F825">
    <cfRule type="expression" dxfId="0" priority="473" stopIfTrue="1">
      <formula>"len($A:$A)=3"</formula>
    </cfRule>
    <cfRule type="expression" dxfId="0" priority="474" stopIfTrue="1">
      <formula>"len($A:$A)=3"</formula>
    </cfRule>
  </conditionalFormatting>
  <conditionalFormatting sqref="F829:F830">
    <cfRule type="expression" dxfId="0" priority="469" stopIfTrue="1">
      <formula>"len($A:$A)=3"</formula>
    </cfRule>
    <cfRule type="expression" dxfId="0" priority="470" stopIfTrue="1">
      <formula>"len($A:$A)=3"</formula>
    </cfRule>
  </conditionalFormatting>
  <conditionalFormatting sqref="F839:F863">
    <cfRule type="expression" dxfId="0" priority="461" stopIfTrue="1">
      <formula>"len($A:$A)=3"</formula>
    </cfRule>
    <cfRule type="expression" dxfId="0" priority="462" stopIfTrue="1">
      <formula>"len($A:$A)=3"</formula>
    </cfRule>
  </conditionalFormatting>
  <conditionalFormatting sqref="F865:F886">
    <cfRule type="expression" dxfId="0" priority="459" stopIfTrue="1">
      <formula>"len($A:$A)=3"</formula>
    </cfRule>
    <cfRule type="expression" dxfId="0" priority="460" stopIfTrue="1">
      <formula>"len($A:$A)=3"</formula>
    </cfRule>
  </conditionalFormatting>
  <conditionalFormatting sqref="F888:F914">
    <cfRule type="expression" dxfId="0" priority="457" stopIfTrue="1">
      <formula>"len($A:$A)=3"</formula>
    </cfRule>
    <cfRule type="expression" dxfId="0" priority="458" stopIfTrue="1">
      <formula>"len($A:$A)=3"</formula>
    </cfRule>
  </conditionalFormatting>
  <conditionalFormatting sqref="F916:F925">
    <cfRule type="expression" dxfId="0" priority="455" stopIfTrue="1">
      <formula>"len($A:$A)=3"</formula>
    </cfRule>
    <cfRule type="expression" dxfId="0" priority="456" stopIfTrue="1">
      <formula>"len($A:$A)=3"</formula>
    </cfRule>
  </conditionalFormatting>
  <conditionalFormatting sqref="F927:F932">
    <cfRule type="expression" dxfId="0" priority="453" stopIfTrue="1">
      <formula>"len($A:$A)=3"</formula>
    </cfRule>
    <cfRule type="expression" dxfId="0" priority="454" stopIfTrue="1">
      <formula>"len($A:$A)=3"</formula>
    </cfRule>
  </conditionalFormatting>
  <conditionalFormatting sqref="F934:F938">
    <cfRule type="expression" dxfId="0" priority="451" stopIfTrue="1">
      <formula>"len($A:$A)=3"</formula>
    </cfRule>
    <cfRule type="expression" dxfId="0" priority="452" stopIfTrue="1">
      <formula>"len($A:$A)=3"</formula>
    </cfRule>
  </conditionalFormatting>
  <conditionalFormatting sqref="F940:F941">
    <cfRule type="expression" dxfId="0" priority="449" stopIfTrue="1">
      <formula>"len($A:$A)=3"</formula>
    </cfRule>
    <cfRule type="expression" dxfId="0" priority="450" stopIfTrue="1">
      <formula>"len($A:$A)=3"</formula>
    </cfRule>
  </conditionalFormatting>
  <conditionalFormatting sqref="F943:F944">
    <cfRule type="expression" dxfId="0" priority="447" stopIfTrue="1">
      <formula>"len($A:$A)=3"</formula>
    </cfRule>
    <cfRule type="expression" dxfId="0" priority="448" stopIfTrue="1">
      <formula>"len($A:$A)=3"</formula>
    </cfRule>
  </conditionalFormatting>
  <conditionalFormatting sqref="F947:F967">
    <cfRule type="expression" dxfId="0" priority="445" stopIfTrue="1">
      <formula>"len($A:$A)=3"</formula>
    </cfRule>
    <cfRule type="expression" dxfId="0" priority="446" stopIfTrue="1">
      <formula>"len($A:$A)=3"</formula>
    </cfRule>
  </conditionalFormatting>
  <conditionalFormatting sqref="F969:F977">
    <cfRule type="expression" dxfId="0" priority="443" stopIfTrue="1">
      <formula>"len($A:$A)=3"</formula>
    </cfRule>
    <cfRule type="expression" dxfId="0" priority="444" stopIfTrue="1">
      <formula>"len($A:$A)=3"</formula>
    </cfRule>
  </conditionalFormatting>
  <conditionalFormatting sqref="F979:F987">
    <cfRule type="expression" dxfId="0" priority="441" stopIfTrue="1">
      <formula>"len($A:$A)=3"</formula>
    </cfRule>
    <cfRule type="expression" dxfId="0" priority="442" stopIfTrue="1">
      <formula>"len($A:$A)=3"</formula>
    </cfRule>
  </conditionalFormatting>
  <conditionalFormatting sqref="F989:F994">
    <cfRule type="expression" dxfId="0" priority="439" stopIfTrue="1">
      <formula>"len($A:$A)=3"</formula>
    </cfRule>
    <cfRule type="expression" dxfId="0" priority="440" stopIfTrue="1">
      <formula>"len($A:$A)=3"</formula>
    </cfRule>
  </conditionalFormatting>
  <conditionalFormatting sqref="F996:F999">
    <cfRule type="expression" dxfId="0" priority="437" stopIfTrue="1">
      <formula>"len($A:$A)=3"</formula>
    </cfRule>
    <cfRule type="expression" dxfId="0" priority="438" stopIfTrue="1">
      <formula>"len($A:$A)=3"</formula>
    </cfRule>
  </conditionalFormatting>
  <conditionalFormatting sqref="F1001:F1002">
    <cfRule type="expression" dxfId="0" priority="435" stopIfTrue="1">
      <formula>"len($A:$A)=3"</formula>
    </cfRule>
    <cfRule type="expression" dxfId="0" priority="436" stopIfTrue="1">
      <formula>"len($A:$A)=3"</formula>
    </cfRule>
  </conditionalFormatting>
  <conditionalFormatting sqref="F1005:F1013">
    <cfRule type="expression" dxfId="0" priority="433" stopIfTrue="1">
      <formula>"len($A:$A)=3"</formula>
    </cfRule>
    <cfRule type="expression" dxfId="0" priority="434" stopIfTrue="1">
      <formula>"len($A:$A)=3"</formula>
    </cfRule>
  </conditionalFormatting>
  <conditionalFormatting sqref="F1015:F1029">
    <cfRule type="expression" dxfId="0" priority="431" stopIfTrue="1">
      <formula>"len($A:$A)=3"</formula>
    </cfRule>
    <cfRule type="expression" dxfId="0" priority="432" stopIfTrue="1">
      <formula>"len($A:$A)=3"</formula>
    </cfRule>
  </conditionalFormatting>
  <conditionalFormatting sqref="F1031:F1034">
    <cfRule type="expression" dxfId="0" priority="429" stopIfTrue="1">
      <formula>"len($A:$A)=3"</formula>
    </cfRule>
    <cfRule type="expression" dxfId="0" priority="430" stopIfTrue="1">
      <formula>"len($A:$A)=3"</formula>
    </cfRule>
  </conditionalFormatting>
  <conditionalFormatting sqref="F1036:F1045">
    <cfRule type="expression" dxfId="0" priority="427" stopIfTrue="1">
      <formula>"len($A:$A)=3"</formula>
    </cfRule>
    <cfRule type="expression" dxfId="0" priority="428" stopIfTrue="1">
      <formula>"len($A:$A)=3"</formula>
    </cfRule>
  </conditionalFormatting>
  <conditionalFormatting sqref="F1047:F1052">
    <cfRule type="expression" dxfId="0" priority="425" stopIfTrue="1">
      <formula>"len($A:$A)=3"</formula>
    </cfRule>
    <cfRule type="expression" dxfId="0" priority="426" stopIfTrue="1">
      <formula>"len($A:$A)=3"</formula>
    </cfRule>
  </conditionalFormatting>
  <conditionalFormatting sqref="F1054:F1060">
    <cfRule type="expression" dxfId="0" priority="423" stopIfTrue="1">
      <formula>"len($A:$A)=3"</formula>
    </cfRule>
    <cfRule type="expression" dxfId="0" priority="424" stopIfTrue="1">
      <formula>"len($A:$A)=3"</formula>
    </cfRule>
  </conditionalFormatting>
  <conditionalFormatting sqref="F1062:F1066">
    <cfRule type="expression" dxfId="0" priority="421" stopIfTrue="1">
      <formula>"len($A:$A)=3"</formula>
    </cfRule>
    <cfRule type="expression" dxfId="0" priority="422" stopIfTrue="1">
      <formula>"len($A:$A)=3"</formula>
    </cfRule>
  </conditionalFormatting>
  <conditionalFormatting sqref="F1069:F1077">
    <cfRule type="expression" dxfId="0" priority="419" stopIfTrue="1">
      <formula>"len($A:$A)=3"</formula>
    </cfRule>
    <cfRule type="expression" dxfId="0" priority="420" stopIfTrue="1">
      <formula>"len($A:$A)=3"</formula>
    </cfRule>
  </conditionalFormatting>
  <conditionalFormatting sqref="F1079:F1083">
    <cfRule type="expression" dxfId="0" priority="417" stopIfTrue="1">
      <formula>"len($A:$A)=3"</formula>
    </cfRule>
    <cfRule type="expression" dxfId="0" priority="418" stopIfTrue="1">
      <formula>"len($A:$A)=3"</formula>
    </cfRule>
  </conditionalFormatting>
  <conditionalFormatting sqref="F1085:F1086">
    <cfRule type="expression" dxfId="0" priority="415" stopIfTrue="1">
      <formula>"len($A:$A)=3"</formula>
    </cfRule>
    <cfRule type="expression" dxfId="0" priority="416" stopIfTrue="1">
      <formula>"len($A:$A)=3"</formula>
    </cfRule>
  </conditionalFormatting>
  <conditionalFormatting sqref="F1089:F1094">
    <cfRule type="expression" dxfId="0" priority="413" stopIfTrue="1">
      <formula>"len($A:$A)=3"</formula>
    </cfRule>
    <cfRule type="expression" dxfId="0" priority="414" stopIfTrue="1">
      <formula>"len($A:$A)=3"</formula>
    </cfRule>
  </conditionalFormatting>
  <conditionalFormatting sqref="F1096:F1104">
    <cfRule type="expression" dxfId="0" priority="411" stopIfTrue="1">
      <formula>"len($A:$A)=3"</formula>
    </cfRule>
    <cfRule type="expression" dxfId="0" priority="412" stopIfTrue="1">
      <formula>"len($A:$A)=3"</formula>
    </cfRule>
  </conditionalFormatting>
  <conditionalFormatting sqref="F1106:F1110">
    <cfRule type="expression" dxfId="0" priority="409" stopIfTrue="1">
      <formula>"len($A:$A)=3"</formula>
    </cfRule>
    <cfRule type="expression" dxfId="0" priority="410" stopIfTrue="1">
      <formula>"len($A:$A)=3"</formula>
    </cfRule>
  </conditionalFormatting>
  <conditionalFormatting sqref="F1112:F1113">
    <cfRule type="expression" dxfId="0" priority="407" stopIfTrue="1">
      <formula>"len($A:$A)=3"</formula>
    </cfRule>
    <cfRule type="expression" dxfId="0" priority="408" stopIfTrue="1">
      <formula>"len($A:$A)=3"</formula>
    </cfRule>
  </conditionalFormatting>
  <conditionalFormatting sqref="F1126:F1151">
    <cfRule type="expression" dxfId="0" priority="405" stopIfTrue="1">
      <formula>"len($A:$A)=3"</formula>
    </cfRule>
    <cfRule type="expression" dxfId="0" priority="406" stopIfTrue="1">
      <formula>"len($A:$A)=3"</formula>
    </cfRule>
  </conditionalFormatting>
  <conditionalFormatting sqref="F1153:F1166">
    <cfRule type="expression" dxfId="0" priority="403" stopIfTrue="1">
      <formula>"len($A:$A)=3"</formula>
    </cfRule>
    <cfRule type="expression" dxfId="0" priority="404" stopIfTrue="1">
      <formula>"len($A:$A)=3"</formula>
    </cfRule>
  </conditionalFormatting>
  <conditionalFormatting sqref="F1171:F1180">
    <cfRule type="expression" dxfId="0" priority="399" stopIfTrue="1">
      <formula>"len($A:$A)=3"</formula>
    </cfRule>
    <cfRule type="expression" dxfId="0" priority="400" stopIfTrue="1">
      <formula>"len($A:$A)=3"</formula>
    </cfRule>
  </conditionalFormatting>
  <conditionalFormatting sqref="F1182:F1184">
    <cfRule type="expression" dxfId="0" priority="397" stopIfTrue="1">
      <formula>"len($A:$A)=3"</formula>
    </cfRule>
    <cfRule type="expression" dxfId="0" priority="398" stopIfTrue="1">
      <formula>"len($A:$A)=3"</formula>
    </cfRule>
  </conditionalFormatting>
  <conditionalFormatting sqref="F1186:F1188">
    <cfRule type="expression" dxfId="0" priority="395" stopIfTrue="1">
      <formula>"len($A:$A)=3"</formula>
    </cfRule>
    <cfRule type="expression" dxfId="0" priority="396" stopIfTrue="1">
      <formula>"len($A:$A)=3"</formula>
    </cfRule>
  </conditionalFormatting>
  <conditionalFormatting sqref="F1191:F1207">
    <cfRule type="expression" dxfId="0" priority="393" stopIfTrue="1">
      <formula>"len($A:$A)=3"</formula>
    </cfRule>
    <cfRule type="expression" dxfId="0" priority="394" stopIfTrue="1">
      <formula>"len($A:$A)=3"</formula>
    </cfRule>
  </conditionalFormatting>
  <conditionalFormatting sqref="F1209:F1214">
    <cfRule type="expression" dxfId="0" priority="391" stopIfTrue="1">
      <formula>"len($A:$A)=3"</formula>
    </cfRule>
    <cfRule type="expression" dxfId="0" priority="392" stopIfTrue="1">
      <formula>"len($A:$A)=3"</formula>
    </cfRule>
  </conditionalFormatting>
  <conditionalFormatting sqref="F1216:F1220">
    <cfRule type="expression" dxfId="0" priority="389" stopIfTrue="1">
      <formula>"len($A:$A)=3"</formula>
    </cfRule>
    <cfRule type="expression" dxfId="0" priority="390" stopIfTrue="1">
      <formula>"len($A:$A)=3"</formula>
    </cfRule>
  </conditionalFormatting>
  <conditionalFormatting sqref="F1222:F1233">
    <cfRule type="expression" dxfId="0" priority="387" stopIfTrue="1">
      <formula>"len($A:$A)=3"</formula>
    </cfRule>
    <cfRule type="expression" dxfId="0" priority="388" stopIfTrue="1">
      <formula>"len($A:$A)=3"</formula>
    </cfRule>
  </conditionalFormatting>
  <conditionalFormatting sqref="F1236:F1245">
    <cfRule type="expression" dxfId="0" priority="385" stopIfTrue="1">
      <formula>"len($A:$A)=3"</formula>
    </cfRule>
    <cfRule type="expression" dxfId="0" priority="386" stopIfTrue="1">
      <formula>"len($A:$A)=3"</formula>
    </cfRule>
  </conditionalFormatting>
  <conditionalFormatting sqref="F1247:F1251">
    <cfRule type="expression" dxfId="0" priority="383" stopIfTrue="1">
      <formula>"len($A:$A)=3"</formula>
    </cfRule>
    <cfRule type="expression" dxfId="0" priority="384" stopIfTrue="1">
      <formula>"len($A:$A)=3"</formula>
    </cfRule>
  </conditionalFormatting>
  <conditionalFormatting sqref="F1253:F1259">
    <cfRule type="expression" dxfId="0" priority="381" stopIfTrue="1">
      <formula>"len($A:$A)=3"</formula>
    </cfRule>
    <cfRule type="expression" dxfId="0" priority="382" stopIfTrue="1">
      <formula>"len($A:$A)=3"</formula>
    </cfRule>
  </conditionalFormatting>
  <conditionalFormatting sqref="F1261:F1272">
    <cfRule type="expression" dxfId="0" priority="379" stopIfTrue="1">
      <formula>"len($A:$A)=3"</formula>
    </cfRule>
    <cfRule type="expression" dxfId="0" priority="380" stopIfTrue="1">
      <formula>"len($A:$A)=3"</formula>
    </cfRule>
  </conditionalFormatting>
  <conditionalFormatting sqref="F1274:F1276">
    <cfRule type="expression" dxfId="0" priority="377" stopIfTrue="1">
      <formula>"len($A:$A)=3"</formula>
    </cfRule>
    <cfRule type="expression" dxfId="0" priority="378" stopIfTrue="1">
      <formula>"len($A:$A)=3"</formula>
    </cfRule>
  </conditionalFormatting>
  <conditionalFormatting sqref="F1278:F1280">
    <cfRule type="expression" dxfId="0" priority="375" stopIfTrue="1">
      <formula>"len($A:$A)=3"</formula>
    </cfRule>
    <cfRule type="expression" dxfId="0" priority="376" stopIfTrue="1">
      <formula>"len($A:$A)=3"</formula>
    </cfRule>
  </conditionalFormatting>
  <conditionalFormatting sqref="F1282:F1283">
    <cfRule type="expression" dxfId="0" priority="373" stopIfTrue="1">
      <formula>"len($A:$A)=3"</formula>
    </cfRule>
    <cfRule type="expression" dxfId="0" priority="374" stopIfTrue="1">
      <formula>"len($A:$A)=3"</formula>
    </cfRule>
  </conditionalFormatting>
  <conditionalFormatting sqref="F1291:F1294">
    <cfRule type="expression" dxfId="0" priority="367" stopIfTrue="1">
      <formula>"len($A:$A)=3"</formula>
    </cfRule>
    <cfRule type="expression" dxfId="0" priority="368" stopIfTrue="1">
      <formula>"len($A:$A)=3"</formula>
    </cfRule>
  </conditionalFormatting>
  <conditionalFormatting sqref="F1297:F1298">
    <cfRule type="expression" dxfId="0" priority="365" stopIfTrue="1">
      <formula>"len($A:$A)=3"</formula>
    </cfRule>
    <cfRule type="expression" dxfId="0" priority="366" stopIfTrue="1">
      <formula>"len($A:$A)=3"</formula>
    </cfRule>
  </conditionalFormatting>
  <conditionalFormatting sqref="F1302:F1306">
    <cfRule type="expression" dxfId="0" priority="363" stopIfTrue="1">
      <formula>"len($A:$A)=3"</formula>
    </cfRule>
    <cfRule type="expression" dxfId="0" priority="364" stopIfTrue="1">
      <formula>"len($A:$A)=3"</formula>
    </cfRule>
  </conditionalFormatting>
  <conditionalFormatting sqref="G6:G7">
    <cfRule type="expression" dxfId="0" priority="1872" stopIfTrue="1">
      <formula>"len($A:$A)=3"</formula>
    </cfRule>
  </conditionalFormatting>
  <conditionalFormatting sqref="G6:G32">
    <cfRule type="expression" dxfId="0" priority="1868" stopIfTrue="1">
      <formula>"len($A:$A)=3"</formula>
    </cfRule>
  </conditionalFormatting>
  <conditionalFormatting sqref="G34:G36">
    <cfRule type="expression" dxfId="0" priority="1862" stopIfTrue="1">
      <formula>"len($A:$A)=3"</formula>
    </cfRule>
  </conditionalFormatting>
  <conditionalFormatting sqref="G37:G43">
    <cfRule type="expression" dxfId="0" priority="1860" stopIfTrue="1">
      <formula>"len($A:$A)=3"</formula>
    </cfRule>
  </conditionalFormatting>
  <conditionalFormatting sqref="H6:H7">
    <cfRule type="expression" dxfId="0" priority="1871" stopIfTrue="1">
      <formula>"len($A:$A)=3"</formula>
    </cfRule>
  </conditionalFormatting>
  <conditionalFormatting sqref="H6:H32">
    <cfRule type="expression" dxfId="0" priority="1867" stopIfTrue="1">
      <formula>"len($A:$A)=3"</formula>
    </cfRule>
  </conditionalFormatting>
  <conditionalFormatting sqref="H34:H36">
    <cfRule type="expression" dxfId="0" priority="1861" stopIfTrue="1">
      <formula>"len($A:$A)=3"</formula>
    </cfRule>
  </conditionalFormatting>
  <conditionalFormatting sqref="H37:H43">
    <cfRule type="expression" dxfId="0" priority="1859" stopIfTrue="1">
      <formula>"len($A:$A)=3"</formula>
    </cfRule>
  </conditionalFormatting>
  <conditionalFormatting sqref="A5:B32">
    <cfRule type="expression" dxfId="0" priority="12438" stopIfTrue="1">
      <formula>"len($A:$A)=3"</formula>
    </cfRule>
  </conditionalFormatting>
  <conditionalFormatting sqref="B8:B9 B32:B34 B36 A37:B37 A39">
    <cfRule type="expression" dxfId="0" priority="12439" stopIfTrue="1">
      <formula>"len($A:$A)=3"</formula>
    </cfRule>
  </conditionalFormatting>
  <conditionalFormatting sqref="G8:G9 G32:G34 G36 G37">
    <cfRule type="expression" dxfId="0" priority="1870" stopIfTrue="1">
      <formula>"len($A:$A)=3"</formula>
    </cfRule>
  </conditionalFormatting>
  <conditionalFormatting sqref="H8:H9 H32:H34 H36 H37">
    <cfRule type="expression" dxfId="0" priority="1869" stopIfTrue="1">
      <formula>"len($A:$A)=3"</formula>
    </cfRule>
  </conditionalFormatting>
  <conditionalFormatting sqref="A33:B36 B43 B41:B42">
    <cfRule type="expression" dxfId="0" priority="12436" stopIfTrue="1">
      <formula>"len($A:$A)=3"</formula>
    </cfRule>
  </conditionalFormatting>
  <conditionalFormatting sqref="G33:G36 G43 G41:G42">
    <cfRule type="expression" dxfId="0" priority="1864" stopIfTrue="1">
      <formula>"len($A:$A)=3"</formula>
    </cfRule>
  </conditionalFormatting>
  <conditionalFormatting sqref="H33:H36 H43 H41:H42">
    <cfRule type="expression" dxfId="0" priority="1863" stopIfTrue="1">
      <formula>"len($A:$A)=3"</formula>
    </cfRule>
  </conditionalFormatting>
  <conditionalFormatting sqref="A34:B36">
    <cfRule type="expression" dxfId="0" priority="12435" stopIfTrue="1">
      <formula>"len($A:$A)=3"</formula>
    </cfRule>
  </conditionalFormatting>
  <conditionalFormatting sqref="A37:B43">
    <cfRule type="expression" dxfId="0" priority="12434" stopIfTrue="1">
      <formula>"len($A:$A)=3"</formula>
    </cfRule>
  </conditionalFormatting>
  <conditionalFormatting sqref="C248:F249">
    <cfRule type="expression" dxfId="0" priority="1739" stopIfTrue="1">
      <formula>"len($A:$A)=3"</formula>
    </cfRule>
    <cfRule type="expression" dxfId="0" priority="1740" stopIfTrue="1">
      <formula>"len($A:$A)=3"</formula>
    </cfRule>
  </conditionalFormatting>
  <conditionalFormatting sqref="C1115:F1123">
    <cfRule type="expression" dxfId="0" priority="1483" stopIfTrue="1">
      <formula>"len($A:$A)=3"</formula>
    </cfRule>
    <cfRule type="expression" dxfId="0" priority="1484" stopIfTrue="1">
      <formula>"len($A:$A)=3"</formula>
    </cfRule>
  </conditionalFormatting>
  <pageMargins left="1" right="1" top="1" bottom="1" header="0.5" footer="0.5"/>
  <pageSetup paperSize="9" scale="53" fitToHeight="0" orientation="portrait" blackAndWhite="1" horizontalDpi="60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G88"/>
  <sheetViews>
    <sheetView showZeros="0" tabSelected="1" zoomScale="85" zoomScaleNormal="85" workbookViewId="0">
      <pane ySplit="4" topLeftCell="A18" activePane="bottomLeft" state="frozen"/>
      <selection/>
      <selection pane="bottomLeft" activeCell="B36" sqref="B36"/>
    </sheetView>
  </sheetViews>
  <sheetFormatPr defaultColWidth="8.1" defaultRowHeight="18.75" outlineLevelCol="6"/>
  <cols>
    <col min="1" max="1" width="8.2" style="270" customWidth="1"/>
    <col min="2" max="2" width="36.2" style="267" customWidth="1"/>
    <col min="3" max="6" width="16.3416666666667" style="267" customWidth="1"/>
    <col min="7" max="7" width="8.1" style="267" hidden="1" customWidth="1"/>
    <col min="8" max="16384" width="8.1" style="267"/>
  </cols>
  <sheetData>
    <row r="1" s="267" customFormat="1" ht="22" customHeight="1" spans="2:2">
      <c r="B1" s="271" t="s">
        <v>1149</v>
      </c>
    </row>
    <row r="2" s="267" customFormat="1" ht="45" customHeight="1" spans="1:6">
      <c r="A2" s="270"/>
      <c r="B2" s="198" t="s">
        <v>1150</v>
      </c>
      <c r="C2" s="272"/>
      <c r="D2" s="272"/>
      <c r="E2" s="272"/>
      <c r="F2" s="272"/>
    </row>
    <row r="3" s="267" customFormat="1" ht="20" customHeight="1" spans="1:7">
      <c r="A3" s="273"/>
      <c r="B3" s="274"/>
      <c r="C3" s="274"/>
      <c r="D3" s="274"/>
      <c r="E3" s="274"/>
      <c r="F3" s="274" t="s">
        <v>72</v>
      </c>
      <c r="G3" s="275"/>
    </row>
    <row r="4" s="267" customFormat="1" ht="51" customHeight="1" spans="1:7">
      <c r="A4" s="276" t="s">
        <v>1151</v>
      </c>
      <c r="B4" s="221" t="s">
        <v>1152</v>
      </c>
      <c r="C4" s="277" t="s">
        <v>11</v>
      </c>
      <c r="D4" s="277" t="s">
        <v>12</v>
      </c>
      <c r="E4" s="277" t="s">
        <v>14</v>
      </c>
      <c r="F4" s="278" t="s">
        <v>16</v>
      </c>
      <c r="G4" s="279" t="s">
        <v>1153</v>
      </c>
    </row>
    <row r="5" s="268" customFormat="1" ht="31" customHeight="1" spans="1:7">
      <c r="A5" s="280">
        <v>501</v>
      </c>
      <c r="B5" s="281" t="s">
        <v>1154</v>
      </c>
      <c r="C5" s="282">
        <f>SUM(C6:C9)</f>
        <v>42007</v>
      </c>
      <c r="D5" s="282">
        <f>SUM(D6:D9)</f>
        <v>47073</v>
      </c>
      <c r="E5" s="282">
        <f>SUM(E6:E9)</f>
        <v>44598</v>
      </c>
      <c r="F5" s="283">
        <f t="shared" ref="F5:F68" si="0">IF(C5&gt;0,E5/C5,"")</f>
        <v>1.06168019615778</v>
      </c>
      <c r="G5" s="284" t="str">
        <f>IF(OR(C5&lt;&gt;0,D5&lt;&gt;0,E5&lt;&gt;0),"是","否")</f>
        <v>是</v>
      </c>
    </row>
    <row r="6" s="268" customFormat="1" ht="31" customHeight="1" spans="1:7">
      <c r="A6" s="276">
        <v>50101</v>
      </c>
      <c r="B6" s="285" t="s">
        <v>1155</v>
      </c>
      <c r="C6" s="286">
        <v>26866</v>
      </c>
      <c r="D6" s="287">
        <v>32069</v>
      </c>
      <c r="E6" s="287">
        <v>30339</v>
      </c>
      <c r="F6" s="288">
        <f t="shared" si="0"/>
        <v>1.12927119779647</v>
      </c>
      <c r="G6" s="284" t="str">
        <f t="shared" ref="G6:G37" si="1">IF(OR(C6&lt;&gt;0,D6&lt;&gt;0,E6&lt;&gt;0),"是","否")</f>
        <v>是</v>
      </c>
    </row>
    <row r="7" s="268" customFormat="1" ht="31" customHeight="1" spans="1:7">
      <c r="A7" s="276">
        <v>50102</v>
      </c>
      <c r="B7" s="285" t="s">
        <v>1156</v>
      </c>
      <c r="C7" s="286">
        <v>8367</v>
      </c>
      <c r="D7" s="287">
        <v>8545</v>
      </c>
      <c r="E7" s="287">
        <v>7993</v>
      </c>
      <c r="F7" s="288">
        <f t="shared" si="0"/>
        <v>0.955300585634039</v>
      </c>
      <c r="G7" s="284" t="str">
        <f t="shared" si="1"/>
        <v>是</v>
      </c>
    </row>
    <row r="8" s="268" customFormat="1" ht="31" customHeight="1" spans="1:7">
      <c r="A8" s="276">
        <v>50103</v>
      </c>
      <c r="B8" s="285" t="s">
        <v>1157</v>
      </c>
      <c r="C8" s="286">
        <v>2906</v>
      </c>
      <c r="D8" s="287">
        <v>2828</v>
      </c>
      <c r="E8" s="287">
        <v>2789</v>
      </c>
      <c r="F8" s="288">
        <f t="shared" si="0"/>
        <v>0.959738472126635</v>
      </c>
      <c r="G8" s="284" t="str">
        <f t="shared" si="1"/>
        <v>是</v>
      </c>
    </row>
    <row r="9" s="268" customFormat="1" ht="31" customHeight="1" spans="1:7">
      <c r="A9" s="276">
        <v>50199</v>
      </c>
      <c r="B9" s="285" t="s">
        <v>1158</v>
      </c>
      <c r="C9" s="286">
        <v>3868</v>
      </c>
      <c r="D9" s="287">
        <v>3631</v>
      </c>
      <c r="E9" s="287">
        <v>3477</v>
      </c>
      <c r="F9" s="288">
        <f t="shared" si="0"/>
        <v>0.898914167528438</v>
      </c>
      <c r="G9" s="284" t="str">
        <f t="shared" si="1"/>
        <v>是</v>
      </c>
    </row>
    <row r="10" s="268" customFormat="1" ht="31" customHeight="1" spans="1:7">
      <c r="A10" s="280">
        <v>502</v>
      </c>
      <c r="B10" s="281" t="s">
        <v>1159</v>
      </c>
      <c r="C10" s="282">
        <f>SUM(C11:C20)</f>
        <v>5324</v>
      </c>
      <c r="D10" s="282">
        <f>SUM(D11:D20)</f>
        <v>6295</v>
      </c>
      <c r="E10" s="282">
        <f>SUM(E11:E20)</f>
        <v>4851</v>
      </c>
      <c r="F10" s="283">
        <f t="shared" si="0"/>
        <v>0.911157024793388</v>
      </c>
      <c r="G10" s="284" t="str">
        <f t="shared" si="1"/>
        <v>是</v>
      </c>
    </row>
    <row r="11" s="268" customFormat="1" ht="31" customHeight="1" spans="1:7">
      <c r="A11" s="276">
        <v>50201</v>
      </c>
      <c r="B11" s="285" t="s">
        <v>1160</v>
      </c>
      <c r="C11" s="286">
        <v>2862</v>
      </c>
      <c r="D11" s="287">
        <v>3598</v>
      </c>
      <c r="E11" s="287">
        <v>3219</v>
      </c>
      <c r="F11" s="288">
        <f t="shared" si="0"/>
        <v>1.12473794549266</v>
      </c>
      <c r="G11" s="284" t="str">
        <f t="shared" si="1"/>
        <v>是</v>
      </c>
    </row>
    <row r="12" s="268" customFormat="1" ht="31" customHeight="1" spans="1:7">
      <c r="A12" s="276">
        <v>50202</v>
      </c>
      <c r="B12" s="285" t="s">
        <v>1161</v>
      </c>
      <c r="C12" s="286">
        <v>11</v>
      </c>
      <c r="D12" s="287">
        <v>12</v>
      </c>
      <c r="E12" s="287">
        <v>6</v>
      </c>
      <c r="F12" s="288">
        <f t="shared" si="0"/>
        <v>0.545454545454545</v>
      </c>
      <c r="G12" s="284" t="str">
        <f t="shared" si="1"/>
        <v>是</v>
      </c>
    </row>
    <row r="13" s="268" customFormat="1" ht="31" customHeight="1" spans="1:7">
      <c r="A13" s="276">
        <v>50203</v>
      </c>
      <c r="B13" s="285" t="s">
        <v>1162</v>
      </c>
      <c r="C13" s="286">
        <v>14</v>
      </c>
      <c r="D13" s="287">
        <v>12</v>
      </c>
      <c r="E13" s="287">
        <v>8</v>
      </c>
      <c r="F13" s="288">
        <f t="shared" si="0"/>
        <v>0.571428571428571</v>
      </c>
      <c r="G13" s="284" t="str">
        <f t="shared" si="1"/>
        <v>是</v>
      </c>
    </row>
    <row r="14" s="268" customFormat="1" ht="31" hidden="1" customHeight="1" spans="1:7">
      <c r="A14" s="276">
        <v>50204</v>
      </c>
      <c r="B14" s="285" t="s">
        <v>1163</v>
      </c>
      <c r="C14" s="286">
        <v>0</v>
      </c>
      <c r="D14" s="287">
        <v>0</v>
      </c>
      <c r="E14" s="287">
        <v>0</v>
      </c>
      <c r="F14" s="288" t="str">
        <f t="shared" si="0"/>
        <v/>
      </c>
      <c r="G14" s="284" t="str">
        <f t="shared" si="1"/>
        <v>否</v>
      </c>
    </row>
    <row r="15" s="268" customFormat="1" ht="31" hidden="1" customHeight="1" spans="1:7">
      <c r="A15" s="276">
        <v>50205</v>
      </c>
      <c r="B15" s="285" t="s">
        <v>1164</v>
      </c>
      <c r="C15" s="286">
        <v>0</v>
      </c>
      <c r="D15" s="287">
        <v>0</v>
      </c>
      <c r="E15" s="287">
        <v>0</v>
      </c>
      <c r="F15" s="288" t="str">
        <f t="shared" si="0"/>
        <v/>
      </c>
      <c r="G15" s="284" t="str">
        <f t="shared" si="1"/>
        <v>否</v>
      </c>
    </row>
    <row r="16" s="268" customFormat="1" ht="31" customHeight="1" spans="1:7">
      <c r="A16" s="276">
        <v>50206</v>
      </c>
      <c r="B16" s="285" t="s">
        <v>1165</v>
      </c>
      <c r="C16" s="286">
        <v>20</v>
      </c>
      <c r="D16" s="287">
        <v>36</v>
      </c>
      <c r="E16" s="287">
        <v>13</v>
      </c>
      <c r="F16" s="288">
        <f t="shared" si="0"/>
        <v>0.65</v>
      </c>
      <c r="G16" s="284" t="str">
        <f t="shared" si="1"/>
        <v>是</v>
      </c>
    </row>
    <row r="17" s="268" customFormat="1" ht="31" hidden="1" customHeight="1" spans="1:7">
      <c r="A17" s="276">
        <v>50207</v>
      </c>
      <c r="B17" s="285" t="s">
        <v>1166</v>
      </c>
      <c r="C17" s="286">
        <v>0</v>
      </c>
      <c r="D17" s="287">
        <v>0</v>
      </c>
      <c r="E17" s="287">
        <v>0</v>
      </c>
      <c r="F17" s="288" t="str">
        <f t="shared" si="0"/>
        <v/>
      </c>
      <c r="G17" s="284" t="str">
        <f t="shared" si="1"/>
        <v>否</v>
      </c>
    </row>
    <row r="18" s="268" customFormat="1" ht="31" customHeight="1" spans="1:7">
      <c r="A18" s="276">
        <v>50208</v>
      </c>
      <c r="B18" s="285" t="s">
        <v>1167</v>
      </c>
      <c r="C18" s="286">
        <v>393</v>
      </c>
      <c r="D18" s="287">
        <v>506</v>
      </c>
      <c r="E18" s="287">
        <v>363</v>
      </c>
      <c r="F18" s="288">
        <f t="shared" si="0"/>
        <v>0.923664122137405</v>
      </c>
      <c r="G18" s="284" t="str">
        <f t="shared" si="1"/>
        <v>是</v>
      </c>
    </row>
    <row r="19" s="268" customFormat="1" ht="31" customHeight="1" spans="1:7">
      <c r="A19" s="276">
        <v>50209</v>
      </c>
      <c r="B19" s="285" t="s">
        <v>1168</v>
      </c>
      <c r="C19" s="286">
        <v>171</v>
      </c>
      <c r="D19" s="287">
        <v>150</v>
      </c>
      <c r="E19" s="287">
        <v>147</v>
      </c>
      <c r="F19" s="288">
        <f t="shared" si="0"/>
        <v>0.859649122807018</v>
      </c>
      <c r="G19" s="284" t="str">
        <f t="shared" si="1"/>
        <v>是</v>
      </c>
    </row>
    <row r="20" s="268" customFormat="1" ht="31" customHeight="1" spans="1:7">
      <c r="A20" s="276">
        <v>50299</v>
      </c>
      <c r="B20" s="285" t="s">
        <v>1169</v>
      </c>
      <c r="C20" s="286">
        <v>1853</v>
      </c>
      <c r="D20" s="287">
        <v>1981</v>
      </c>
      <c r="E20" s="287">
        <v>1095</v>
      </c>
      <c r="F20" s="288">
        <f t="shared" si="0"/>
        <v>0.590933621154884</v>
      </c>
      <c r="G20" s="284" t="str">
        <f t="shared" si="1"/>
        <v>是</v>
      </c>
    </row>
    <row r="21" s="268" customFormat="1" ht="31" hidden="1" customHeight="1" spans="1:7">
      <c r="A21" s="280">
        <v>503</v>
      </c>
      <c r="B21" s="281" t="s">
        <v>1170</v>
      </c>
      <c r="C21" s="282">
        <f>SUM(C22:C28)</f>
        <v>0</v>
      </c>
      <c r="D21" s="282">
        <f>SUM(D22:D28)</f>
        <v>0</v>
      </c>
      <c r="E21" s="282">
        <f>SUM(E22:E28)</f>
        <v>0</v>
      </c>
      <c r="F21" s="283" t="str">
        <f t="shared" si="0"/>
        <v/>
      </c>
      <c r="G21" s="284" t="str">
        <f t="shared" si="1"/>
        <v>否</v>
      </c>
    </row>
    <row r="22" s="268" customFormat="1" ht="31" hidden="1" customHeight="1" spans="1:7">
      <c r="A22" s="276">
        <v>50301</v>
      </c>
      <c r="B22" s="285" t="s">
        <v>1171</v>
      </c>
      <c r="C22" s="286">
        <v>0</v>
      </c>
      <c r="D22" s="287">
        <v>0</v>
      </c>
      <c r="E22" s="287">
        <v>0</v>
      </c>
      <c r="F22" s="288" t="str">
        <f t="shared" si="0"/>
        <v/>
      </c>
      <c r="G22" s="284" t="str">
        <f t="shared" si="1"/>
        <v>否</v>
      </c>
    </row>
    <row r="23" s="268" customFormat="1" ht="31" hidden="1" customHeight="1" spans="1:7">
      <c r="A23" s="276">
        <v>50302</v>
      </c>
      <c r="B23" s="285" t="s">
        <v>1172</v>
      </c>
      <c r="C23" s="286">
        <v>0</v>
      </c>
      <c r="D23" s="287">
        <v>0</v>
      </c>
      <c r="E23" s="287">
        <v>0</v>
      </c>
      <c r="F23" s="288" t="str">
        <f t="shared" si="0"/>
        <v/>
      </c>
      <c r="G23" s="284" t="str">
        <f t="shared" si="1"/>
        <v>否</v>
      </c>
    </row>
    <row r="24" s="268" customFormat="1" ht="31" hidden="1" customHeight="1" spans="1:7">
      <c r="A24" s="276">
        <v>50303</v>
      </c>
      <c r="B24" s="285" t="s">
        <v>1173</v>
      </c>
      <c r="C24" s="286">
        <v>0</v>
      </c>
      <c r="D24" s="287">
        <v>0</v>
      </c>
      <c r="E24" s="287">
        <v>0</v>
      </c>
      <c r="F24" s="288" t="str">
        <f t="shared" si="0"/>
        <v/>
      </c>
      <c r="G24" s="284" t="str">
        <f t="shared" si="1"/>
        <v>否</v>
      </c>
    </row>
    <row r="25" s="268" customFormat="1" ht="31" hidden="1" customHeight="1" spans="1:7">
      <c r="A25" s="276">
        <v>50305</v>
      </c>
      <c r="B25" s="285" t="s">
        <v>1174</v>
      </c>
      <c r="C25" s="286">
        <v>0</v>
      </c>
      <c r="D25" s="287">
        <v>0</v>
      </c>
      <c r="E25" s="287">
        <v>0</v>
      </c>
      <c r="F25" s="288" t="str">
        <f t="shared" si="0"/>
        <v/>
      </c>
      <c r="G25" s="284" t="str">
        <f t="shared" si="1"/>
        <v>否</v>
      </c>
    </row>
    <row r="26" s="268" customFormat="1" ht="31" hidden="1" customHeight="1" spans="1:7">
      <c r="A26" s="276">
        <v>50306</v>
      </c>
      <c r="B26" s="285" t="s">
        <v>1175</v>
      </c>
      <c r="C26" s="286">
        <v>0</v>
      </c>
      <c r="D26" s="287">
        <v>0</v>
      </c>
      <c r="E26" s="287">
        <v>0</v>
      </c>
      <c r="F26" s="288" t="str">
        <f t="shared" si="0"/>
        <v/>
      </c>
      <c r="G26" s="284" t="str">
        <f t="shared" si="1"/>
        <v>否</v>
      </c>
    </row>
    <row r="27" s="268" customFormat="1" ht="31" hidden="1" customHeight="1" spans="1:7">
      <c r="A27" s="276">
        <v>50307</v>
      </c>
      <c r="B27" s="285" t="s">
        <v>1176</v>
      </c>
      <c r="C27" s="286">
        <v>0</v>
      </c>
      <c r="D27" s="287">
        <v>0</v>
      </c>
      <c r="E27" s="287">
        <v>0</v>
      </c>
      <c r="F27" s="288" t="str">
        <f t="shared" si="0"/>
        <v/>
      </c>
      <c r="G27" s="284" t="str">
        <f t="shared" si="1"/>
        <v>否</v>
      </c>
    </row>
    <row r="28" s="268" customFormat="1" ht="31" hidden="1" customHeight="1" spans="1:7">
      <c r="A28" s="276">
        <v>50399</v>
      </c>
      <c r="B28" s="285" t="s">
        <v>1177</v>
      </c>
      <c r="C28" s="286">
        <v>0</v>
      </c>
      <c r="D28" s="287">
        <v>0</v>
      </c>
      <c r="E28" s="287">
        <v>0</v>
      </c>
      <c r="F28" s="288" t="str">
        <f t="shared" si="0"/>
        <v/>
      </c>
      <c r="G28" s="284" t="str">
        <f t="shared" si="1"/>
        <v>否</v>
      </c>
    </row>
    <row r="29" s="268" customFormat="1" ht="31" hidden="1" customHeight="1" spans="1:7">
      <c r="A29" s="280">
        <v>504</v>
      </c>
      <c r="B29" s="281" t="s">
        <v>1178</v>
      </c>
      <c r="C29" s="282">
        <f>SUM(C30:C35)</f>
        <v>0</v>
      </c>
      <c r="D29" s="282"/>
      <c r="E29" s="282">
        <f>SUM(E30:E35)</f>
        <v>0</v>
      </c>
      <c r="F29" s="283" t="str">
        <f t="shared" si="0"/>
        <v/>
      </c>
      <c r="G29" s="284" t="str">
        <f t="shared" si="1"/>
        <v>否</v>
      </c>
    </row>
    <row r="30" s="268" customFormat="1" ht="31" hidden="1" customHeight="1" spans="1:7">
      <c r="A30" s="276">
        <v>50401</v>
      </c>
      <c r="B30" s="285" t="s">
        <v>1171</v>
      </c>
      <c r="C30" s="286">
        <v>0</v>
      </c>
      <c r="D30" s="287">
        <v>0</v>
      </c>
      <c r="E30" s="287">
        <v>0</v>
      </c>
      <c r="F30" s="288" t="str">
        <f t="shared" si="0"/>
        <v/>
      </c>
      <c r="G30" s="284" t="str">
        <f t="shared" si="1"/>
        <v>否</v>
      </c>
    </row>
    <row r="31" s="268" customFormat="1" ht="31" hidden="1" customHeight="1" spans="1:7">
      <c r="A31" s="276">
        <v>50402</v>
      </c>
      <c r="B31" s="285" t="s">
        <v>1179</v>
      </c>
      <c r="C31" s="286">
        <v>0</v>
      </c>
      <c r="D31" s="287">
        <v>0</v>
      </c>
      <c r="E31" s="287">
        <v>0</v>
      </c>
      <c r="F31" s="288" t="str">
        <f t="shared" si="0"/>
        <v/>
      </c>
      <c r="G31" s="284" t="str">
        <f t="shared" si="1"/>
        <v>否</v>
      </c>
    </row>
    <row r="32" s="268" customFormat="1" ht="31" hidden="1" customHeight="1" spans="1:7">
      <c r="A32" s="276">
        <v>50403</v>
      </c>
      <c r="B32" s="285" t="s">
        <v>1173</v>
      </c>
      <c r="C32" s="286">
        <v>0</v>
      </c>
      <c r="D32" s="287">
        <v>0</v>
      </c>
      <c r="E32" s="287">
        <v>0</v>
      </c>
      <c r="F32" s="288" t="str">
        <f t="shared" si="0"/>
        <v/>
      </c>
      <c r="G32" s="284" t="str">
        <f t="shared" si="1"/>
        <v>否</v>
      </c>
    </row>
    <row r="33" s="268" customFormat="1" ht="31" hidden="1" customHeight="1" spans="1:7">
      <c r="A33" s="276">
        <v>50404</v>
      </c>
      <c r="B33" s="285" t="s">
        <v>1180</v>
      </c>
      <c r="C33" s="286">
        <v>0</v>
      </c>
      <c r="D33" s="287">
        <v>0</v>
      </c>
      <c r="E33" s="287">
        <v>0</v>
      </c>
      <c r="F33" s="288" t="str">
        <f t="shared" si="0"/>
        <v/>
      </c>
      <c r="G33" s="284" t="str">
        <f t="shared" si="1"/>
        <v>否</v>
      </c>
    </row>
    <row r="34" s="268" customFormat="1" ht="31" hidden="1" customHeight="1" spans="1:7">
      <c r="A34" s="276">
        <v>50405</v>
      </c>
      <c r="B34" s="285" t="s">
        <v>1176</v>
      </c>
      <c r="C34" s="286">
        <v>0</v>
      </c>
      <c r="D34" s="287">
        <v>0</v>
      </c>
      <c r="E34" s="287">
        <v>0</v>
      </c>
      <c r="F34" s="288" t="str">
        <f t="shared" si="0"/>
        <v/>
      </c>
      <c r="G34" s="284" t="str">
        <f t="shared" si="1"/>
        <v>否</v>
      </c>
    </row>
    <row r="35" s="268" customFormat="1" ht="31" hidden="1" customHeight="1" spans="1:7">
      <c r="A35" s="276">
        <v>50499</v>
      </c>
      <c r="B35" s="285" t="s">
        <v>1177</v>
      </c>
      <c r="C35" s="286">
        <v>0</v>
      </c>
      <c r="D35" s="287">
        <v>0</v>
      </c>
      <c r="E35" s="287">
        <v>0</v>
      </c>
      <c r="F35" s="288" t="str">
        <f t="shared" si="0"/>
        <v/>
      </c>
      <c r="G35" s="284" t="str">
        <f t="shared" si="1"/>
        <v>否</v>
      </c>
    </row>
    <row r="36" s="268" customFormat="1" ht="31" customHeight="1" spans="1:7">
      <c r="A36" s="280">
        <v>505</v>
      </c>
      <c r="B36" s="281" t="s">
        <v>1181</v>
      </c>
      <c r="C36" s="282">
        <f>SUM(C37:C39)</f>
        <v>96991</v>
      </c>
      <c r="D36" s="282">
        <f>SUM(D37:D39)</f>
        <v>95710</v>
      </c>
      <c r="E36" s="282">
        <f>SUM(E37:E39)</f>
        <v>91966</v>
      </c>
      <c r="F36" s="283">
        <f t="shared" si="0"/>
        <v>0.948191069274469</v>
      </c>
      <c r="G36" s="284" t="str">
        <f t="shared" si="1"/>
        <v>是</v>
      </c>
    </row>
    <row r="37" s="268" customFormat="1" ht="31" customHeight="1" spans="1:7">
      <c r="A37" s="276">
        <v>50501</v>
      </c>
      <c r="B37" s="285" t="s">
        <v>1182</v>
      </c>
      <c r="C37" s="286">
        <v>95955</v>
      </c>
      <c r="D37" s="287">
        <v>93556</v>
      </c>
      <c r="E37" s="287">
        <v>89850</v>
      </c>
      <c r="F37" s="288">
        <f t="shared" si="0"/>
        <v>0.936376426449898</v>
      </c>
      <c r="G37" s="284" t="str">
        <f t="shared" si="1"/>
        <v>是</v>
      </c>
    </row>
    <row r="38" s="268" customFormat="1" ht="31" customHeight="1" spans="1:7">
      <c r="A38" s="276">
        <v>50502</v>
      </c>
      <c r="B38" s="285" t="s">
        <v>1183</v>
      </c>
      <c r="C38" s="286">
        <v>1036</v>
      </c>
      <c r="D38" s="287">
        <v>2154</v>
      </c>
      <c r="E38" s="287">
        <v>2116</v>
      </c>
      <c r="F38" s="288">
        <f t="shared" si="0"/>
        <v>2.04247104247104</v>
      </c>
      <c r="G38" s="284" t="str">
        <f t="shared" ref="G38:G84" si="2">IF(OR(C38&lt;&gt;0,D38&lt;&gt;0,E38&lt;&gt;0),"是","否")</f>
        <v>是</v>
      </c>
    </row>
    <row r="39" s="268" customFormat="1" ht="31" hidden="1" customHeight="1" spans="1:7">
      <c r="A39" s="276">
        <v>50599</v>
      </c>
      <c r="B39" s="285" t="s">
        <v>1184</v>
      </c>
      <c r="C39" s="286">
        <v>0</v>
      </c>
      <c r="D39" s="287">
        <v>0</v>
      </c>
      <c r="E39" s="287">
        <v>0</v>
      </c>
      <c r="F39" s="288" t="str">
        <f t="shared" si="0"/>
        <v/>
      </c>
      <c r="G39" s="284" t="str">
        <f t="shared" si="2"/>
        <v>否</v>
      </c>
    </row>
    <row r="40" s="268" customFormat="1" ht="31" hidden="1" customHeight="1" spans="1:7">
      <c r="A40" s="280">
        <v>506</v>
      </c>
      <c r="B40" s="281" t="s">
        <v>1185</v>
      </c>
      <c r="C40" s="289">
        <f>SUM(C41:C42)</f>
        <v>0</v>
      </c>
      <c r="D40" s="289">
        <f>SUM(D41:D42)</f>
        <v>0</v>
      </c>
      <c r="E40" s="289">
        <f>SUM(E41:E42)</f>
        <v>0</v>
      </c>
      <c r="F40" s="288" t="str">
        <f t="shared" si="0"/>
        <v/>
      </c>
      <c r="G40" s="284" t="str">
        <f t="shared" si="2"/>
        <v>否</v>
      </c>
    </row>
    <row r="41" s="268" customFormat="1" ht="31" hidden="1" customHeight="1" spans="1:7">
      <c r="A41" s="276">
        <v>50601</v>
      </c>
      <c r="B41" s="285" t="s">
        <v>1186</v>
      </c>
      <c r="C41" s="286">
        <v>0</v>
      </c>
      <c r="D41" s="287">
        <v>0</v>
      </c>
      <c r="E41" s="287">
        <v>0</v>
      </c>
      <c r="F41" s="288" t="str">
        <f t="shared" si="0"/>
        <v/>
      </c>
      <c r="G41" s="284" t="str">
        <f t="shared" si="2"/>
        <v>否</v>
      </c>
    </row>
    <row r="42" s="268" customFormat="1" ht="31" hidden="1" customHeight="1" spans="1:7">
      <c r="A42" s="276">
        <v>50602</v>
      </c>
      <c r="B42" s="285" t="s">
        <v>1187</v>
      </c>
      <c r="C42" s="286">
        <v>0</v>
      </c>
      <c r="D42" s="287">
        <v>0</v>
      </c>
      <c r="E42" s="287">
        <v>0</v>
      </c>
      <c r="F42" s="288" t="str">
        <f t="shared" si="0"/>
        <v/>
      </c>
      <c r="G42" s="284" t="str">
        <f t="shared" si="2"/>
        <v>否</v>
      </c>
    </row>
    <row r="43" s="268" customFormat="1" ht="31" hidden="1" customHeight="1" spans="1:7">
      <c r="A43" s="280">
        <v>507</v>
      </c>
      <c r="B43" s="281" t="s">
        <v>1188</v>
      </c>
      <c r="C43" s="289">
        <f>SUM(C44:C46)</f>
        <v>0</v>
      </c>
      <c r="D43" s="289">
        <f>SUM(D44:D46)</f>
        <v>0</v>
      </c>
      <c r="E43" s="289">
        <f>SUM(E44:E46)</f>
        <v>0</v>
      </c>
      <c r="F43" s="288" t="str">
        <f t="shared" si="0"/>
        <v/>
      </c>
      <c r="G43" s="284" t="str">
        <f t="shared" si="2"/>
        <v>否</v>
      </c>
    </row>
    <row r="44" s="268" customFormat="1" ht="31" hidden="1" customHeight="1" spans="1:7">
      <c r="A44" s="276">
        <v>50701</v>
      </c>
      <c r="B44" s="285" t="s">
        <v>1189</v>
      </c>
      <c r="C44" s="286">
        <v>0</v>
      </c>
      <c r="D44" s="287">
        <v>0</v>
      </c>
      <c r="E44" s="287">
        <v>0</v>
      </c>
      <c r="F44" s="288" t="str">
        <f t="shared" si="0"/>
        <v/>
      </c>
      <c r="G44" s="284" t="str">
        <f t="shared" si="2"/>
        <v>否</v>
      </c>
    </row>
    <row r="45" s="268" customFormat="1" ht="31" hidden="1" customHeight="1" spans="1:7">
      <c r="A45" s="276">
        <v>50702</v>
      </c>
      <c r="B45" s="285" t="s">
        <v>1190</v>
      </c>
      <c r="C45" s="286">
        <v>0</v>
      </c>
      <c r="D45" s="287">
        <v>0</v>
      </c>
      <c r="E45" s="287">
        <v>0</v>
      </c>
      <c r="F45" s="288" t="str">
        <f t="shared" si="0"/>
        <v/>
      </c>
      <c r="G45" s="284" t="str">
        <f t="shared" si="2"/>
        <v>否</v>
      </c>
    </row>
    <row r="46" s="268" customFormat="1" ht="31" hidden="1" customHeight="1" spans="1:7">
      <c r="A46" s="276">
        <v>50799</v>
      </c>
      <c r="B46" s="285" t="s">
        <v>1191</v>
      </c>
      <c r="C46" s="286">
        <v>0</v>
      </c>
      <c r="D46" s="287">
        <v>0</v>
      </c>
      <c r="E46" s="287">
        <v>0</v>
      </c>
      <c r="F46" s="288" t="str">
        <f t="shared" si="0"/>
        <v/>
      </c>
      <c r="G46" s="284" t="str">
        <f t="shared" si="2"/>
        <v>否</v>
      </c>
    </row>
    <row r="47" s="268" customFormat="1" ht="31" hidden="1" customHeight="1" spans="1:7">
      <c r="A47" s="280">
        <v>508</v>
      </c>
      <c r="B47" s="281" t="s">
        <v>1192</v>
      </c>
      <c r="C47" s="289">
        <f>SUM(C48:C51)</f>
        <v>0</v>
      </c>
      <c r="D47" s="289">
        <f>SUM(D48:D51)</f>
        <v>0</v>
      </c>
      <c r="E47" s="289">
        <f>SUM(E48:E51)</f>
        <v>0</v>
      </c>
      <c r="F47" s="288" t="str">
        <f t="shared" si="0"/>
        <v/>
      </c>
      <c r="G47" s="284" t="str">
        <f t="shared" si="2"/>
        <v>否</v>
      </c>
    </row>
    <row r="48" s="268" customFormat="1" ht="31" hidden="1" customHeight="1" spans="1:7">
      <c r="A48" s="276">
        <v>50803</v>
      </c>
      <c r="B48" s="285" t="s">
        <v>1193</v>
      </c>
      <c r="C48" s="286">
        <v>0</v>
      </c>
      <c r="D48" s="287">
        <v>0</v>
      </c>
      <c r="E48" s="287">
        <v>0</v>
      </c>
      <c r="F48" s="288" t="str">
        <f t="shared" si="0"/>
        <v/>
      </c>
      <c r="G48" s="284" t="str">
        <f t="shared" si="2"/>
        <v>否</v>
      </c>
    </row>
    <row r="49" s="268" customFormat="1" ht="31" hidden="1" customHeight="1" spans="1:7">
      <c r="A49" s="276">
        <v>50804</v>
      </c>
      <c r="B49" s="285" t="s">
        <v>1194</v>
      </c>
      <c r="C49" s="286">
        <v>0</v>
      </c>
      <c r="D49" s="287">
        <v>0</v>
      </c>
      <c r="E49" s="287">
        <v>0</v>
      </c>
      <c r="F49" s="288" t="str">
        <f t="shared" si="0"/>
        <v/>
      </c>
      <c r="G49" s="284" t="str">
        <f t="shared" si="2"/>
        <v>否</v>
      </c>
    </row>
    <row r="50" s="268" customFormat="1" ht="31" hidden="1" customHeight="1" spans="1:7">
      <c r="A50" s="276">
        <v>50805</v>
      </c>
      <c r="B50" s="285" t="s">
        <v>1195</v>
      </c>
      <c r="C50" s="286">
        <v>0</v>
      </c>
      <c r="D50" s="287">
        <v>0</v>
      </c>
      <c r="E50" s="287">
        <v>0</v>
      </c>
      <c r="F50" s="288" t="str">
        <f t="shared" si="0"/>
        <v/>
      </c>
      <c r="G50" s="284" t="str">
        <f t="shared" si="2"/>
        <v>否</v>
      </c>
    </row>
    <row r="51" s="268" customFormat="1" ht="31" hidden="1" customHeight="1" spans="1:7">
      <c r="A51" s="276">
        <v>50899</v>
      </c>
      <c r="B51" s="285" t="s">
        <v>1196</v>
      </c>
      <c r="C51" s="286">
        <v>0</v>
      </c>
      <c r="D51" s="287">
        <v>0</v>
      </c>
      <c r="E51" s="287">
        <v>0</v>
      </c>
      <c r="F51" s="288" t="str">
        <f t="shared" si="0"/>
        <v/>
      </c>
      <c r="G51" s="284" t="str">
        <f t="shared" si="2"/>
        <v>否</v>
      </c>
    </row>
    <row r="52" s="269" customFormat="1" ht="31" customHeight="1" spans="1:7">
      <c r="A52" s="280">
        <v>509</v>
      </c>
      <c r="B52" s="281" t="s">
        <v>1197</v>
      </c>
      <c r="C52" s="282">
        <f>SUM(C53:C57)</f>
        <v>18335</v>
      </c>
      <c r="D52" s="282">
        <f>SUM(D53:D57)</f>
        <v>20719</v>
      </c>
      <c r="E52" s="282">
        <f>SUM(E53:E57)</f>
        <v>17008</v>
      </c>
      <c r="F52" s="283">
        <f t="shared" si="0"/>
        <v>0.927624761385329</v>
      </c>
      <c r="G52" s="284" t="str">
        <f t="shared" si="2"/>
        <v>是</v>
      </c>
    </row>
    <row r="53" s="268" customFormat="1" ht="31" customHeight="1" spans="1:7">
      <c r="A53" s="276">
        <v>50901</v>
      </c>
      <c r="B53" s="285" t="s">
        <v>1198</v>
      </c>
      <c r="C53" s="286">
        <v>8213</v>
      </c>
      <c r="D53" s="287">
        <v>15728</v>
      </c>
      <c r="E53" s="287">
        <v>12725</v>
      </c>
      <c r="F53" s="288">
        <f t="shared" si="0"/>
        <v>1.54937294533057</v>
      </c>
      <c r="G53" s="284" t="str">
        <f t="shared" si="2"/>
        <v>是</v>
      </c>
    </row>
    <row r="54" s="268" customFormat="1" ht="31" hidden="1" customHeight="1" spans="1:7">
      <c r="A54" s="276">
        <v>50902</v>
      </c>
      <c r="B54" s="285" t="s">
        <v>1199</v>
      </c>
      <c r="C54" s="286">
        <v>0</v>
      </c>
      <c r="D54" s="287">
        <v>0</v>
      </c>
      <c r="E54" s="287">
        <v>0</v>
      </c>
      <c r="F54" s="288" t="str">
        <f t="shared" si="0"/>
        <v/>
      </c>
      <c r="G54" s="284" t="str">
        <f t="shared" si="2"/>
        <v>否</v>
      </c>
    </row>
    <row r="55" s="268" customFormat="1" ht="31" hidden="1" customHeight="1" spans="1:7">
      <c r="A55" s="276">
        <v>50903</v>
      </c>
      <c r="B55" s="285" t="s">
        <v>1200</v>
      </c>
      <c r="C55" s="286">
        <v>0</v>
      </c>
      <c r="D55" s="287">
        <v>0</v>
      </c>
      <c r="E55" s="287">
        <v>0</v>
      </c>
      <c r="F55" s="288" t="str">
        <f t="shared" si="0"/>
        <v/>
      </c>
      <c r="G55" s="284" t="str">
        <f t="shared" si="2"/>
        <v>否</v>
      </c>
    </row>
    <row r="56" s="268" customFormat="1" ht="31" customHeight="1" spans="1:7">
      <c r="A56" s="276">
        <v>50905</v>
      </c>
      <c r="B56" s="285" t="s">
        <v>1201</v>
      </c>
      <c r="C56" s="286">
        <v>10004</v>
      </c>
      <c r="D56" s="287">
        <v>4929</v>
      </c>
      <c r="E56" s="287">
        <v>4255</v>
      </c>
      <c r="F56" s="288">
        <f t="shared" si="0"/>
        <v>0.425329868052779</v>
      </c>
      <c r="G56" s="284" t="str">
        <f t="shared" si="2"/>
        <v>是</v>
      </c>
    </row>
    <row r="57" s="268" customFormat="1" ht="31" customHeight="1" spans="1:7">
      <c r="A57" s="276">
        <v>50999</v>
      </c>
      <c r="B57" s="285" t="s">
        <v>1202</v>
      </c>
      <c r="C57" s="286">
        <v>118</v>
      </c>
      <c r="D57" s="287">
        <v>62</v>
      </c>
      <c r="E57" s="287">
        <v>28</v>
      </c>
      <c r="F57" s="288">
        <f t="shared" si="0"/>
        <v>0.23728813559322</v>
      </c>
      <c r="G57" s="284" t="str">
        <f t="shared" si="2"/>
        <v>是</v>
      </c>
    </row>
    <row r="58" s="268" customFormat="1" ht="31" hidden="1" customHeight="1" spans="1:7">
      <c r="A58" s="280">
        <v>510</v>
      </c>
      <c r="B58" s="281" t="s">
        <v>1203</v>
      </c>
      <c r="C58" s="289">
        <f>SUM(C59:C61)</f>
        <v>0</v>
      </c>
      <c r="D58" s="289"/>
      <c r="E58" s="289">
        <f>SUM(E59:E61)</f>
        <v>0</v>
      </c>
      <c r="F58" s="288" t="str">
        <f t="shared" si="0"/>
        <v/>
      </c>
      <c r="G58" s="284" t="str">
        <f t="shared" si="2"/>
        <v>否</v>
      </c>
    </row>
    <row r="59" s="268" customFormat="1" ht="31" hidden="1" customHeight="1" spans="1:7">
      <c r="A59" s="276">
        <v>51002</v>
      </c>
      <c r="B59" s="285" t="s">
        <v>1204</v>
      </c>
      <c r="C59" s="286">
        <v>0</v>
      </c>
      <c r="D59" s="287">
        <v>0</v>
      </c>
      <c r="E59" s="287">
        <v>0</v>
      </c>
      <c r="F59" s="288" t="str">
        <f t="shared" si="0"/>
        <v/>
      </c>
      <c r="G59" s="284" t="str">
        <f t="shared" si="2"/>
        <v>否</v>
      </c>
    </row>
    <row r="60" s="268" customFormat="1" ht="31" hidden="1" customHeight="1" spans="1:7">
      <c r="A60" s="276">
        <v>51003</v>
      </c>
      <c r="B60" s="285" t="s">
        <v>1205</v>
      </c>
      <c r="C60" s="286">
        <v>0</v>
      </c>
      <c r="D60" s="287">
        <v>0</v>
      </c>
      <c r="E60" s="287">
        <v>0</v>
      </c>
      <c r="F60" s="288" t="str">
        <f t="shared" si="0"/>
        <v/>
      </c>
      <c r="G60" s="284" t="str">
        <f t="shared" si="2"/>
        <v>否</v>
      </c>
    </row>
    <row r="61" s="268" customFormat="1" ht="31" hidden="1" customHeight="1" spans="1:7">
      <c r="A61" s="276">
        <v>51004</v>
      </c>
      <c r="B61" s="285" t="s">
        <v>1206</v>
      </c>
      <c r="C61" s="286">
        <v>0</v>
      </c>
      <c r="D61" s="287">
        <v>0</v>
      </c>
      <c r="E61" s="287">
        <v>0</v>
      </c>
      <c r="F61" s="288" t="str">
        <f t="shared" si="0"/>
        <v/>
      </c>
      <c r="G61" s="284" t="str">
        <f t="shared" si="2"/>
        <v>否</v>
      </c>
    </row>
    <row r="62" s="268" customFormat="1" ht="31" hidden="1" customHeight="1" spans="1:7">
      <c r="A62" s="280">
        <v>511</v>
      </c>
      <c r="B62" s="281" t="s">
        <v>1207</v>
      </c>
      <c r="C62" s="289">
        <f>SUM(C63:C66)</f>
        <v>0</v>
      </c>
      <c r="D62" s="289"/>
      <c r="E62" s="289">
        <f>SUM(E63:E66)</f>
        <v>0</v>
      </c>
      <c r="F62" s="288" t="str">
        <f t="shared" si="0"/>
        <v/>
      </c>
      <c r="G62" s="284" t="str">
        <f t="shared" si="2"/>
        <v>否</v>
      </c>
    </row>
    <row r="63" s="268" customFormat="1" ht="31" hidden="1" customHeight="1" spans="1:7">
      <c r="A63" s="276">
        <v>51101</v>
      </c>
      <c r="B63" s="285" t="s">
        <v>1208</v>
      </c>
      <c r="C63" s="286">
        <v>0</v>
      </c>
      <c r="D63" s="287">
        <v>0</v>
      </c>
      <c r="E63" s="287">
        <v>0</v>
      </c>
      <c r="F63" s="288" t="str">
        <f t="shared" si="0"/>
        <v/>
      </c>
      <c r="G63" s="284" t="str">
        <f t="shared" si="2"/>
        <v>否</v>
      </c>
    </row>
    <row r="64" s="268" customFormat="1" ht="31" hidden="1" customHeight="1" spans="1:7">
      <c r="A64" s="276">
        <v>51102</v>
      </c>
      <c r="B64" s="285" t="s">
        <v>1209</v>
      </c>
      <c r="C64" s="286">
        <v>0</v>
      </c>
      <c r="D64" s="287">
        <v>0</v>
      </c>
      <c r="E64" s="287">
        <v>0</v>
      </c>
      <c r="F64" s="288" t="str">
        <f t="shared" si="0"/>
        <v/>
      </c>
      <c r="G64" s="284" t="str">
        <f t="shared" si="2"/>
        <v>否</v>
      </c>
    </row>
    <row r="65" s="268" customFormat="1" ht="31" hidden="1" customHeight="1" spans="1:7">
      <c r="A65" s="276">
        <v>51103</v>
      </c>
      <c r="B65" s="285" t="s">
        <v>1210</v>
      </c>
      <c r="C65" s="286">
        <v>0</v>
      </c>
      <c r="D65" s="287">
        <v>0</v>
      </c>
      <c r="E65" s="287">
        <v>0</v>
      </c>
      <c r="F65" s="288" t="str">
        <f t="shared" si="0"/>
        <v/>
      </c>
      <c r="G65" s="284" t="str">
        <f t="shared" si="2"/>
        <v>否</v>
      </c>
    </row>
    <row r="66" s="268" customFormat="1" ht="31" hidden="1" customHeight="1" spans="1:7">
      <c r="A66" s="276">
        <v>51104</v>
      </c>
      <c r="B66" s="285" t="s">
        <v>1211</v>
      </c>
      <c r="C66" s="286">
        <v>0</v>
      </c>
      <c r="D66" s="287">
        <v>0</v>
      </c>
      <c r="E66" s="287">
        <v>0</v>
      </c>
      <c r="F66" s="288" t="str">
        <f t="shared" si="0"/>
        <v/>
      </c>
      <c r="G66" s="284" t="str">
        <f t="shared" si="2"/>
        <v>否</v>
      </c>
    </row>
    <row r="67" s="268" customFormat="1" ht="31" hidden="1" customHeight="1" spans="1:7">
      <c r="A67" s="280">
        <v>512</v>
      </c>
      <c r="B67" s="281" t="s">
        <v>133</v>
      </c>
      <c r="C67" s="289">
        <f>SUM(C68:C69)</f>
        <v>0</v>
      </c>
      <c r="D67" s="289">
        <f>SUM(D68:D69)</f>
        <v>0</v>
      </c>
      <c r="E67" s="289">
        <f>SUM(E68:E69)</f>
        <v>0</v>
      </c>
      <c r="F67" s="288" t="str">
        <f t="shared" si="0"/>
        <v/>
      </c>
      <c r="G67" s="284" t="str">
        <f t="shared" si="2"/>
        <v>否</v>
      </c>
    </row>
    <row r="68" s="268" customFormat="1" ht="31" hidden="1" customHeight="1" spans="1:7">
      <c r="A68" s="276">
        <v>51201</v>
      </c>
      <c r="B68" s="285" t="s">
        <v>1212</v>
      </c>
      <c r="C68" s="286">
        <v>0</v>
      </c>
      <c r="D68" s="287">
        <v>0</v>
      </c>
      <c r="E68" s="287">
        <v>0</v>
      </c>
      <c r="F68" s="288" t="str">
        <f t="shared" si="0"/>
        <v/>
      </c>
      <c r="G68" s="284" t="str">
        <f t="shared" si="2"/>
        <v>否</v>
      </c>
    </row>
    <row r="69" s="268" customFormat="1" ht="31" hidden="1" customHeight="1" spans="1:7">
      <c r="A69" s="276">
        <v>51202</v>
      </c>
      <c r="B69" s="285" t="s">
        <v>1213</v>
      </c>
      <c r="C69" s="286">
        <v>0</v>
      </c>
      <c r="D69" s="287">
        <v>0</v>
      </c>
      <c r="E69" s="287">
        <v>0</v>
      </c>
      <c r="F69" s="288" t="str">
        <f t="shared" ref="F69:F84" si="3">IF(C69&gt;0,E69/C69,"")</f>
        <v/>
      </c>
      <c r="G69" s="284" t="str">
        <f t="shared" si="2"/>
        <v>否</v>
      </c>
    </row>
    <row r="70" s="268" customFormat="1" ht="31" hidden="1" customHeight="1" spans="1:7">
      <c r="A70" s="280">
        <v>513</v>
      </c>
      <c r="B70" s="281" t="s">
        <v>126</v>
      </c>
      <c r="C70" s="289">
        <f>SUM(C71:C76)</f>
        <v>0</v>
      </c>
      <c r="D70" s="289">
        <f>SUM(D71:D76)</f>
        <v>0</v>
      </c>
      <c r="E70" s="289">
        <f>SUM(E71:E76)</f>
        <v>0</v>
      </c>
      <c r="F70" s="288" t="str">
        <f t="shared" si="3"/>
        <v/>
      </c>
      <c r="G70" s="284" t="str">
        <f t="shared" si="2"/>
        <v>否</v>
      </c>
    </row>
    <row r="71" s="268" customFormat="1" ht="31" hidden="1" customHeight="1" spans="1:7">
      <c r="A71" s="276">
        <v>51301</v>
      </c>
      <c r="B71" s="285" t="s">
        <v>1214</v>
      </c>
      <c r="C71" s="286">
        <v>0</v>
      </c>
      <c r="D71" s="287">
        <v>0</v>
      </c>
      <c r="E71" s="287">
        <v>0</v>
      </c>
      <c r="F71" s="288" t="str">
        <f t="shared" si="3"/>
        <v/>
      </c>
      <c r="G71" s="284" t="str">
        <f t="shared" si="2"/>
        <v>否</v>
      </c>
    </row>
    <row r="72" s="268" customFormat="1" ht="31" hidden="1" customHeight="1" spans="1:7">
      <c r="A72" s="276">
        <v>51302</v>
      </c>
      <c r="B72" s="285" t="s">
        <v>1215</v>
      </c>
      <c r="C72" s="286">
        <v>0</v>
      </c>
      <c r="D72" s="287">
        <v>0</v>
      </c>
      <c r="E72" s="287">
        <v>0</v>
      </c>
      <c r="F72" s="288" t="str">
        <f t="shared" si="3"/>
        <v/>
      </c>
      <c r="G72" s="284" t="str">
        <f t="shared" si="2"/>
        <v>否</v>
      </c>
    </row>
    <row r="73" s="268" customFormat="1" ht="31" hidden="1" customHeight="1" spans="1:7">
      <c r="A73" s="276">
        <v>51303</v>
      </c>
      <c r="B73" s="285" t="s">
        <v>1216</v>
      </c>
      <c r="C73" s="286">
        <v>0</v>
      </c>
      <c r="D73" s="287">
        <v>0</v>
      </c>
      <c r="E73" s="287">
        <v>0</v>
      </c>
      <c r="F73" s="288" t="str">
        <f t="shared" si="3"/>
        <v/>
      </c>
      <c r="G73" s="284" t="str">
        <f t="shared" si="2"/>
        <v>否</v>
      </c>
    </row>
    <row r="74" s="268" customFormat="1" ht="31" hidden="1" customHeight="1" spans="1:7">
      <c r="A74" s="276">
        <v>51304</v>
      </c>
      <c r="B74" s="285" t="s">
        <v>1217</v>
      </c>
      <c r="C74" s="286">
        <v>0</v>
      </c>
      <c r="D74" s="287">
        <v>0</v>
      </c>
      <c r="E74" s="287">
        <v>0</v>
      </c>
      <c r="F74" s="288" t="str">
        <f t="shared" si="3"/>
        <v/>
      </c>
      <c r="G74" s="284" t="str">
        <f t="shared" si="2"/>
        <v>否</v>
      </c>
    </row>
    <row r="75" s="268" customFormat="1" ht="31" hidden="1" customHeight="1" spans="1:7">
      <c r="A75" s="276">
        <v>51305</v>
      </c>
      <c r="B75" s="285" t="s">
        <v>1218</v>
      </c>
      <c r="C75" s="286">
        <v>0</v>
      </c>
      <c r="D75" s="287">
        <v>0</v>
      </c>
      <c r="E75" s="287">
        <v>0</v>
      </c>
      <c r="F75" s="288" t="str">
        <f t="shared" si="3"/>
        <v/>
      </c>
      <c r="G75" s="284" t="str">
        <f t="shared" si="2"/>
        <v>否</v>
      </c>
    </row>
    <row r="76" s="268" customFormat="1" ht="31" hidden="1" customHeight="1" spans="1:7">
      <c r="A76" s="276">
        <v>51306</v>
      </c>
      <c r="B76" s="285" t="s">
        <v>1219</v>
      </c>
      <c r="C76" s="286">
        <v>0</v>
      </c>
      <c r="D76" s="287">
        <v>0</v>
      </c>
      <c r="E76" s="287">
        <v>0</v>
      </c>
      <c r="F76" s="288" t="str">
        <f t="shared" si="3"/>
        <v/>
      </c>
      <c r="G76" s="284" t="str">
        <f t="shared" si="2"/>
        <v>否</v>
      </c>
    </row>
    <row r="77" s="268" customFormat="1" ht="31" hidden="1" customHeight="1" spans="1:7">
      <c r="A77" s="280">
        <v>514</v>
      </c>
      <c r="B77" s="281" t="s">
        <v>1220</v>
      </c>
      <c r="C77" s="289">
        <f>SUM(C78:C79)</f>
        <v>0</v>
      </c>
      <c r="D77" s="289">
        <f>SUM(D78:D79)</f>
        <v>0</v>
      </c>
      <c r="E77" s="289">
        <f>SUM(E78:E79)</f>
        <v>0</v>
      </c>
      <c r="F77" s="288" t="str">
        <f t="shared" si="3"/>
        <v/>
      </c>
      <c r="G77" s="284" t="str">
        <f t="shared" si="2"/>
        <v>否</v>
      </c>
    </row>
    <row r="78" s="268" customFormat="1" ht="31" hidden="1" customHeight="1" spans="1:7">
      <c r="A78" s="276">
        <v>51401</v>
      </c>
      <c r="B78" s="285" t="s">
        <v>1221</v>
      </c>
      <c r="C78" s="286">
        <v>0</v>
      </c>
      <c r="D78" s="287">
        <v>0</v>
      </c>
      <c r="E78" s="287">
        <v>0</v>
      </c>
      <c r="F78" s="288" t="str">
        <f t="shared" si="3"/>
        <v/>
      </c>
      <c r="G78" s="284" t="str">
        <f t="shared" si="2"/>
        <v>否</v>
      </c>
    </row>
    <row r="79" s="268" customFormat="1" ht="31" hidden="1" customHeight="1" spans="1:7">
      <c r="A79" s="276">
        <v>51402</v>
      </c>
      <c r="B79" s="285" t="s">
        <v>1222</v>
      </c>
      <c r="C79" s="286">
        <v>0</v>
      </c>
      <c r="D79" s="287">
        <v>0</v>
      </c>
      <c r="E79" s="287">
        <v>0</v>
      </c>
      <c r="F79" s="288" t="str">
        <f t="shared" si="3"/>
        <v/>
      </c>
      <c r="G79" s="284" t="str">
        <f t="shared" si="2"/>
        <v>否</v>
      </c>
    </row>
    <row r="80" s="268" customFormat="1" ht="31" hidden="1" customHeight="1" spans="1:7">
      <c r="A80" s="280">
        <v>599</v>
      </c>
      <c r="B80" s="281" t="s">
        <v>1223</v>
      </c>
      <c r="C80" s="289">
        <f>SUM(C81:C83)</f>
        <v>0</v>
      </c>
      <c r="D80" s="289">
        <f>SUM(D81:D83)</f>
        <v>0</v>
      </c>
      <c r="E80" s="289">
        <f>SUM(E81:E83)</f>
        <v>0</v>
      </c>
      <c r="F80" s="288" t="str">
        <f t="shared" si="3"/>
        <v/>
      </c>
      <c r="G80" s="284" t="str">
        <f t="shared" si="2"/>
        <v>否</v>
      </c>
    </row>
    <row r="81" s="268" customFormat="1" ht="31" hidden="1" customHeight="1" spans="1:7">
      <c r="A81" s="276">
        <v>59907</v>
      </c>
      <c r="B81" s="285" t="s">
        <v>1224</v>
      </c>
      <c r="C81" s="286">
        <v>0</v>
      </c>
      <c r="D81" s="287">
        <v>0</v>
      </c>
      <c r="E81" s="287">
        <v>0</v>
      </c>
      <c r="F81" s="288" t="str">
        <f t="shared" si="3"/>
        <v/>
      </c>
      <c r="G81" s="284" t="str">
        <f t="shared" si="2"/>
        <v>否</v>
      </c>
    </row>
    <row r="82" s="268" customFormat="1" ht="31" hidden="1" customHeight="1" spans="1:7">
      <c r="A82" s="276">
        <v>59908</v>
      </c>
      <c r="B82" s="290" t="s">
        <v>1225</v>
      </c>
      <c r="C82" s="286">
        <v>0</v>
      </c>
      <c r="D82" s="287">
        <v>0</v>
      </c>
      <c r="E82" s="287">
        <v>0</v>
      </c>
      <c r="F82" s="288" t="str">
        <f t="shared" si="3"/>
        <v/>
      </c>
      <c r="G82" s="284" t="str">
        <f t="shared" si="2"/>
        <v>否</v>
      </c>
    </row>
    <row r="83" s="268" customFormat="1" ht="31" hidden="1" customHeight="1" spans="1:7">
      <c r="A83" s="276">
        <v>59999</v>
      </c>
      <c r="B83" s="285" t="s">
        <v>1226</v>
      </c>
      <c r="C83" s="286">
        <v>0</v>
      </c>
      <c r="D83" s="287">
        <v>0</v>
      </c>
      <c r="E83" s="287">
        <v>0</v>
      </c>
      <c r="F83" s="288" t="str">
        <f t="shared" si="3"/>
        <v/>
      </c>
      <c r="G83" s="284" t="str">
        <f t="shared" si="2"/>
        <v>否</v>
      </c>
    </row>
    <row r="84" s="268" customFormat="1" ht="31" customHeight="1" spans="1:7">
      <c r="A84" s="276"/>
      <c r="B84" s="291" t="s">
        <v>1227</v>
      </c>
      <c r="C84" s="282">
        <f>SUM(C5,C10,C21,C27,C29,C36,C40,C43,C47,C52,C58,C62,C64,C67,C70,C77,C80)</f>
        <v>162657</v>
      </c>
      <c r="D84" s="282">
        <f>SUM(D5,D10,D21,D27,D29,D36,D40,D43,D47,D52,D58,D62,D64,D67,D70,D77,D80)</f>
        <v>169797</v>
      </c>
      <c r="E84" s="282">
        <f>SUM(E5,E10,E21,E27,E29,E36,E40,E43,E47,E52,E58,E62,E64,E67,E70,E77,E80)</f>
        <v>158423</v>
      </c>
      <c r="F84" s="283">
        <f t="shared" si="3"/>
        <v>0.973969764596667</v>
      </c>
      <c r="G84" s="284" t="str">
        <f t="shared" si="2"/>
        <v>是</v>
      </c>
    </row>
    <row r="85" s="267" customFormat="1" spans="1:6">
      <c r="A85" s="270"/>
      <c r="C85" s="292"/>
      <c r="D85" s="292"/>
      <c r="E85" s="292"/>
      <c r="F85" s="292"/>
    </row>
    <row r="86" s="267" customFormat="1" spans="1:6">
      <c r="A86" s="270"/>
      <c r="C86" s="292"/>
      <c r="D86" s="292"/>
      <c r="E86" s="292"/>
      <c r="F86" s="292"/>
    </row>
    <row r="87" s="267" customFormat="1" spans="1:6">
      <c r="A87" s="270"/>
      <c r="C87" s="292"/>
      <c r="D87" s="292"/>
      <c r="E87" s="292"/>
      <c r="F87" s="292"/>
    </row>
    <row r="88" s="267" customFormat="1" spans="1:6">
      <c r="A88" s="270"/>
      <c r="C88" s="292"/>
      <c r="D88" s="292"/>
      <c r="E88" s="292"/>
      <c r="F88" s="292"/>
    </row>
  </sheetData>
  <autoFilter xmlns:etc="http://www.wps.cn/officeDocument/2017/etCustomData" ref="A4:G84" etc:filterBottomFollowUsedRange="0">
    <filterColumn colId="6">
      <customFilters>
        <customFilter operator="equal" val="是"/>
      </customFilters>
    </filterColumn>
    <extLst/>
  </autoFilter>
  <mergeCells count="1">
    <mergeCell ref="B2:F2"/>
  </mergeCells>
  <conditionalFormatting sqref="G5:G86">
    <cfRule type="cellIs" dxfId="1" priority="1" stopIfTrue="1" operator="lessThan">
      <formula>0</formula>
    </cfRule>
  </conditionalFormatting>
  <pageMargins left="1" right="1" top="1" bottom="1" header="0.5" footer="0.5"/>
  <pageSetup paperSize="9" scale="73" fitToHeight="0" orientation="portrait" blackAndWhite="1"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166"/>
  <sheetViews>
    <sheetView showGridLines="0" zoomScaleSheetLayoutView="60" workbookViewId="0">
      <pane ySplit="4" topLeftCell="A24" activePane="bottomLeft" state="frozen"/>
      <selection/>
      <selection pane="bottomLeft" activeCell="A1" sqref="A1"/>
    </sheetView>
  </sheetViews>
  <sheetFormatPr defaultColWidth="8.7" defaultRowHeight="12" outlineLevelCol="6"/>
  <cols>
    <col min="1" max="1" width="43.4" style="2" customWidth="1"/>
    <col min="2" max="4" width="14.625" style="2" customWidth="1"/>
    <col min="5" max="6" width="14.625" style="5" customWidth="1"/>
    <col min="7" max="7" width="14.625" style="2" customWidth="1"/>
    <col min="8" max="16384" width="8.7" style="2"/>
  </cols>
  <sheetData>
    <row r="1" ht="18.75" spans="1:4">
      <c r="A1" s="6" t="s">
        <v>1228</v>
      </c>
      <c r="B1" s="256"/>
      <c r="C1" s="256"/>
      <c r="D1" s="256"/>
    </row>
    <row r="2" ht="30" customHeight="1" spans="1:7">
      <c r="A2" s="198" t="s">
        <v>1229</v>
      </c>
      <c r="B2" s="198"/>
      <c r="C2" s="198"/>
      <c r="D2" s="198"/>
      <c r="E2" s="198"/>
      <c r="F2" s="198"/>
      <c r="G2" s="198"/>
    </row>
    <row r="3" spans="7:7">
      <c r="G3" s="10" t="s">
        <v>1230</v>
      </c>
    </row>
    <row r="4" s="3" customFormat="1" ht="51" customHeight="1" spans="1:7">
      <c r="A4" s="257" t="s">
        <v>74</v>
      </c>
      <c r="B4" s="257" t="s">
        <v>11</v>
      </c>
      <c r="C4" s="257" t="s">
        <v>12</v>
      </c>
      <c r="D4" s="257" t="s">
        <v>13</v>
      </c>
      <c r="E4" s="13" t="s">
        <v>14</v>
      </c>
      <c r="F4" s="258" t="s">
        <v>1231</v>
      </c>
      <c r="G4" s="258" t="s">
        <v>1232</v>
      </c>
    </row>
    <row r="5" s="4" customFormat="1" ht="25" customHeight="1" spans="1:7">
      <c r="A5" s="18" t="s">
        <v>1233</v>
      </c>
      <c r="B5" s="259">
        <f>SUM(B6:B9)</f>
        <v>-594</v>
      </c>
      <c r="C5" s="259">
        <f>SUM(C6:C9)</f>
        <v>-594</v>
      </c>
      <c r="D5" s="259">
        <f>SUM(D6:D9)</f>
        <v>-594</v>
      </c>
      <c r="E5" s="259">
        <f>SUM(E6:E9)</f>
        <v>-594</v>
      </c>
      <c r="F5" s="260">
        <f t="shared" ref="F5:F36" si="0">IF(D5&lt;&gt;0,ROUND(E5/D5,3),"")</f>
        <v>1</v>
      </c>
      <c r="G5" s="260">
        <f t="shared" ref="G5:G36" si="1">IF(C5&lt;&gt;0,ROUND(E5/C5,3),"")</f>
        <v>1</v>
      </c>
    </row>
    <row r="6" s="2" customFormat="1" ht="25" customHeight="1" spans="1:7">
      <c r="A6" s="23" t="s">
        <v>1234</v>
      </c>
      <c r="B6" s="261">
        <v>6697</v>
      </c>
      <c r="C6" s="261">
        <v>6697</v>
      </c>
      <c r="D6" s="261">
        <v>6697</v>
      </c>
      <c r="E6" s="261">
        <v>6697</v>
      </c>
      <c r="F6" s="262">
        <f t="shared" si="0"/>
        <v>1</v>
      </c>
      <c r="G6" s="262">
        <f t="shared" si="1"/>
        <v>1</v>
      </c>
    </row>
    <row r="7" s="2" customFormat="1" ht="25" customHeight="1" spans="1:7">
      <c r="A7" s="23" t="s">
        <v>1235</v>
      </c>
      <c r="B7" s="261">
        <v>424</v>
      </c>
      <c r="C7" s="261">
        <v>424</v>
      </c>
      <c r="D7" s="261">
        <v>424</v>
      </c>
      <c r="E7" s="261">
        <v>424</v>
      </c>
      <c r="F7" s="262">
        <f t="shared" si="0"/>
        <v>1</v>
      </c>
      <c r="G7" s="262">
        <f t="shared" si="1"/>
        <v>1</v>
      </c>
    </row>
    <row r="8" s="2" customFormat="1" ht="25" customHeight="1" spans="1:7">
      <c r="A8" s="23" t="s">
        <v>1236</v>
      </c>
      <c r="B8" s="261">
        <v>-7715</v>
      </c>
      <c r="C8" s="261">
        <v>-7715</v>
      </c>
      <c r="D8" s="261">
        <v>-7715</v>
      </c>
      <c r="E8" s="261">
        <v>-7715</v>
      </c>
      <c r="F8" s="262">
        <f t="shared" si="0"/>
        <v>1</v>
      </c>
      <c r="G8" s="262">
        <f t="shared" si="1"/>
        <v>1</v>
      </c>
    </row>
    <row r="9" s="2" customFormat="1" ht="25" customHeight="1" spans="1:7">
      <c r="A9" s="23" t="s">
        <v>1237</v>
      </c>
      <c r="B9" s="263">
        <v>0</v>
      </c>
      <c r="C9" s="263">
        <v>0</v>
      </c>
      <c r="D9" s="263">
        <v>0</v>
      </c>
      <c r="E9" s="263">
        <v>0</v>
      </c>
      <c r="F9" s="264" t="str">
        <f t="shared" si="0"/>
        <v/>
      </c>
      <c r="G9" s="264" t="str">
        <f t="shared" si="1"/>
        <v/>
      </c>
    </row>
    <row r="10" s="4" customFormat="1" ht="25" customHeight="1" spans="1:7">
      <c r="A10" s="18" t="s">
        <v>1238</v>
      </c>
      <c r="B10" s="259">
        <f>SUM(B11:B34)</f>
        <v>221988.56</v>
      </c>
      <c r="C10" s="259">
        <f>SUM(C11:C34)</f>
        <v>232527.47454</v>
      </c>
      <c r="D10" s="259">
        <f>SUM(D11:D34)</f>
        <v>211646</v>
      </c>
      <c r="E10" s="259">
        <f>SUM(E11:E34)</f>
        <v>206744</v>
      </c>
      <c r="F10" s="260">
        <f t="shared" si="0"/>
        <v>0.977</v>
      </c>
      <c r="G10" s="260">
        <f t="shared" si="1"/>
        <v>0.889</v>
      </c>
    </row>
    <row r="11" s="2" customFormat="1" ht="25" customHeight="1" spans="1:7">
      <c r="A11" s="23" t="s">
        <v>1239</v>
      </c>
      <c r="B11" s="263">
        <v>39541</v>
      </c>
      <c r="C11" s="263">
        <v>38791</v>
      </c>
      <c r="D11" s="263">
        <v>41731</v>
      </c>
      <c r="E11" s="263">
        <v>30450</v>
      </c>
      <c r="F11" s="264">
        <f t="shared" si="0"/>
        <v>0.73</v>
      </c>
      <c r="G11" s="264">
        <f t="shared" si="1"/>
        <v>0.785</v>
      </c>
    </row>
    <row r="12" s="2" customFormat="1" ht="25" customHeight="1" spans="1:7">
      <c r="A12" s="23" t="s">
        <v>1240</v>
      </c>
      <c r="B12" s="263">
        <v>13677</v>
      </c>
      <c r="C12" s="263">
        <v>12261</v>
      </c>
      <c r="D12" s="263">
        <v>13709</v>
      </c>
      <c r="E12" s="263">
        <v>13871</v>
      </c>
      <c r="F12" s="264">
        <f t="shared" si="0"/>
        <v>1.012</v>
      </c>
      <c r="G12" s="264">
        <f t="shared" si="1"/>
        <v>1.131</v>
      </c>
    </row>
    <row r="13" s="2" customFormat="1" ht="25" customHeight="1" spans="1:7">
      <c r="A13" s="23" t="s">
        <v>1241</v>
      </c>
      <c r="B13" s="263">
        <v>16399</v>
      </c>
      <c r="C13" s="263">
        <v>9539</v>
      </c>
      <c r="D13" s="263">
        <v>14787</v>
      </c>
      <c r="E13" s="263">
        <v>15777</v>
      </c>
      <c r="F13" s="264">
        <f t="shared" si="0"/>
        <v>1.067</v>
      </c>
      <c r="G13" s="264">
        <f t="shared" si="1"/>
        <v>1.654</v>
      </c>
    </row>
    <row r="14" s="2" customFormat="1" ht="25" customHeight="1" spans="1:7">
      <c r="A14" s="23" t="s">
        <v>1242</v>
      </c>
      <c r="B14" s="263">
        <v>0</v>
      </c>
      <c r="C14" s="263">
        <v>0</v>
      </c>
      <c r="D14" s="263">
        <v>0</v>
      </c>
      <c r="E14" s="263">
        <v>0</v>
      </c>
      <c r="F14" s="264" t="str">
        <f t="shared" si="0"/>
        <v/>
      </c>
      <c r="G14" s="264" t="str">
        <f t="shared" si="1"/>
        <v/>
      </c>
    </row>
    <row r="15" s="2" customFormat="1" ht="25" customHeight="1" spans="1:7">
      <c r="A15" s="23" t="s">
        <v>1243</v>
      </c>
      <c r="B15" s="263">
        <v>5501</v>
      </c>
      <c r="C15" s="263">
        <v>5359</v>
      </c>
      <c r="D15" s="263">
        <v>4349</v>
      </c>
      <c r="E15" s="263">
        <v>6482</v>
      </c>
      <c r="F15" s="264">
        <f t="shared" si="0"/>
        <v>1.49</v>
      </c>
      <c r="G15" s="264">
        <f t="shared" si="1"/>
        <v>1.21</v>
      </c>
    </row>
    <row r="16" s="2" customFormat="1" ht="25" customHeight="1" spans="1:7">
      <c r="A16" s="23" t="s">
        <v>1244</v>
      </c>
      <c r="B16" s="263">
        <v>22797</v>
      </c>
      <c r="C16" s="263">
        <v>21716</v>
      </c>
      <c r="D16" s="263">
        <v>21720</v>
      </c>
      <c r="E16" s="263">
        <v>22087</v>
      </c>
      <c r="F16" s="264">
        <f t="shared" si="0"/>
        <v>1.017</v>
      </c>
      <c r="G16" s="264">
        <f t="shared" si="1"/>
        <v>1.017</v>
      </c>
    </row>
    <row r="17" s="2" customFormat="1" ht="25" customHeight="1" spans="1:7">
      <c r="A17" s="23" t="s">
        <v>1245</v>
      </c>
      <c r="B17" s="263">
        <v>12141</v>
      </c>
      <c r="C17" s="263">
        <v>10296</v>
      </c>
      <c r="D17" s="263">
        <v>9230</v>
      </c>
      <c r="E17" s="263">
        <v>10108</v>
      </c>
      <c r="F17" s="264">
        <f t="shared" si="0"/>
        <v>1.095</v>
      </c>
      <c r="G17" s="264">
        <f t="shared" si="1"/>
        <v>0.982</v>
      </c>
    </row>
    <row r="18" s="2" customFormat="1" ht="25" customHeight="1" spans="1:7">
      <c r="A18" s="23" t="s">
        <v>1246</v>
      </c>
      <c r="B18" s="263">
        <v>31324</v>
      </c>
      <c r="C18" s="263">
        <v>42000</v>
      </c>
      <c r="D18" s="263">
        <v>28747</v>
      </c>
      <c r="E18" s="263">
        <v>28747</v>
      </c>
      <c r="F18" s="264">
        <f t="shared" si="0"/>
        <v>1</v>
      </c>
      <c r="G18" s="264">
        <f t="shared" si="1"/>
        <v>0.684</v>
      </c>
    </row>
    <row r="19" s="2" customFormat="1" ht="25" customHeight="1" spans="1:7">
      <c r="A19" s="23" t="s">
        <v>1247</v>
      </c>
      <c r="B19" s="263">
        <v>0</v>
      </c>
      <c r="C19" s="263">
        <v>0</v>
      </c>
      <c r="D19" s="263">
        <v>0</v>
      </c>
      <c r="E19" s="263">
        <v>0</v>
      </c>
      <c r="F19" s="264" t="str">
        <f t="shared" si="0"/>
        <v/>
      </c>
      <c r="G19" s="264" t="str">
        <f t="shared" si="1"/>
        <v/>
      </c>
    </row>
    <row r="20" s="2" customFormat="1" ht="25" customHeight="1" spans="1:7">
      <c r="A20" s="23" t="s">
        <v>1248</v>
      </c>
      <c r="B20" s="263">
        <v>1306</v>
      </c>
      <c r="C20" s="263">
        <v>975</v>
      </c>
      <c r="D20" s="263">
        <v>1233</v>
      </c>
      <c r="E20" s="263">
        <v>1233</v>
      </c>
      <c r="F20" s="264">
        <f t="shared" si="0"/>
        <v>1</v>
      </c>
      <c r="G20" s="264">
        <f t="shared" si="1"/>
        <v>1.265</v>
      </c>
    </row>
    <row r="21" s="2" customFormat="1" ht="25" customHeight="1" spans="1:7">
      <c r="A21" s="23" t="s">
        <v>1249</v>
      </c>
      <c r="B21" s="263">
        <v>11453</v>
      </c>
      <c r="C21" s="263">
        <v>12528</v>
      </c>
      <c r="D21" s="263">
        <v>15306</v>
      </c>
      <c r="E21" s="263">
        <v>16396</v>
      </c>
      <c r="F21" s="264">
        <f t="shared" si="0"/>
        <v>1.071</v>
      </c>
      <c r="G21" s="264">
        <f t="shared" si="1"/>
        <v>1.309</v>
      </c>
    </row>
    <row r="22" s="2" customFormat="1" ht="25" customHeight="1" spans="1:7">
      <c r="A22" s="23" t="s">
        <v>1250</v>
      </c>
      <c r="B22" s="263">
        <v>537</v>
      </c>
      <c r="C22" s="263">
        <v>553</v>
      </c>
      <c r="D22" s="263">
        <v>210</v>
      </c>
      <c r="E22" s="263">
        <v>210</v>
      </c>
      <c r="F22" s="264">
        <f t="shared" si="0"/>
        <v>1</v>
      </c>
      <c r="G22" s="264">
        <f t="shared" si="1"/>
        <v>0.38</v>
      </c>
    </row>
    <row r="23" s="2" customFormat="1" ht="25" customHeight="1" spans="1:7">
      <c r="A23" s="23" t="s">
        <v>1251</v>
      </c>
      <c r="B23" s="263">
        <v>40469</v>
      </c>
      <c r="C23" s="263">
        <v>32507</v>
      </c>
      <c r="D23" s="263">
        <v>36922</v>
      </c>
      <c r="E23" s="263">
        <v>37512</v>
      </c>
      <c r="F23" s="264">
        <f t="shared" si="0"/>
        <v>1.016</v>
      </c>
      <c r="G23" s="264">
        <f t="shared" si="1"/>
        <v>1.154</v>
      </c>
    </row>
    <row r="24" s="2" customFormat="1" ht="25" customHeight="1" spans="1:7">
      <c r="A24" s="23" t="s">
        <v>1252</v>
      </c>
      <c r="B24" s="263">
        <v>4433</v>
      </c>
      <c r="C24" s="263">
        <v>4489</v>
      </c>
      <c r="D24" s="263">
        <v>4804</v>
      </c>
      <c r="E24" s="263">
        <v>4973</v>
      </c>
      <c r="F24" s="264">
        <f t="shared" si="0"/>
        <v>1.035</v>
      </c>
      <c r="G24" s="264">
        <f t="shared" si="1"/>
        <v>1.108</v>
      </c>
    </row>
    <row r="25" s="2" customFormat="1" ht="25" customHeight="1" spans="1:7">
      <c r="A25" s="23" t="s">
        <v>1253</v>
      </c>
      <c r="B25" s="263">
        <v>-1492.45</v>
      </c>
      <c r="C25" s="263">
        <v>1372</v>
      </c>
      <c r="D25" s="263">
        <v>606</v>
      </c>
      <c r="E25" s="263">
        <v>606</v>
      </c>
      <c r="F25" s="264">
        <f t="shared" si="0"/>
        <v>1</v>
      </c>
      <c r="G25" s="264">
        <f t="shared" si="1"/>
        <v>0.442</v>
      </c>
    </row>
    <row r="26" s="2" customFormat="1" ht="25" customHeight="1" spans="1:7">
      <c r="A26" s="23" t="s">
        <v>1254</v>
      </c>
      <c r="B26" s="263">
        <v>14822.94</v>
      </c>
      <c r="C26" s="263">
        <v>18652.47454</v>
      </c>
      <c r="D26" s="263">
        <v>10022</v>
      </c>
      <c r="E26" s="263">
        <v>10022</v>
      </c>
      <c r="F26" s="264">
        <f t="shared" si="0"/>
        <v>1</v>
      </c>
      <c r="G26" s="264">
        <f t="shared" si="1"/>
        <v>0.537</v>
      </c>
    </row>
    <row r="27" s="2" customFormat="1" ht="25" customHeight="1" spans="1:7">
      <c r="A27" s="23" t="s">
        <v>1255</v>
      </c>
      <c r="B27" s="263">
        <v>6360</v>
      </c>
      <c r="C27" s="263">
        <v>5890</v>
      </c>
      <c r="D27" s="263">
        <v>7106</v>
      </c>
      <c r="E27" s="263">
        <v>7106</v>
      </c>
      <c r="F27" s="264">
        <f t="shared" si="0"/>
        <v>1</v>
      </c>
      <c r="G27" s="264">
        <f t="shared" si="1"/>
        <v>1.206</v>
      </c>
    </row>
    <row r="28" s="2" customFormat="1" ht="25" customHeight="1" spans="1:7">
      <c r="A28" s="23" t="s">
        <v>1256</v>
      </c>
      <c r="B28" s="263">
        <v>864.07</v>
      </c>
      <c r="C28" s="263">
        <v>230</v>
      </c>
      <c r="D28" s="263">
        <v>590</v>
      </c>
      <c r="E28" s="263">
        <v>590</v>
      </c>
      <c r="F28" s="264">
        <f t="shared" si="0"/>
        <v>1</v>
      </c>
      <c r="G28" s="264">
        <f t="shared" si="1"/>
        <v>2.565</v>
      </c>
    </row>
    <row r="29" s="2" customFormat="1" ht="25" customHeight="1" spans="1:7">
      <c r="A29" s="23" t="s">
        <v>1257</v>
      </c>
      <c r="B29" s="263">
        <v>437</v>
      </c>
      <c r="C29" s="263">
        <v>0</v>
      </c>
      <c r="D29" s="263">
        <v>200</v>
      </c>
      <c r="E29" s="263">
        <v>200</v>
      </c>
      <c r="F29" s="264">
        <f t="shared" si="0"/>
        <v>1</v>
      </c>
      <c r="G29" s="264" t="str">
        <f t="shared" si="1"/>
        <v/>
      </c>
    </row>
    <row r="30" s="2" customFormat="1" ht="25" customHeight="1" spans="1:7">
      <c r="A30" s="23" t="s">
        <v>1258</v>
      </c>
      <c r="B30" s="263">
        <v>0</v>
      </c>
      <c r="C30" s="263">
        <v>0</v>
      </c>
      <c r="D30" s="263">
        <v>5</v>
      </c>
      <c r="E30" s="263">
        <v>5</v>
      </c>
      <c r="F30" s="264">
        <f t="shared" si="0"/>
        <v>1</v>
      </c>
      <c r="G30" s="264" t="str">
        <f t="shared" si="1"/>
        <v/>
      </c>
    </row>
    <row r="31" s="2" customFormat="1" ht="25" customHeight="1" spans="1:7">
      <c r="A31" s="23" t="s">
        <v>1259</v>
      </c>
      <c r="B31" s="263">
        <v>307</v>
      </c>
      <c r="C31" s="263">
        <v>0</v>
      </c>
      <c r="D31" s="263">
        <v>0</v>
      </c>
      <c r="E31" s="263">
        <v>0</v>
      </c>
      <c r="F31" s="264" t="str">
        <f t="shared" si="0"/>
        <v/>
      </c>
      <c r="G31" s="264" t="str">
        <f t="shared" si="1"/>
        <v/>
      </c>
    </row>
    <row r="32" s="2" customFormat="1" ht="25" customHeight="1" spans="1:7">
      <c r="A32" s="23" t="s">
        <v>1260</v>
      </c>
      <c r="B32" s="263">
        <v>708</v>
      </c>
      <c r="C32" s="263">
        <v>0</v>
      </c>
      <c r="D32" s="263">
        <v>0</v>
      </c>
      <c r="E32" s="263">
        <v>0</v>
      </c>
      <c r="F32" s="264" t="str">
        <f t="shared" si="0"/>
        <v/>
      </c>
      <c r="G32" s="264" t="str">
        <f t="shared" si="1"/>
        <v/>
      </c>
    </row>
    <row r="33" s="2" customFormat="1" ht="25" customHeight="1" spans="1:7">
      <c r="A33" s="23" t="s">
        <v>1261</v>
      </c>
      <c r="B33" s="263">
        <v>0</v>
      </c>
      <c r="C33" s="263">
        <v>0</v>
      </c>
      <c r="D33" s="263">
        <v>0</v>
      </c>
      <c r="E33" s="263">
        <v>0</v>
      </c>
      <c r="F33" s="264" t="str">
        <f t="shared" si="0"/>
        <v/>
      </c>
      <c r="G33" s="264" t="str">
        <f t="shared" si="1"/>
        <v/>
      </c>
    </row>
    <row r="34" s="2" customFormat="1" ht="25" customHeight="1" spans="1:7">
      <c r="A34" s="23" t="s">
        <v>1262</v>
      </c>
      <c r="B34" s="263">
        <v>404</v>
      </c>
      <c r="C34" s="263">
        <v>15369</v>
      </c>
      <c r="D34" s="263">
        <v>369</v>
      </c>
      <c r="E34" s="263">
        <v>369</v>
      </c>
      <c r="F34" s="264">
        <f t="shared" si="0"/>
        <v>1</v>
      </c>
      <c r="G34" s="264">
        <f t="shared" si="1"/>
        <v>0.024</v>
      </c>
    </row>
    <row r="35" s="4" customFormat="1" ht="25" customHeight="1" spans="1:7">
      <c r="A35" s="18" t="s">
        <v>1263</v>
      </c>
      <c r="B35" s="265">
        <v>65614</v>
      </c>
      <c r="C35" s="265">
        <v>57534</v>
      </c>
      <c r="D35" s="265">
        <v>69244</v>
      </c>
      <c r="E35" s="265">
        <v>75286</v>
      </c>
      <c r="F35" s="260">
        <f t="shared" si="0"/>
        <v>1.087</v>
      </c>
      <c r="G35" s="260">
        <f t="shared" si="1"/>
        <v>1.309</v>
      </c>
    </row>
    <row r="36" s="4" customFormat="1" ht="25" customHeight="1" spans="1:7">
      <c r="A36" s="18" t="s">
        <v>1264</v>
      </c>
      <c r="B36" s="259">
        <f>SUM(B5,B10,B35)</f>
        <v>287008.56</v>
      </c>
      <c r="C36" s="259">
        <f>SUM(C5,C10,C35)</f>
        <v>289467.47454</v>
      </c>
      <c r="D36" s="259">
        <f>SUM(D5,D10,D35)</f>
        <v>280296</v>
      </c>
      <c r="E36" s="259">
        <f>SUM(E5,E10,E35)</f>
        <v>281436</v>
      </c>
      <c r="F36" s="260">
        <f t="shared" si="0"/>
        <v>1.004</v>
      </c>
      <c r="G36" s="260">
        <f t="shared" si="1"/>
        <v>0.972</v>
      </c>
    </row>
    <row r="37" s="2" customFormat="1" ht="20.1" customHeight="1" spans="5:6">
      <c r="E37" s="266"/>
      <c r="F37" s="266"/>
    </row>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20.1" customHeight="1"/>
    <row r="85" ht="20.1" customHeight="1"/>
    <row r="86" ht="20.1" customHeight="1"/>
    <row r="87" ht="20.1" customHeight="1"/>
    <row r="88" ht="20.1" customHeight="1"/>
    <row r="89" ht="20.1" customHeight="1"/>
    <row r="90" ht="20.1" customHeight="1"/>
    <row r="91" ht="20.1" customHeight="1"/>
    <row r="92" ht="20.1" customHeight="1"/>
    <row r="93" ht="20.1" customHeight="1"/>
    <row r="94" ht="20.1" customHeight="1"/>
    <row r="95" ht="20.1" customHeight="1"/>
    <row r="96" ht="20.1" customHeight="1"/>
    <row r="97" ht="20.1" customHeight="1"/>
    <row r="98" ht="20.1" customHeight="1"/>
    <row r="99" ht="20.1" customHeight="1"/>
    <row r="100" ht="20.1" customHeight="1"/>
    <row r="101" ht="20.1" customHeight="1"/>
    <row r="102" ht="20.1" customHeight="1"/>
    <row r="103" ht="20.1" customHeight="1"/>
    <row r="104" ht="20.1" customHeight="1"/>
    <row r="105" ht="20.1" customHeight="1"/>
    <row r="106" ht="20.1" customHeight="1"/>
    <row r="107" ht="20.1" customHeight="1"/>
    <row r="108" ht="20.1" customHeight="1"/>
    <row r="109" ht="20.1" customHeight="1"/>
    <row r="110" ht="20.1" customHeight="1"/>
    <row r="111" ht="20.1" customHeight="1"/>
    <row r="112" ht="20.1" customHeight="1"/>
    <row r="113" ht="20.1" customHeight="1"/>
    <row r="114" ht="20.1" customHeight="1"/>
    <row r="115" ht="20.1" customHeight="1"/>
    <row r="116" ht="20.1" customHeight="1"/>
    <row r="117" ht="20.1" customHeight="1"/>
    <row r="118" ht="20.1" customHeight="1"/>
    <row r="119" ht="20.1" customHeight="1"/>
    <row r="120" ht="20.1" customHeight="1"/>
    <row r="121" ht="20.1" customHeight="1"/>
    <row r="122" ht="20.1" customHeight="1"/>
    <row r="123" ht="20.1" customHeight="1"/>
    <row r="124" ht="20.1" customHeight="1"/>
    <row r="125" ht="20.1" customHeight="1"/>
    <row r="126" ht="20.1" customHeight="1"/>
    <row r="127" ht="20.1" customHeight="1"/>
    <row r="128" ht="20.1" customHeight="1"/>
    <row r="129" ht="20.1" customHeight="1"/>
    <row r="130" ht="20.1" customHeight="1"/>
    <row r="131" ht="20.1" customHeight="1"/>
    <row r="132" ht="20.1" customHeight="1"/>
    <row r="133" ht="20.1" customHeight="1"/>
    <row r="134" ht="20.1" customHeight="1"/>
    <row r="135" ht="20.1" customHeight="1"/>
    <row r="136" ht="20.1" customHeight="1"/>
    <row r="137" ht="20.1" customHeight="1"/>
    <row r="138" ht="20.1" customHeight="1"/>
    <row r="139" ht="20.1" customHeight="1"/>
    <row r="140" ht="20.1" customHeight="1"/>
    <row r="141" ht="20.1" customHeight="1"/>
    <row r="142" ht="20.1" customHeight="1"/>
    <row r="143" ht="20.1" customHeight="1"/>
    <row r="144" ht="20.1" customHeight="1"/>
    <row r="145" ht="20.1" customHeight="1"/>
    <row r="146" ht="20.1" customHeight="1"/>
    <row r="147" ht="20.1" customHeight="1"/>
    <row r="148" ht="20.1" customHeight="1"/>
    <row r="149" ht="20.1" customHeight="1"/>
    <row r="150" ht="20.1" customHeight="1"/>
    <row r="151" ht="20.1" customHeight="1"/>
    <row r="152" ht="20.1" customHeight="1"/>
    <row r="153" ht="20.1" customHeight="1"/>
    <row r="154" ht="20.1" customHeight="1"/>
    <row r="155" ht="20.1" customHeight="1"/>
    <row r="156" ht="20.1" customHeight="1"/>
    <row r="157" ht="20.1" customHeight="1"/>
    <row r="158" ht="20.1" customHeight="1"/>
    <row r="159" ht="20.1" customHeight="1"/>
    <row r="160" ht="20.1" customHeight="1"/>
    <row r="161" ht="20.1" customHeight="1"/>
    <row r="162" ht="20.1" customHeight="1"/>
    <row r="163" ht="20.1" customHeight="1"/>
    <row r="164" ht="20.1" customHeight="1"/>
    <row r="165" ht="20.1" customHeight="1"/>
    <row r="166" ht="20.1" customHeight="1"/>
    <row r="167" ht="20.1" customHeight="1"/>
    <row r="168" ht="20.1" customHeight="1"/>
    <row r="169" ht="20.1" customHeight="1"/>
    <row r="170" ht="20.1" customHeight="1"/>
    <row r="171" ht="20.1" customHeight="1"/>
    <row r="172" ht="20.1" customHeight="1"/>
    <row r="173" ht="20.1" customHeight="1"/>
    <row r="174" ht="20.1" customHeight="1"/>
    <row r="175" ht="20.1" customHeight="1"/>
    <row r="176" ht="20.1" customHeight="1"/>
    <row r="177" ht="20.1" customHeight="1"/>
    <row r="178" ht="20.1" customHeight="1"/>
    <row r="179" ht="20.1" customHeight="1"/>
    <row r="180" ht="20.1" customHeight="1"/>
    <row r="181" ht="20.1" customHeight="1"/>
    <row r="182" ht="20.1" customHeight="1"/>
    <row r="183" ht="20.1" customHeight="1"/>
    <row r="184" ht="20.1" customHeight="1"/>
    <row r="185" ht="20.1" customHeight="1"/>
    <row r="186" ht="20.1" customHeight="1"/>
    <row r="187" ht="20.1" customHeight="1"/>
    <row r="188" ht="20.1" customHeight="1"/>
    <row r="189" ht="20.1" customHeight="1"/>
    <row r="190" ht="20.1" customHeight="1"/>
    <row r="191" ht="20.1" customHeight="1"/>
    <row r="192" ht="20.1" customHeight="1"/>
    <row r="193" ht="20.1" customHeight="1"/>
    <row r="194" ht="20.1" customHeight="1"/>
    <row r="195" ht="20.1" customHeight="1"/>
    <row r="196" ht="20.1" customHeight="1"/>
    <row r="197" ht="20.1" customHeight="1"/>
    <row r="198" ht="20.1" customHeight="1"/>
    <row r="199" ht="20.1" customHeight="1"/>
    <row r="200" ht="20.1" customHeight="1"/>
    <row r="201" ht="20.1" customHeight="1"/>
    <row r="202" ht="20.1" customHeight="1"/>
    <row r="203" ht="20.1" customHeight="1"/>
    <row r="204" ht="20.1" customHeight="1"/>
    <row r="205" ht="20.1" customHeight="1"/>
    <row r="206" ht="20.1" customHeight="1"/>
    <row r="207" ht="20.1" customHeight="1"/>
    <row r="208" ht="20.1" customHeight="1"/>
    <row r="209" ht="20.1" customHeight="1"/>
    <row r="210" ht="20.1" customHeight="1"/>
    <row r="211" ht="20.1" customHeight="1"/>
    <row r="212" ht="20.1" customHeight="1"/>
    <row r="213" ht="20.1" customHeight="1"/>
    <row r="214" ht="20.1" customHeight="1"/>
    <row r="215" ht="20.1" customHeight="1"/>
    <row r="216" ht="20.1" customHeight="1"/>
    <row r="217" ht="20.1" customHeight="1"/>
    <row r="218" ht="20.1" customHeight="1"/>
    <row r="219" ht="20.1" customHeight="1"/>
    <row r="220" ht="20.1" customHeight="1"/>
    <row r="221" ht="20.1" customHeight="1"/>
    <row r="222" ht="20.1" customHeight="1"/>
    <row r="223" ht="20.1" customHeight="1"/>
    <row r="224" ht="20.1" customHeight="1"/>
    <row r="225" ht="20.1" customHeight="1"/>
    <row r="226" ht="20.1" customHeight="1"/>
    <row r="227" ht="20.1" customHeight="1"/>
    <row r="228" ht="20.1" customHeight="1"/>
    <row r="229" ht="20.1" customHeight="1"/>
    <row r="230" ht="20.1" customHeight="1"/>
    <row r="231" ht="20.1" customHeight="1"/>
    <row r="232" ht="20.1" customHeight="1"/>
    <row r="233" ht="20.1" customHeight="1"/>
    <row r="234" ht="20.1" customHeight="1"/>
    <row r="235" ht="20.1" customHeight="1"/>
    <row r="236" ht="20.1" customHeight="1"/>
    <row r="237" ht="20.1" customHeight="1"/>
    <row r="238" ht="20.1" customHeight="1"/>
    <row r="239" ht="20.1" customHeight="1"/>
    <row r="240" ht="20.1" customHeight="1"/>
    <row r="241" ht="20.1" customHeight="1"/>
    <row r="242" ht="20.1" customHeight="1"/>
    <row r="243" ht="20.1" customHeight="1"/>
    <row r="244" ht="20.1" customHeight="1"/>
    <row r="245" ht="20.1" customHeight="1"/>
    <row r="246" ht="20.1" customHeight="1"/>
    <row r="247" ht="20.1" customHeight="1"/>
    <row r="248" ht="20.1" customHeight="1"/>
    <row r="249" ht="20.1" customHeight="1"/>
    <row r="250" ht="20.1" customHeight="1"/>
    <row r="251" ht="20.1" customHeight="1"/>
    <row r="252" ht="20.1" customHeight="1"/>
    <row r="253" ht="20.1" customHeight="1"/>
    <row r="254" ht="20.1" customHeight="1"/>
    <row r="255" ht="20.1" customHeight="1"/>
    <row r="256" ht="20.1" customHeight="1"/>
    <row r="257" ht="20.1" customHeight="1"/>
    <row r="258" ht="20.1" customHeight="1"/>
    <row r="259" ht="20.1" customHeight="1"/>
    <row r="260" ht="20.1" customHeight="1"/>
    <row r="261" ht="20.1" customHeight="1"/>
    <row r="262" ht="20.1" customHeight="1"/>
    <row r="263" ht="20.1" customHeight="1"/>
    <row r="264" ht="20.1" customHeight="1"/>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row r="302" ht="20.1" customHeight="1"/>
    <row r="303" ht="20.1" customHeight="1"/>
    <row r="304" ht="20.1" customHeight="1"/>
    <row r="305" ht="20.1" customHeight="1"/>
    <row r="306" ht="20.1" customHeight="1"/>
    <row r="307" ht="20.1" customHeight="1"/>
    <row r="308" ht="20.1" customHeight="1"/>
    <row r="309" ht="20.1" customHeight="1"/>
    <row r="310" ht="20.1" customHeight="1"/>
    <row r="311" ht="20.1" customHeight="1"/>
    <row r="312" ht="20.1" customHeight="1"/>
    <row r="313" ht="20.1" customHeight="1"/>
    <row r="314" ht="20.1" customHeight="1"/>
    <row r="315" ht="20.1" customHeight="1"/>
    <row r="316" ht="20.1" customHeight="1"/>
    <row r="317" ht="20.1" customHeight="1"/>
    <row r="318" ht="20.1" customHeight="1"/>
    <row r="319" ht="20.1" customHeight="1"/>
    <row r="320" ht="20.1" customHeight="1"/>
    <row r="321" ht="20.1" customHeight="1"/>
    <row r="322" ht="20.1" customHeight="1"/>
    <row r="323" ht="20.1" customHeight="1"/>
    <row r="324" ht="20.1" customHeight="1"/>
    <row r="325" ht="20.1" customHeight="1"/>
    <row r="326" ht="20.1" customHeight="1"/>
    <row r="327" ht="20.1" customHeight="1"/>
    <row r="328" ht="20.1" customHeight="1"/>
    <row r="329" ht="20.1" customHeight="1"/>
    <row r="330" ht="20.1" customHeight="1"/>
    <row r="331" ht="20.1" customHeight="1"/>
    <row r="332" ht="20.1" customHeight="1"/>
    <row r="333" ht="20.1" customHeight="1"/>
    <row r="334" ht="20.1" customHeight="1"/>
    <row r="335" ht="20.1" customHeight="1"/>
    <row r="336" ht="20.1" customHeight="1"/>
    <row r="337" ht="20.1" customHeight="1"/>
    <row r="338" ht="20.1" customHeight="1"/>
    <row r="339" ht="20.1" customHeight="1"/>
    <row r="340" ht="20.1" customHeight="1"/>
    <row r="341" ht="20.1" customHeight="1"/>
    <row r="342" ht="20.1" customHeight="1"/>
    <row r="343" ht="20.1" customHeight="1"/>
    <row r="344" ht="20.1" customHeight="1"/>
    <row r="345" ht="20.1" customHeight="1"/>
    <row r="346" ht="20.1" customHeight="1"/>
    <row r="347" ht="20.1" customHeight="1"/>
    <row r="348" ht="20.1" customHeight="1"/>
    <row r="349" ht="20.1" customHeight="1"/>
    <row r="350" ht="20.1" customHeight="1"/>
    <row r="351" ht="20.1" customHeight="1"/>
    <row r="352" ht="20.1" customHeight="1"/>
    <row r="353" ht="20.1" customHeight="1"/>
    <row r="354" ht="20.1" customHeight="1"/>
    <row r="355" ht="20.1" customHeight="1"/>
    <row r="356" ht="20.1" customHeight="1"/>
    <row r="357" ht="20.1" customHeight="1"/>
    <row r="358" ht="20.1" customHeight="1"/>
    <row r="359" ht="20.1" customHeight="1"/>
    <row r="360" ht="20.1" customHeight="1"/>
    <row r="361" ht="20.1" customHeight="1"/>
    <row r="362" ht="20.1" customHeight="1"/>
    <row r="363" ht="20.1" customHeight="1"/>
    <row r="364" ht="20.1" customHeight="1"/>
    <row r="365" ht="20.1" customHeight="1"/>
    <row r="366" ht="20.1" customHeight="1"/>
    <row r="367" ht="20.1" customHeight="1"/>
    <row r="368" ht="20.1" customHeight="1"/>
    <row r="369" ht="20.1" customHeight="1"/>
    <row r="370" ht="20.1" customHeight="1"/>
    <row r="371" ht="20.1" customHeight="1"/>
    <row r="372" ht="20.1" customHeight="1"/>
    <row r="373" ht="20.1" customHeight="1"/>
    <row r="374" ht="20.1" customHeight="1"/>
    <row r="375" ht="20.1" customHeight="1"/>
    <row r="376" ht="20.1" customHeight="1"/>
    <row r="377" ht="20.1" customHeight="1"/>
    <row r="378" ht="20.1" customHeight="1"/>
    <row r="379" ht="20.1" customHeight="1"/>
    <row r="380" ht="20.1" customHeight="1"/>
    <row r="381" ht="20.1" customHeight="1"/>
    <row r="382" ht="20.1" customHeight="1"/>
    <row r="383" ht="20.1" customHeight="1"/>
    <row r="384" ht="20.1" customHeight="1"/>
    <row r="385" ht="20.1" customHeight="1"/>
    <row r="386" ht="20.1" customHeight="1"/>
    <row r="387" ht="20.1" customHeight="1"/>
    <row r="388" ht="20.1" customHeight="1"/>
    <row r="389" ht="20.1" customHeight="1"/>
    <row r="390" ht="20.1" customHeight="1"/>
    <row r="391" ht="20.1" customHeight="1"/>
    <row r="392" ht="20.1" customHeight="1"/>
    <row r="393" ht="20.1" customHeight="1"/>
    <row r="394" ht="20.1" customHeight="1"/>
    <row r="395" ht="20.1" customHeight="1"/>
    <row r="396" ht="20.1" customHeight="1"/>
    <row r="397" ht="20.1" customHeight="1"/>
    <row r="398" ht="20.1" customHeight="1"/>
    <row r="399" ht="20.1" customHeight="1"/>
    <row r="400" ht="20.1" customHeight="1"/>
    <row r="401" ht="20.1" customHeight="1"/>
    <row r="402" ht="20.1" customHeight="1"/>
    <row r="403" ht="20.1" customHeight="1"/>
    <row r="404" ht="20.1" customHeight="1"/>
    <row r="405" ht="20.1" customHeight="1"/>
    <row r="406" ht="20.1" customHeight="1"/>
    <row r="407" ht="20.1" customHeight="1"/>
    <row r="408" ht="20.1" customHeight="1"/>
    <row r="409" ht="20.1" customHeight="1"/>
    <row r="410" ht="20.1" customHeight="1"/>
    <row r="411" ht="20.1" customHeight="1"/>
    <row r="412" ht="20.1" customHeight="1"/>
    <row r="413" ht="20.1" customHeight="1"/>
    <row r="414" ht="20.1" customHeight="1"/>
    <row r="415" ht="20.1" customHeight="1"/>
    <row r="416" ht="20.1" customHeight="1"/>
    <row r="417" ht="20.1" customHeight="1"/>
    <row r="418" ht="20.1" customHeight="1"/>
    <row r="419" ht="20.1" customHeight="1"/>
    <row r="420" ht="20.1" customHeight="1"/>
    <row r="421" ht="20.1" customHeight="1"/>
    <row r="422" ht="20.1" customHeight="1"/>
    <row r="423" ht="20.1" customHeight="1"/>
    <row r="424" ht="20.1" customHeight="1"/>
    <row r="425" ht="20.1" customHeight="1"/>
    <row r="426" ht="20.1" customHeight="1"/>
    <row r="427" ht="20.1" customHeight="1"/>
    <row r="428" ht="20.1" customHeight="1"/>
    <row r="429" ht="20.1" customHeight="1"/>
    <row r="430" ht="20.1" customHeight="1"/>
    <row r="431" ht="20.1" customHeight="1"/>
    <row r="432" ht="20.1" customHeight="1"/>
    <row r="433" ht="20.1" customHeight="1"/>
    <row r="434" ht="20.1" customHeight="1"/>
    <row r="435" ht="20.1" customHeight="1"/>
    <row r="436" ht="20.1" customHeight="1"/>
    <row r="437" ht="20.1" customHeight="1"/>
    <row r="438" ht="20.1" customHeight="1"/>
    <row r="439" ht="20.1" customHeight="1"/>
    <row r="440" ht="20.1" customHeight="1"/>
    <row r="441" ht="20.1" customHeight="1"/>
    <row r="442" ht="20.1" customHeight="1"/>
    <row r="443" ht="20.1" customHeight="1"/>
    <row r="444" ht="20.1" customHeight="1"/>
    <row r="445" ht="20.1" customHeight="1"/>
    <row r="446" ht="20.1" customHeight="1"/>
    <row r="447" ht="20.1" customHeight="1"/>
    <row r="448" ht="20.1" customHeight="1"/>
    <row r="449" ht="20.1" customHeight="1"/>
    <row r="450" ht="20.1" customHeight="1"/>
    <row r="451" ht="20.1" customHeight="1"/>
    <row r="452" ht="20.1" customHeight="1"/>
    <row r="453" ht="20.1" customHeight="1"/>
    <row r="454" ht="20.1" customHeight="1"/>
    <row r="455" ht="20.1" customHeight="1"/>
    <row r="456" ht="20.1" customHeight="1"/>
    <row r="457" ht="20.1" customHeight="1"/>
    <row r="458" ht="20.1" customHeight="1"/>
    <row r="459" ht="20.1" customHeight="1"/>
    <row r="460" ht="20.1" customHeight="1"/>
    <row r="461" ht="20.1" customHeight="1"/>
    <row r="462" ht="20.1" customHeight="1"/>
    <row r="463" ht="20.1" customHeight="1"/>
    <row r="464" ht="20.1" customHeight="1"/>
    <row r="465" ht="20.1" customHeight="1"/>
    <row r="466" ht="20.1" customHeight="1"/>
    <row r="467" ht="20.1" customHeight="1"/>
    <row r="468" ht="20.1" customHeight="1"/>
    <row r="469" ht="20.1" customHeight="1"/>
    <row r="470" ht="20.1" customHeight="1"/>
    <row r="471" ht="20.1" customHeight="1"/>
    <row r="472" ht="20.1" customHeight="1"/>
    <row r="473" ht="20.1" customHeight="1"/>
    <row r="474" ht="20.1" customHeight="1"/>
    <row r="475" ht="20.1" customHeight="1"/>
    <row r="476" ht="20.1" customHeight="1"/>
    <row r="477" ht="20.1" customHeight="1"/>
    <row r="478" ht="20.1" customHeight="1"/>
    <row r="479" ht="20.1" customHeight="1"/>
    <row r="480" ht="20.1" customHeight="1"/>
    <row r="481" ht="20.1" customHeight="1"/>
    <row r="482" ht="20.1" customHeight="1"/>
    <row r="483" ht="20.1" customHeight="1"/>
    <row r="484" ht="20.1" customHeight="1"/>
    <row r="485" ht="20.1" customHeight="1"/>
    <row r="486" ht="20.1" customHeight="1"/>
    <row r="487" ht="20.1" customHeight="1"/>
    <row r="488" ht="20.1" customHeight="1"/>
    <row r="489" ht="20.1" customHeight="1"/>
    <row r="490" ht="20.1" customHeight="1"/>
    <row r="491" ht="20.1" customHeight="1"/>
    <row r="492" ht="20.1" customHeight="1"/>
    <row r="493" ht="20.1" customHeight="1"/>
    <row r="494" ht="20.1" customHeight="1"/>
    <row r="495" ht="20.1" customHeight="1"/>
    <row r="496" ht="20.1" customHeight="1"/>
    <row r="497" ht="20.1" customHeight="1"/>
    <row r="498" ht="20.1" customHeight="1"/>
    <row r="499" ht="20.1" customHeight="1"/>
    <row r="500" ht="20.1" customHeight="1"/>
    <row r="501" ht="20.1" customHeight="1"/>
    <row r="502" ht="20.1" customHeight="1"/>
    <row r="503" ht="20.1" customHeight="1"/>
    <row r="504" ht="20.1" customHeight="1"/>
    <row r="505" ht="20.1" customHeight="1"/>
    <row r="506" ht="20.1" customHeight="1"/>
    <row r="507" ht="20.1" customHeight="1"/>
    <row r="508" ht="20.1" customHeight="1"/>
    <row r="509" ht="20.1" customHeight="1"/>
    <row r="510" ht="20.1" customHeight="1"/>
    <row r="511" ht="20.1" customHeight="1"/>
    <row r="512" ht="20.1" customHeight="1"/>
    <row r="513" ht="20.1" customHeight="1"/>
    <row r="514" ht="20.1" customHeight="1"/>
    <row r="515" ht="20.1" customHeight="1"/>
    <row r="516" ht="20.1" customHeight="1"/>
    <row r="517" ht="20.1" customHeight="1"/>
    <row r="518" ht="20.1" customHeight="1"/>
    <row r="519" ht="20.1" customHeight="1"/>
    <row r="520" ht="20.1" customHeight="1"/>
    <row r="521" ht="20.1" customHeight="1"/>
    <row r="522" ht="20.1" customHeight="1"/>
    <row r="523" ht="20.1" customHeight="1"/>
    <row r="524" ht="20.1" customHeight="1"/>
    <row r="525" ht="20.1" customHeight="1"/>
    <row r="526" ht="20.1" customHeight="1"/>
    <row r="527" ht="20.1" customHeight="1"/>
    <row r="528" ht="20.1" customHeight="1"/>
    <row r="529" ht="20.1" customHeight="1"/>
    <row r="530" ht="20.1" customHeight="1"/>
    <row r="531" ht="20.1" customHeight="1"/>
    <row r="532" ht="20.1" customHeight="1"/>
    <row r="533" ht="20.1" customHeight="1"/>
    <row r="534" ht="20.1" customHeight="1"/>
    <row r="535" ht="20.1" customHeight="1"/>
    <row r="536" ht="20.1" customHeight="1"/>
    <row r="537" ht="20.1" customHeight="1"/>
    <row r="538" ht="20.1" customHeight="1"/>
    <row r="539" ht="20.1" customHeight="1"/>
    <row r="540" ht="20.1" customHeight="1"/>
    <row r="541" ht="20.1" customHeight="1"/>
    <row r="542" ht="20.1" customHeight="1"/>
    <row r="543" ht="20.1" customHeight="1"/>
    <row r="544" ht="20.1" customHeight="1"/>
    <row r="545" ht="20.1" customHeight="1"/>
    <row r="546" ht="20.1" customHeight="1"/>
    <row r="547" ht="20.1" customHeight="1"/>
    <row r="548" ht="20.1" customHeight="1"/>
    <row r="549" ht="20.1" customHeight="1"/>
    <row r="550" ht="20.1" customHeight="1"/>
    <row r="551" ht="20.1" customHeight="1"/>
    <row r="552" ht="20.1" customHeight="1"/>
    <row r="553" ht="20.1" customHeight="1"/>
    <row r="554" ht="20.1" customHeight="1"/>
    <row r="555" ht="20.1" customHeight="1"/>
    <row r="556" ht="20.1" customHeight="1"/>
    <row r="557" ht="20.1" customHeight="1"/>
    <row r="558" ht="20.1" customHeight="1"/>
    <row r="559" ht="20.1" customHeight="1"/>
    <row r="560" ht="20.1" customHeight="1"/>
    <row r="561" ht="20.1" customHeight="1"/>
    <row r="562" ht="20.1" customHeight="1"/>
    <row r="563" ht="20.1" customHeight="1"/>
    <row r="564" ht="20.1" customHeight="1"/>
    <row r="565" ht="20.1" customHeight="1"/>
    <row r="566" ht="20.1" customHeight="1"/>
    <row r="567" ht="20.1" customHeight="1"/>
    <row r="568" ht="20.1" customHeight="1"/>
    <row r="569" ht="20.1" customHeight="1"/>
    <row r="570" ht="20.1" customHeight="1"/>
    <row r="571" ht="20.1" customHeight="1"/>
    <row r="572" ht="20.1" customHeight="1"/>
    <row r="573" ht="20.1" customHeight="1"/>
    <row r="574" ht="20.1" customHeight="1"/>
    <row r="575" ht="20.1" customHeight="1"/>
    <row r="576" ht="20.1" customHeight="1"/>
    <row r="577" ht="20.1" customHeight="1"/>
    <row r="578" ht="20.1" customHeight="1"/>
    <row r="579" ht="20.1" customHeight="1"/>
    <row r="580" ht="20.1" customHeight="1"/>
    <row r="581" ht="20.1" customHeight="1"/>
    <row r="582" ht="20.1" customHeight="1"/>
    <row r="583" ht="20.1" customHeight="1"/>
    <row r="584" ht="20.1" customHeight="1"/>
    <row r="585" ht="20.1" customHeight="1"/>
    <row r="586" ht="20.1" customHeight="1"/>
    <row r="587" ht="20.1" customHeight="1"/>
    <row r="588" ht="20.1" customHeight="1"/>
    <row r="589" ht="20.1" customHeight="1"/>
    <row r="590" ht="20.1" customHeight="1"/>
    <row r="591" ht="20.1" customHeight="1"/>
    <row r="592" ht="20.1" customHeight="1"/>
    <row r="593" ht="20.1" customHeight="1"/>
    <row r="594" ht="20.1" customHeight="1"/>
    <row r="595" ht="20.1" customHeight="1"/>
    <row r="596" ht="20.1" customHeight="1"/>
    <row r="597" ht="20.1" customHeight="1"/>
    <row r="598" ht="20.1" customHeight="1"/>
    <row r="599" ht="20.1" customHeight="1"/>
    <row r="600" ht="20.1" customHeight="1"/>
    <row r="601" ht="20.1" customHeight="1"/>
    <row r="602" ht="20.1" customHeight="1"/>
    <row r="603" ht="20.1" customHeight="1"/>
    <row r="604" ht="20.1" customHeight="1"/>
    <row r="605" ht="20.1" customHeight="1"/>
    <row r="606" ht="20.1" customHeight="1"/>
    <row r="607" ht="20.1" customHeight="1"/>
    <row r="608" ht="20.1" customHeight="1"/>
    <row r="609" ht="20.1" customHeight="1"/>
    <row r="610" ht="20.1" customHeight="1"/>
    <row r="611" ht="20.1" customHeight="1"/>
    <row r="612" ht="20.1" customHeight="1"/>
    <row r="613" ht="20.1" customHeight="1"/>
    <row r="614" ht="20.1" customHeight="1"/>
    <row r="615" ht="20.1" customHeight="1"/>
    <row r="616" ht="20.1" customHeight="1"/>
    <row r="617" ht="20.1" customHeight="1"/>
    <row r="618" ht="20.1" customHeight="1"/>
    <row r="619" ht="20.1" customHeight="1"/>
    <row r="620" ht="20.1" customHeight="1"/>
    <row r="621" ht="20.1" customHeight="1"/>
    <row r="622" ht="20.1" customHeight="1"/>
    <row r="623" ht="20.1" customHeight="1"/>
    <row r="624" ht="20.1" customHeight="1"/>
    <row r="625" ht="20.1" customHeight="1"/>
    <row r="626" ht="20.1" customHeight="1"/>
    <row r="627" ht="20.1" customHeight="1"/>
    <row r="628" ht="20.1" customHeight="1"/>
    <row r="629" ht="20.1" customHeight="1"/>
    <row r="630" ht="20.1" customHeight="1"/>
    <row r="631" ht="20.1" customHeight="1"/>
    <row r="632" ht="20.1" customHeight="1"/>
    <row r="633" ht="20.1" customHeight="1"/>
    <row r="634" ht="20.1" customHeight="1"/>
    <row r="635" ht="20.1" customHeight="1"/>
    <row r="636" ht="20.1" customHeight="1"/>
    <row r="637" ht="20.1" customHeight="1"/>
    <row r="638" ht="20.1" customHeight="1"/>
    <row r="639" ht="20.1" customHeight="1"/>
    <row r="640" ht="20.1" customHeight="1"/>
    <row r="641" ht="20.1" customHeight="1"/>
    <row r="642" ht="20.1" customHeight="1"/>
    <row r="643" ht="20.1" customHeight="1"/>
    <row r="644" ht="20.1" customHeight="1"/>
    <row r="645" ht="20.1" customHeight="1"/>
    <row r="646" ht="20.1" customHeight="1"/>
    <row r="647" ht="20.1" customHeight="1"/>
    <row r="648" ht="20.1" customHeight="1"/>
    <row r="649" ht="20.1" customHeight="1"/>
    <row r="650" ht="20.1" customHeight="1"/>
    <row r="651" ht="20.1" customHeight="1"/>
    <row r="652" ht="20.1" customHeight="1"/>
    <row r="653" ht="20.1" customHeight="1"/>
    <row r="654" ht="20.1" customHeight="1"/>
    <row r="655" ht="20.1" customHeight="1"/>
    <row r="656" ht="20.1" customHeight="1"/>
    <row r="657" ht="20.1" customHeight="1"/>
    <row r="658" ht="20.1" customHeight="1"/>
    <row r="659" ht="20.1" customHeight="1"/>
    <row r="660" ht="20.1" customHeight="1"/>
    <row r="661" ht="20.1" customHeight="1"/>
    <row r="662" ht="20.1" customHeight="1"/>
    <row r="663" ht="20.1" customHeight="1"/>
    <row r="664" ht="20.1" customHeight="1"/>
    <row r="665" ht="20.1" customHeight="1"/>
    <row r="666" ht="20.1" customHeight="1"/>
    <row r="667" ht="20.1" customHeight="1"/>
    <row r="668" ht="20.1" customHeight="1"/>
    <row r="669" ht="20.1" customHeight="1"/>
    <row r="670" ht="20.1" customHeight="1"/>
    <row r="671" ht="20.1" customHeight="1"/>
    <row r="672" ht="20.1" customHeight="1"/>
    <row r="673" ht="20.1" customHeight="1"/>
    <row r="674" ht="20.1" customHeight="1"/>
    <row r="675" ht="20.1" customHeight="1"/>
    <row r="676" ht="20.1" customHeight="1"/>
    <row r="677" ht="20.1" customHeight="1"/>
    <row r="678" ht="20.1" customHeight="1"/>
    <row r="679" ht="20.1" customHeight="1"/>
    <row r="680" ht="20.1" customHeight="1"/>
    <row r="681" ht="20.1" customHeight="1"/>
    <row r="682" ht="20.1" customHeight="1"/>
    <row r="683" ht="20.1" customHeight="1"/>
    <row r="684" ht="20.1" customHeight="1"/>
    <row r="685" ht="20.1" customHeight="1"/>
    <row r="686" ht="20.1" customHeight="1"/>
    <row r="687" ht="20.1" customHeight="1"/>
    <row r="688" ht="20.1" customHeight="1"/>
    <row r="689" ht="20.1" customHeight="1"/>
    <row r="690" ht="20.1" customHeight="1"/>
    <row r="691" ht="20.1" customHeight="1"/>
    <row r="692" ht="20.1" customHeight="1"/>
    <row r="693" ht="20.1" customHeight="1"/>
    <row r="694" ht="20.1" customHeight="1"/>
    <row r="695" ht="20.1" customHeight="1"/>
    <row r="696" ht="20.1" customHeight="1"/>
    <row r="697" ht="20.1" customHeight="1"/>
    <row r="698" ht="20.1" customHeight="1"/>
    <row r="699" ht="20.1" customHeight="1"/>
    <row r="700" ht="20.1" customHeight="1"/>
    <row r="701" ht="20.1" customHeight="1"/>
    <row r="702" ht="20.1" customHeight="1"/>
    <row r="703" ht="20.1" customHeight="1"/>
    <row r="704" ht="20.1" customHeight="1"/>
    <row r="705" ht="20.1" customHeight="1"/>
    <row r="706" ht="20.1" customHeight="1"/>
    <row r="707" ht="20.1" customHeight="1"/>
    <row r="708" ht="20.1" customHeight="1"/>
    <row r="709" ht="20.1" customHeight="1"/>
    <row r="710" ht="20.1" customHeight="1"/>
    <row r="711" ht="20.1" customHeight="1"/>
    <row r="712" ht="20.1" customHeight="1"/>
    <row r="713" ht="20.1" customHeight="1"/>
    <row r="714" ht="20.1" customHeight="1"/>
    <row r="715" ht="20.1" customHeight="1"/>
    <row r="716" ht="20.1" customHeight="1"/>
    <row r="717" ht="20.1" customHeight="1"/>
    <row r="718" ht="20.1" customHeight="1"/>
    <row r="719" ht="20.1" customHeight="1"/>
    <row r="720" ht="20.1" customHeight="1"/>
    <row r="721" ht="20.1" customHeight="1"/>
    <row r="722" ht="20.1" customHeight="1"/>
    <row r="723" ht="20.1" customHeight="1"/>
    <row r="724" ht="20.1" customHeight="1"/>
    <row r="725" ht="20.1" customHeight="1"/>
    <row r="726" ht="20.1" customHeight="1"/>
    <row r="727" ht="20.1" customHeight="1"/>
    <row r="728" ht="20.1" customHeight="1"/>
    <row r="729" ht="20.1" customHeight="1"/>
    <row r="730" ht="20.1" customHeight="1"/>
    <row r="731" ht="20.1" customHeight="1"/>
    <row r="732" ht="20.1" customHeight="1"/>
    <row r="733" ht="20.1" customHeight="1"/>
    <row r="734" ht="20.1" customHeight="1"/>
    <row r="735" ht="20.1" customHeight="1"/>
    <row r="736" ht="20.1" customHeight="1"/>
    <row r="737" ht="20.1" customHeight="1"/>
    <row r="738" ht="20.1" customHeight="1"/>
    <row r="739" ht="20.1" customHeight="1"/>
    <row r="740" ht="20.1" customHeight="1"/>
    <row r="741" ht="20.1" customHeight="1"/>
    <row r="742" ht="20.1" customHeight="1"/>
    <row r="743" ht="20.1" customHeight="1"/>
    <row r="744" ht="20.1" customHeight="1"/>
    <row r="745" ht="20.1" customHeight="1"/>
    <row r="746" ht="20.1" customHeight="1"/>
    <row r="747" ht="20.1" customHeight="1"/>
    <row r="748" ht="20.1" customHeight="1"/>
    <row r="749" ht="20.1" customHeight="1"/>
    <row r="750" ht="20.1" customHeight="1"/>
    <row r="751" ht="20.1" customHeight="1"/>
    <row r="752" ht="20.1" customHeight="1"/>
    <row r="753" ht="20.1" customHeight="1"/>
    <row r="754" ht="20.1" customHeight="1"/>
    <row r="755" ht="20.1" customHeight="1"/>
    <row r="756" ht="20.1" customHeight="1"/>
    <row r="757" ht="20.1" customHeight="1"/>
    <row r="758" ht="20.1" customHeight="1"/>
    <row r="759" ht="20.1" customHeight="1"/>
    <row r="760" ht="20.1" customHeight="1"/>
    <row r="761" ht="20.1" customHeight="1"/>
    <row r="762" ht="20.1" customHeight="1"/>
    <row r="763" ht="20.1" customHeight="1"/>
    <row r="764" ht="20.1" customHeight="1"/>
    <row r="765" ht="20.1" customHeight="1"/>
    <row r="766" ht="20.1" customHeight="1"/>
    <row r="767" ht="20.1" customHeight="1"/>
    <row r="768" ht="20.1" customHeight="1"/>
    <row r="769" ht="20.1" customHeight="1"/>
    <row r="770" ht="20.1" customHeight="1"/>
    <row r="771" ht="20.1" customHeight="1"/>
    <row r="772" ht="20.1" customHeight="1"/>
    <row r="773" ht="20.1" customHeight="1"/>
    <row r="774" ht="20.1" customHeight="1"/>
    <row r="775" ht="20.1" customHeight="1"/>
    <row r="776" ht="20.1" customHeight="1"/>
    <row r="777" ht="20.1" customHeight="1"/>
    <row r="778" ht="20.1" customHeight="1"/>
    <row r="779" ht="20.1" customHeight="1"/>
    <row r="780" ht="20.1" customHeight="1"/>
    <row r="781" ht="20.1" customHeight="1"/>
    <row r="782" ht="20.1" customHeight="1"/>
    <row r="783" ht="20.1" customHeight="1"/>
    <row r="784" ht="20.1" customHeight="1"/>
    <row r="785" ht="20.1" customHeight="1"/>
    <row r="786" ht="20.1" customHeight="1"/>
    <row r="787" ht="20.1" customHeight="1"/>
    <row r="788" ht="20.1" customHeight="1"/>
    <row r="789" ht="20.1" customHeight="1"/>
    <row r="790" ht="20.1" customHeight="1"/>
    <row r="791" ht="20.1" customHeight="1"/>
    <row r="792" ht="20.1" customHeight="1"/>
    <row r="793" ht="20.1" customHeight="1"/>
    <row r="794" ht="20.1" customHeight="1"/>
    <row r="795" ht="20.1" customHeight="1"/>
    <row r="796" ht="20.1" customHeight="1"/>
    <row r="797" ht="20.1" customHeight="1"/>
    <row r="798" ht="20.1" customHeight="1"/>
    <row r="799" ht="20.1" customHeight="1"/>
    <row r="800" ht="20.1" customHeight="1"/>
    <row r="801" ht="20.1" customHeight="1"/>
    <row r="802" ht="20.1" customHeight="1"/>
    <row r="803" ht="20.1" customHeight="1"/>
    <row r="804" ht="20.1" customHeight="1"/>
    <row r="805" ht="20.1" customHeight="1"/>
    <row r="806" ht="20.1" customHeight="1"/>
    <row r="807" ht="20.1" customHeight="1"/>
    <row r="808" ht="20.1" customHeight="1"/>
    <row r="809" ht="20.1" customHeight="1"/>
    <row r="810" ht="20.1" customHeight="1"/>
    <row r="811" ht="20.1" customHeight="1"/>
    <row r="812" ht="20.1" customHeight="1"/>
    <row r="813" ht="20.1" customHeight="1"/>
    <row r="814" ht="20.1" customHeight="1"/>
    <row r="815" ht="20.1" customHeight="1"/>
    <row r="816" ht="20.1" customHeight="1"/>
    <row r="817" ht="20.1" customHeight="1"/>
    <row r="818" ht="20.1" customHeight="1"/>
    <row r="819" ht="20.1" customHeight="1"/>
    <row r="820" ht="20.1" customHeight="1"/>
    <row r="821" ht="20.1" customHeight="1"/>
    <row r="822" ht="20.1" customHeight="1"/>
    <row r="823" ht="20.1" customHeight="1"/>
    <row r="824" ht="20.1" customHeight="1"/>
    <row r="825" ht="20.1" customHeight="1"/>
    <row r="826" ht="20.1" customHeight="1"/>
    <row r="827" ht="20.1" customHeight="1"/>
    <row r="828" ht="20.1" customHeight="1"/>
    <row r="829" ht="20.1" customHeight="1"/>
    <row r="830" ht="20.1" customHeight="1"/>
    <row r="831" ht="20.1" customHeight="1"/>
    <row r="832" ht="20.1" customHeight="1"/>
    <row r="833" ht="20.1" customHeight="1"/>
    <row r="834" ht="20.1" customHeight="1"/>
    <row r="835" ht="20.1" customHeight="1"/>
    <row r="836" ht="20.1" customHeight="1"/>
    <row r="837" ht="20.1" customHeight="1"/>
    <row r="838" ht="20.1" customHeight="1"/>
    <row r="839" ht="20.1" customHeight="1"/>
    <row r="840" ht="20.1" customHeight="1"/>
    <row r="841" ht="20.1" customHeight="1"/>
    <row r="842" ht="20.1" customHeight="1"/>
    <row r="843" ht="20.1" customHeight="1"/>
    <row r="844" ht="20.1" customHeight="1"/>
    <row r="845" ht="20.1" customHeight="1"/>
    <row r="846" ht="20.1" customHeight="1"/>
    <row r="847" ht="20.1" customHeight="1"/>
    <row r="848" ht="20.1" customHeight="1"/>
    <row r="849" ht="20.1" customHeight="1"/>
    <row r="850" ht="20.1" customHeight="1"/>
    <row r="851" ht="20.1" customHeight="1"/>
    <row r="852" ht="20.1" customHeight="1"/>
    <row r="853" ht="20.1" customHeight="1"/>
    <row r="854" ht="20.1" customHeight="1"/>
    <row r="855" ht="20.1" customHeight="1"/>
    <row r="856" ht="20.1" customHeight="1"/>
    <row r="857" ht="20.1" customHeight="1"/>
    <row r="858" ht="20.1" customHeight="1"/>
    <row r="859" ht="20.1" customHeight="1"/>
    <row r="860" ht="20.1" customHeight="1"/>
    <row r="861" ht="20.1" customHeight="1"/>
    <row r="862" ht="20.1" customHeight="1"/>
    <row r="863" ht="20.1" customHeight="1"/>
    <row r="864" ht="20.1" customHeight="1"/>
    <row r="865" ht="20.1" customHeight="1"/>
    <row r="866" ht="20.1" customHeight="1"/>
    <row r="867" ht="20.1" customHeight="1"/>
    <row r="868" ht="20.1" customHeight="1"/>
    <row r="869" ht="20.1" customHeight="1"/>
    <row r="870" ht="20.1" customHeight="1"/>
    <row r="871" ht="20.1" customHeight="1"/>
    <row r="872" ht="20.1" customHeight="1"/>
    <row r="873" ht="20.1" customHeight="1"/>
    <row r="874" ht="20.1" customHeight="1"/>
    <row r="875" ht="20.1" customHeight="1"/>
    <row r="876" ht="20.1" customHeight="1"/>
    <row r="877" ht="20.1" customHeight="1"/>
    <row r="878" ht="20.1" customHeight="1"/>
    <row r="879" ht="20.1" customHeight="1"/>
    <row r="880" ht="20.1" customHeight="1"/>
    <row r="881" ht="20.1" customHeight="1"/>
    <row r="882" ht="20.1" customHeight="1"/>
    <row r="883" ht="20.1" customHeight="1"/>
    <row r="884" ht="20.1" customHeight="1"/>
    <row r="885" ht="20.1" customHeight="1"/>
    <row r="886" ht="20.1" customHeight="1"/>
    <row r="887" ht="20.1" customHeight="1"/>
    <row r="888" ht="20.1" customHeight="1"/>
    <row r="889" ht="20.1" customHeight="1"/>
    <row r="890" ht="20.1" customHeight="1"/>
    <row r="891" ht="20.1" customHeight="1"/>
    <row r="892" ht="20.1" customHeight="1"/>
    <row r="893" ht="20.1" customHeight="1"/>
    <row r="894" ht="20.1" customHeight="1"/>
    <row r="895" ht="20.1" customHeight="1"/>
    <row r="896" ht="20.1" customHeight="1"/>
    <row r="897" ht="20.1" customHeight="1"/>
    <row r="898" ht="20.1" customHeight="1"/>
    <row r="899" ht="20.1" customHeight="1"/>
    <row r="900" ht="20.1" customHeight="1"/>
    <row r="901" ht="20.1" customHeight="1"/>
    <row r="902" ht="20.1" customHeight="1"/>
    <row r="903" ht="20.1" customHeight="1"/>
    <row r="904" ht="20.1" customHeight="1"/>
    <row r="905" ht="20.1" customHeight="1"/>
    <row r="906" ht="20.1" customHeight="1"/>
    <row r="907" ht="20.1" customHeight="1"/>
    <row r="908" ht="20.1" customHeight="1"/>
    <row r="909" ht="20.1" customHeight="1"/>
    <row r="910" ht="20.1" customHeight="1"/>
    <row r="911" ht="20.1" customHeight="1"/>
    <row r="912" ht="20.1" customHeight="1"/>
    <row r="913" ht="20.1" customHeight="1"/>
    <row r="914" ht="20.1" customHeight="1"/>
    <row r="915" ht="20.1" customHeight="1"/>
    <row r="916" ht="20.1" customHeight="1"/>
    <row r="917" ht="20.1" customHeight="1"/>
    <row r="918" ht="20.1" customHeight="1"/>
    <row r="919" ht="20.1" customHeight="1"/>
    <row r="920" ht="20.1" customHeight="1"/>
    <row r="921" ht="20.1" customHeight="1"/>
    <row r="922" ht="20.1" customHeight="1"/>
    <row r="923" ht="20.1" customHeight="1"/>
    <row r="924" ht="20.1" customHeight="1"/>
    <row r="925" ht="20.1" customHeight="1"/>
    <row r="926" ht="20.1" customHeight="1"/>
    <row r="927" ht="20.1" customHeight="1"/>
    <row r="928" ht="20.1" customHeight="1"/>
    <row r="929" ht="20.1" customHeight="1"/>
    <row r="930" ht="20.1" customHeight="1"/>
    <row r="931" ht="20.1" customHeight="1"/>
    <row r="932" ht="20.1" customHeight="1"/>
    <row r="933" ht="20.1" customHeight="1"/>
    <row r="934" ht="20.1" customHeight="1"/>
    <row r="935" ht="20.1" customHeight="1"/>
    <row r="936" ht="20.1" customHeight="1"/>
    <row r="937" ht="20.1" customHeight="1"/>
    <row r="938" ht="20.1" customHeight="1"/>
    <row r="939" ht="20.1" customHeight="1"/>
    <row r="940" ht="20.1" customHeight="1"/>
    <row r="941" ht="20.1" customHeight="1"/>
    <row r="942" ht="20.1" customHeight="1"/>
    <row r="943" ht="20.1" customHeight="1"/>
    <row r="944" ht="20.1" customHeight="1"/>
    <row r="945" ht="20.1" customHeight="1"/>
    <row r="946" ht="20.1" customHeight="1"/>
    <row r="947" ht="20.1" customHeight="1"/>
    <row r="948" ht="20.1" customHeight="1"/>
    <row r="949" ht="20.1" customHeight="1"/>
    <row r="950" ht="20.1" customHeight="1"/>
    <row r="951" ht="20.1" customHeight="1"/>
    <row r="952" ht="20.1" customHeight="1"/>
    <row r="953" ht="20.1" customHeight="1"/>
    <row r="954" ht="20.1" customHeight="1"/>
    <row r="955" ht="20.1" customHeight="1"/>
    <row r="956" ht="20.1" customHeight="1"/>
    <row r="957" ht="20.1" customHeight="1"/>
    <row r="958" ht="20.1" customHeight="1"/>
    <row r="959" ht="20.1" customHeight="1"/>
    <row r="960" ht="20.1" customHeight="1"/>
    <row r="961" ht="20.1" customHeight="1"/>
    <row r="962" ht="20.1" customHeight="1"/>
    <row r="963" ht="20.1" customHeight="1"/>
    <row r="964" ht="20.1" customHeight="1"/>
    <row r="965" ht="20.1" customHeight="1"/>
    <row r="966" ht="20.1" customHeight="1"/>
    <row r="967" ht="20.1" customHeight="1"/>
    <row r="968" ht="20.1" customHeight="1"/>
    <row r="969" ht="20.1" customHeight="1"/>
    <row r="970" ht="20.1" customHeight="1"/>
    <row r="971" ht="20.1" customHeight="1"/>
    <row r="972" ht="20.1" customHeight="1"/>
    <row r="973" ht="20.1" customHeight="1"/>
    <row r="974" ht="20.1" customHeight="1"/>
    <row r="975" ht="20.1" customHeight="1"/>
    <row r="976" ht="20.1" customHeight="1"/>
    <row r="977" ht="20.1" customHeight="1"/>
    <row r="978" ht="20.1" customHeight="1"/>
    <row r="979" ht="20.1" customHeight="1"/>
    <row r="980" ht="20.1" customHeight="1"/>
    <row r="981" ht="20.1" customHeight="1"/>
    <row r="982" ht="20.1" customHeight="1"/>
    <row r="983" ht="20.1" customHeight="1"/>
    <row r="984" ht="20.1" customHeight="1"/>
    <row r="985" ht="20.1" customHeight="1"/>
    <row r="986" ht="20.1" customHeight="1"/>
    <row r="987" ht="20.1" customHeight="1"/>
    <row r="988" ht="20.1" customHeight="1"/>
    <row r="989" ht="20.1" customHeight="1"/>
    <row r="990" ht="20.1" customHeight="1"/>
    <row r="991" ht="20.1" customHeight="1"/>
    <row r="992" ht="20.1" customHeight="1"/>
    <row r="993" ht="20.1" customHeight="1"/>
    <row r="994" ht="20.1" customHeight="1"/>
    <row r="995" ht="20.1" customHeight="1"/>
    <row r="996" ht="20.1" customHeight="1"/>
    <row r="997" ht="20.1" customHeight="1"/>
    <row r="998" ht="20.1" customHeight="1"/>
    <row r="999" ht="20.1" customHeight="1"/>
    <row r="1000" ht="20.1" customHeight="1"/>
    <row r="1001" ht="20.1" customHeight="1"/>
    <row r="1002" ht="20.1" customHeight="1"/>
    <row r="1003" ht="20.1" customHeight="1"/>
    <row r="1004" ht="20.1" customHeight="1"/>
    <row r="1005" ht="20.1" customHeight="1"/>
    <row r="1006" ht="20.1" customHeight="1"/>
    <row r="1007" ht="20.1" customHeight="1"/>
    <row r="1008" ht="20.1" customHeight="1"/>
    <row r="1009" ht="20.1" customHeight="1"/>
    <row r="1010" ht="20.1" customHeight="1"/>
    <row r="1011" ht="20.1" customHeight="1"/>
    <row r="1012" ht="20.1" customHeight="1"/>
    <row r="1013" ht="20.1" customHeight="1"/>
    <row r="1014" ht="20.1" customHeight="1"/>
    <row r="1015" ht="20.1" customHeight="1"/>
    <row r="1016" ht="20.1" customHeight="1"/>
    <row r="1017" ht="20.1" customHeight="1"/>
    <row r="1018" ht="20.1" customHeight="1"/>
    <row r="1019" ht="20.1" customHeight="1"/>
    <row r="1020" ht="20.1" customHeight="1"/>
    <row r="1021" ht="20.1" customHeight="1"/>
    <row r="1022" ht="20.1" customHeight="1"/>
    <row r="1023" ht="20.1" customHeight="1"/>
    <row r="1024" ht="20.1" customHeight="1"/>
    <row r="1025" ht="20.1" customHeight="1"/>
    <row r="1026" ht="20.1" customHeight="1"/>
    <row r="1027" ht="20.1" customHeight="1"/>
    <row r="1028" ht="20.1" customHeight="1"/>
    <row r="1029" ht="20.1" customHeight="1"/>
    <row r="1030" ht="20.1" customHeight="1"/>
    <row r="1031" ht="20.1" customHeight="1"/>
    <row r="1032" ht="20.1" customHeight="1"/>
    <row r="1033" ht="20.1" customHeight="1"/>
    <row r="1034" ht="20.1" customHeight="1"/>
    <row r="1035" ht="20.1" customHeight="1"/>
    <row r="1036" ht="20.1" customHeight="1"/>
    <row r="1037" ht="20.1" customHeight="1"/>
    <row r="1038" ht="20.1" customHeight="1"/>
    <row r="1039" ht="20.1" customHeight="1"/>
    <row r="1040" ht="20.1" customHeight="1"/>
    <row r="1041" ht="20.1" customHeight="1"/>
    <row r="1042" ht="20.1" customHeight="1"/>
    <row r="1043" ht="20.1" customHeight="1"/>
    <row r="1044" ht="20.1" customHeight="1"/>
    <row r="1045" ht="20.1" customHeight="1"/>
    <row r="1046" ht="20.1" customHeight="1"/>
    <row r="1047" ht="20.1" customHeight="1"/>
    <row r="1048" ht="20.1" customHeight="1"/>
    <row r="1049" ht="20.1" customHeight="1"/>
    <row r="1050" ht="20.1" customHeight="1"/>
    <row r="1051" ht="20.1" customHeight="1"/>
    <row r="1052" ht="20.1" customHeight="1"/>
    <row r="1053" ht="20.1" customHeight="1"/>
    <row r="1054" ht="20.1" customHeight="1"/>
    <row r="1055" ht="20.1" customHeight="1"/>
    <row r="1056" ht="20.1" customHeight="1"/>
    <row r="1057" ht="20.1" customHeight="1"/>
    <row r="1058" ht="20.1" customHeight="1"/>
    <row r="1059" ht="20.1" customHeight="1"/>
    <row r="1060" ht="20.1" customHeight="1"/>
    <row r="1061" ht="20.1" customHeight="1"/>
    <row r="1062" ht="20.1" customHeight="1"/>
    <row r="1063" ht="20.1" customHeight="1"/>
    <row r="1064" ht="20.1" customHeight="1"/>
    <row r="1065" ht="20.1" customHeight="1"/>
    <row r="1066" ht="20.1" customHeight="1"/>
    <row r="1067" ht="20.1" customHeight="1"/>
    <row r="1068" ht="20.1" customHeight="1"/>
    <row r="1069" ht="20.1" customHeight="1"/>
    <row r="1070" ht="20.1" customHeight="1"/>
    <row r="1071" ht="20.1" customHeight="1"/>
    <row r="1072" ht="20.1" customHeight="1"/>
    <row r="1073" ht="20.1" customHeight="1"/>
    <row r="1074" ht="20.1" customHeight="1"/>
    <row r="1075" ht="20.1" customHeight="1"/>
    <row r="1076" ht="20.1" customHeight="1"/>
    <row r="1077" ht="20.1" customHeight="1"/>
    <row r="1078" ht="20.1" customHeight="1"/>
    <row r="1079" ht="20.1" customHeight="1"/>
    <row r="1080" ht="20.1" customHeight="1"/>
    <row r="1081" ht="20.1" customHeight="1"/>
    <row r="1082" ht="20.1" customHeight="1"/>
    <row r="1083" ht="20.1" customHeight="1"/>
    <row r="1084" ht="20.1" customHeight="1"/>
    <row r="1085" ht="20.1" customHeight="1"/>
    <row r="1086" ht="20.1" customHeight="1"/>
    <row r="1087" ht="20.1" customHeight="1"/>
    <row r="1088" ht="20.1" customHeight="1"/>
    <row r="1089" ht="20.1" customHeight="1"/>
    <row r="1090" ht="20.1" customHeight="1"/>
    <row r="1091" ht="20.1" customHeight="1"/>
    <row r="1092" ht="20.1" customHeight="1"/>
    <row r="1093" ht="20.1" customHeight="1"/>
    <row r="1094" ht="20.1" customHeight="1"/>
    <row r="1095" ht="20.1" customHeight="1"/>
    <row r="1096" ht="20.1" customHeight="1"/>
    <row r="1097" ht="20.1" customHeight="1"/>
    <row r="1098" ht="20.1" customHeight="1"/>
    <row r="1099" ht="20.1" customHeight="1"/>
    <row r="1100" ht="20.1" customHeight="1"/>
    <row r="1101" ht="20.1" customHeight="1"/>
    <row r="1102" ht="20.1" customHeight="1"/>
    <row r="1103" ht="20.1" customHeight="1"/>
    <row r="1104" ht="20.1" customHeight="1"/>
    <row r="1105" ht="20.1" customHeight="1"/>
    <row r="1106" ht="20.1" customHeight="1"/>
    <row r="1107" ht="20.1" customHeight="1"/>
    <row r="1108" ht="20.1" customHeight="1"/>
    <row r="1109" ht="20.1" customHeight="1"/>
    <row r="1110" ht="20.1" customHeight="1"/>
    <row r="1111" ht="20.1" customHeight="1"/>
    <row r="1112" ht="20.1" customHeight="1"/>
    <row r="1113" ht="20.1" customHeight="1"/>
    <row r="1114" ht="20.1" customHeight="1"/>
    <row r="1115" ht="20.1" customHeight="1"/>
    <row r="1116" ht="20.1" customHeight="1"/>
    <row r="1117" ht="20.1" customHeight="1"/>
    <row r="1118" ht="20.1" customHeight="1"/>
    <row r="1119" ht="20.1" customHeight="1"/>
    <row r="1120" ht="20.1" customHeight="1"/>
    <row r="1121" ht="20.1" customHeight="1"/>
    <row r="1122" ht="20.1" customHeight="1"/>
    <row r="1123" ht="20.1" customHeight="1"/>
    <row r="1124" ht="20.1" customHeight="1"/>
    <row r="1125" ht="20.1" customHeight="1"/>
    <row r="1126" ht="20.1" customHeight="1"/>
    <row r="1127" ht="20.1" customHeight="1"/>
    <row r="1128" ht="20.1" customHeight="1"/>
    <row r="1129" ht="20.1" customHeight="1"/>
    <row r="1130" ht="20.1" customHeight="1"/>
    <row r="1131" ht="20.1" customHeight="1"/>
    <row r="1132" ht="20.1" customHeight="1"/>
    <row r="1133" ht="20.1" customHeight="1"/>
    <row r="1134" ht="20.1" customHeight="1"/>
    <row r="1135" ht="20.1" customHeight="1"/>
    <row r="1136" ht="20.1" customHeight="1"/>
    <row r="1137" ht="20.1" customHeight="1"/>
    <row r="1138" ht="20.1" customHeight="1"/>
    <row r="1139" ht="20.1" customHeight="1"/>
    <row r="1140" ht="20.1" customHeight="1"/>
    <row r="1141" ht="20.1" customHeight="1"/>
    <row r="1142" ht="20.1" customHeight="1"/>
    <row r="1143" ht="20.1" customHeight="1"/>
    <row r="1144" ht="20.1" customHeight="1"/>
    <row r="1145" ht="20.1" customHeight="1"/>
    <row r="1146" ht="20.1" customHeight="1"/>
    <row r="1147" ht="20.1" customHeight="1"/>
    <row r="1148" ht="20.1" customHeight="1"/>
    <row r="1149" ht="20.1" customHeight="1"/>
    <row r="1150" ht="20.1" customHeight="1"/>
    <row r="1151" ht="20.1" customHeight="1"/>
    <row r="1152" ht="20.1" customHeight="1"/>
    <row r="1153" ht="20.1" customHeight="1"/>
    <row r="1154" ht="20.1" customHeight="1"/>
    <row r="1155" ht="20.1" customHeight="1"/>
    <row r="1156" ht="20.1" customHeight="1"/>
    <row r="1157" ht="20.1" customHeight="1"/>
    <row r="1158" ht="20.1" customHeight="1"/>
    <row r="1159" ht="20.1" customHeight="1"/>
    <row r="1160" ht="20.1" customHeight="1"/>
    <row r="1161" ht="20.1" customHeight="1"/>
    <row r="1162" ht="20.1" customHeight="1"/>
    <row r="1163" ht="20.1" customHeight="1"/>
    <row r="1164" ht="20.1" customHeight="1"/>
    <row r="1165" ht="20.1" customHeight="1"/>
    <row r="1166" ht="20.1" customHeight="1"/>
  </sheetData>
  <autoFilter xmlns:etc="http://www.wps.cn/officeDocument/2017/etCustomData" ref="A4:G36" etc:filterBottomFollowUsedRange="0">
    <extLst/>
  </autoFilter>
  <mergeCells count="1">
    <mergeCell ref="A2:G2"/>
  </mergeCells>
  <printOptions horizontalCentered="1"/>
  <pageMargins left="0.998611111111111" right="0.998611111111111" top="0.998611111111111" bottom="0.998611111111111" header="0.310416666666667" footer="0.310416666666667"/>
  <pageSetup paperSize="9" scale="57" fitToHeight="0" orientation="portrait" blackAndWhite="1"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I42"/>
  <sheetViews>
    <sheetView showGridLines="0" showZeros="0" zoomScale="70" zoomScaleNormal="70" zoomScaleSheetLayoutView="60" workbookViewId="0">
      <pane xSplit="1" ySplit="4" topLeftCell="B20" activePane="bottomRight" state="frozen"/>
      <selection/>
      <selection pane="topRight"/>
      <selection pane="bottomLeft"/>
      <selection pane="bottomRight" activeCell="B1" sqref="B1"/>
    </sheetView>
  </sheetViews>
  <sheetFormatPr defaultColWidth="9.1" defaultRowHeight="12"/>
  <cols>
    <col min="1" max="1" width="12.675" style="108" customWidth="1"/>
    <col min="2" max="2" width="40.625" style="108" customWidth="1"/>
    <col min="3" max="8" width="14.625" style="108" customWidth="1"/>
    <col min="9" max="9" width="9.1" style="108" hidden="1" customWidth="1"/>
    <col min="10" max="16384" width="9.1" style="108"/>
  </cols>
  <sheetData>
    <row r="1" s="108" customFormat="1" ht="25" customHeight="1" spans="2:2">
      <c r="B1" s="110" t="s">
        <v>1265</v>
      </c>
    </row>
    <row r="2" s="108" customFormat="1" ht="27" spans="1:8">
      <c r="A2" s="219"/>
      <c r="B2" s="198" t="s">
        <v>1266</v>
      </c>
      <c r="C2" s="198"/>
      <c r="D2" s="198"/>
      <c r="E2" s="198"/>
      <c r="F2" s="198"/>
      <c r="G2" s="198"/>
      <c r="H2" s="198"/>
    </row>
    <row r="3" s="108" customFormat="1" ht="18" customHeight="1" spans="2:8">
      <c r="B3" s="220"/>
      <c r="C3" s="220"/>
      <c r="D3" s="220"/>
      <c r="E3" s="220"/>
      <c r="F3" s="220"/>
      <c r="G3" s="220"/>
      <c r="H3" s="220" t="s">
        <v>8</v>
      </c>
    </row>
    <row r="4" s="218" customFormat="1" ht="51" customHeight="1" spans="1:9">
      <c r="A4" s="221" t="s">
        <v>9</v>
      </c>
      <c r="B4" s="160" t="s">
        <v>10</v>
      </c>
      <c r="C4" s="161" t="s">
        <v>11</v>
      </c>
      <c r="D4" s="161" t="s">
        <v>12</v>
      </c>
      <c r="E4" s="161" t="s">
        <v>13</v>
      </c>
      <c r="F4" s="161" t="s">
        <v>14</v>
      </c>
      <c r="G4" s="222" t="s">
        <v>15</v>
      </c>
      <c r="H4" s="222" t="s">
        <v>16</v>
      </c>
      <c r="I4" s="255" t="s">
        <v>17</v>
      </c>
    </row>
    <row r="5" s="109" customFormat="1" ht="31" customHeight="1" spans="1:9">
      <c r="A5" s="223">
        <v>1030102</v>
      </c>
      <c r="B5" s="224" t="s">
        <v>1267</v>
      </c>
      <c r="C5" s="225">
        <v>0</v>
      </c>
      <c r="D5" s="225">
        <v>0</v>
      </c>
      <c r="E5" s="225">
        <v>0</v>
      </c>
      <c r="F5" s="225">
        <v>0</v>
      </c>
      <c r="G5" s="226" t="str">
        <f>IF(E5&lt;&gt;0,ROUND(F5/E5,3),"")</f>
        <v/>
      </c>
      <c r="H5" s="226" t="str">
        <f>IF(C5&lt;&gt;0,ROUND(F5/C5,3),"")</f>
        <v/>
      </c>
      <c r="I5" s="184" t="str">
        <f>IF(LEN(A5)=7,"是",IF(OR(C5&lt;&gt;0,D5&lt;&gt;0,E5&lt;&gt;0,F5&lt;&gt;0),"是","否"))</f>
        <v>是</v>
      </c>
    </row>
    <row r="6" s="108" customFormat="1" ht="31" customHeight="1" spans="1:9">
      <c r="A6" s="223">
        <v>1030112</v>
      </c>
      <c r="B6" s="224" t="s">
        <v>1268</v>
      </c>
      <c r="C6" s="225">
        <v>0</v>
      </c>
      <c r="D6" s="225">
        <v>0</v>
      </c>
      <c r="E6" s="225">
        <v>0</v>
      </c>
      <c r="F6" s="225">
        <v>0</v>
      </c>
      <c r="G6" s="226" t="str">
        <f t="shared" ref="G6:G42" si="0">IF(E6&lt;&gt;0,ROUND(F6/E6,3),"")</f>
        <v/>
      </c>
      <c r="H6" s="226" t="str">
        <f t="shared" ref="H6:H42" si="1">IF(C6&lt;&gt;0,ROUND(F6/C6,3),"")</f>
        <v/>
      </c>
      <c r="I6" s="184" t="str">
        <f t="shared" ref="I6:I42" si="2">IF(LEN(A6)=7,"是",IF(OR(C6&lt;&gt;0,D6&lt;&gt;0,E6&lt;&gt;0,F6&lt;&gt;0),"是","否"))</f>
        <v>是</v>
      </c>
    </row>
    <row r="7" s="108" customFormat="1" ht="31" customHeight="1" spans="1:9">
      <c r="A7" s="223">
        <v>1030129</v>
      </c>
      <c r="B7" s="224" t="s">
        <v>1269</v>
      </c>
      <c r="C7" s="225">
        <v>0</v>
      </c>
      <c r="D7" s="225">
        <v>0</v>
      </c>
      <c r="E7" s="225">
        <v>0</v>
      </c>
      <c r="F7" s="225">
        <v>0</v>
      </c>
      <c r="G7" s="226" t="str">
        <f t="shared" si="0"/>
        <v/>
      </c>
      <c r="H7" s="226" t="str">
        <f t="shared" si="1"/>
        <v/>
      </c>
      <c r="I7" s="184" t="str">
        <f t="shared" si="2"/>
        <v>是</v>
      </c>
    </row>
    <row r="8" s="108" customFormat="1" ht="31" customHeight="1" spans="1:9">
      <c r="A8" s="223">
        <v>1030146</v>
      </c>
      <c r="B8" s="224" t="s">
        <v>1270</v>
      </c>
      <c r="C8" s="225">
        <v>0</v>
      </c>
      <c r="D8" s="225">
        <v>0</v>
      </c>
      <c r="E8" s="225">
        <v>0</v>
      </c>
      <c r="F8" s="225">
        <v>0</v>
      </c>
      <c r="G8" s="226" t="str">
        <f t="shared" si="0"/>
        <v/>
      </c>
      <c r="H8" s="226" t="str">
        <f t="shared" si="1"/>
        <v/>
      </c>
      <c r="I8" s="184" t="str">
        <f t="shared" si="2"/>
        <v>是</v>
      </c>
    </row>
    <row r="9" s="108" customFormat="1" ht="31" customHeight="1" spans="1:9">
      <c r="A9" s="223">
        <v>1030147</v>
      </c>
      <c r="B9" s="224" t="s">
        <v>1271</v>
      </c>
      <c r="C9" s="225">
        <v>0</v>
      </c>
      <c r="D9" s="225">
        <v>0</v>
      </c>
      <c r="E9" s="225">
        <v>0</v>
      </c>
      <c r="F9" s="225">
        <v>0</v>
      </c>
      <c r="G9" s="226" t="str">
        <f t="shared" si="0"/>
        <v/>
      </c>
      <c r="H9" s="226" t="str">
        <f t="shared" si="1"/>
        <v/>
      </c>
      <c r="I9" s="184" t="str">
        <f t="shared" si="2"/>
        <v>是</v>
      </c>
    </row>
    <row r="10" s="108" customFormat="1" ht="31" customHeight="1" spans="1:9">
      <c r="A10" s="227">
        <v>1030148</v>
      </c>
      <c r="B10" s="228" t="s">
        <v>1272</v>
      </c>
      <c r="C10" s="229">
        <f t="shared" ref="C10:F10" si="3">SUM(C11:C18)</f>
        <v>10635</v>
      </c>
      <c r="D10" s="229">
        <f t="shared" si="3"/>
        <v>41860</v>
      </c>
      <c r="E10" s="229">
        <f t="shared" si="3"/>
        <v>15514</v>
      </c>
      <c r="F10" s="229">
        <f t="shared" si="3"/>
        <v>11340</v>
      </c>
      <c r="G10" s="226">
        <f t="shared" si="0"/>
        <v>0.731</v>
      </c>
      <c r="H10" s="226">
        <f t="shared" si="1"/>
        <v>1.066</v>
      </c>
      <c r="I10" s="184" t="str">
        <f t="shared" si="2"/>
        <v>是</v>
      </c>
    </row>
    <row r="11" s="108" customFormat="1" ht="31" customHeight="1" spans="1:9">
      <c r="A11" s="223">
        <v>103014801</v>
      </c>
      <c r="B11" s="230" t="s">
        <v>1273</v>
      </c>
      <c r="C11" s="231">
        <v>11824</v>
      </c>
      <c r="D11" s="231">
        <v>26957</v>
      </c>
      <c r="E11" s="225">
        <v>14974</v>
      </c>
      <c r="F11" s="231">
        <v>10362</v>
      </c>
      <c r="G11" s="232">
        <f t="shared" si="0"/>
        <v>0.692</v>
      </c>
      <c r="H11" s="232">
        <f t="shared" si="1"/>
        <v>0.876</v>
      </c>
      <c r="I11" s="184" t="str">
        <f t="shared" si="2"/>
        <v>是</v>
      </c>
    </row>
    <row r="12" s="108" customFormat="1" ht="31" customHeight="1" spans="1:9">
      <c r="A12" s="223">
        <v>103014802</v>
      </c>
      <c r="B12" s="230" t="s">
        <v>1274</v>
      </c>
      <c r="C12" s="231">
        <v>85</v>
      </c>
      <c r="D12" s="231">
        <v>0</v>
      </c>
      <c r="E12" s="225">
        <v>75</v>
      </c>
      <c r="F12" s="231">
        <v>59</v>
      </c>
      <c r="G12" s="232">
        <f t="shared" si="0"/>
        <v>0.787</v>
      </c>
      <c r="H12" s="232">
        <f t="shared" si="1"/>
        <v>0.694</v>
      </c>
      <c r="I12" s="184" t="str">
        <f t="shared" si="2"/>
        <v>是</v>
      </c>
    </row>
    <row r="13" s="108" customFormat="1" ht="31" customHeight="1" spans="1:9">
      <c r="A13" s="223">
        <v>103014803</v>
      </c>
      <c r="B13" s="230" t="s">
        <v>1275</v>
      </c>
      <c r="C13" s="225">
        <v>0</v>
      </c>
      <c r="D13" s="231">
        <v>14903</v>
      </c>
      <c r="E13" s="225">
        <v>1426</v>
      </c>
      <c r="F13" s="231">
        <v>1284</v>
      </c>
      <c r="G13" s="232">
        <f t="shared" si="0"/>
        <v>0.9</v>
      </c>
      <c r="H13" s="232" t="str">
        <f t="shared" si="1"/>
        <v/>
      </c>
      <c r="I13" s="184" t="str">
        <f t="shared" si="2"/>
        <v>是</v>
      </c>
    </row>
    <row r="14" s="108" customFormat="1" ht="31" hidden="1" customHeight="1" spans="1:9">
      <c r="A14" s="223">
        <v>103014890</v>
      </c>
      <c r="B14" s="230" t="s">
        <v>1276</v>
      </c>
      <c r="C14" s="225">
        <v>0</v>
      </c>
      <c r="D14" s="231">
        <v>0</v>
      </c>
      <c r="E14" s="225">
        <v>0</v>
      </c>
      <c r="F14" s="231">
        <v>0</v>
      </c>
      <c r="G14" s="232" t="str">
        <f t="shared" si="0"/>
        <v/>
      </c>
      <c r="H14" s="232" t="str">
        <f t="shared" si="1"/>
        <v/>
      </c>
      <c r="I14" s="184" t="str">
        <f t="shared" si="2"/>
        <v>否</v>
      </c>
    </row>
    <row r="15" s="108" customFormat="1" ht="31" hidden="1" customHeight="1" spans="1:9">
      <c r="A15" s="223">
        <v>103014893</v>
      </c>
      <c r="B15" s="230" t="s">
        <v>1277</v>
      </c>
      <c r="C15" s="225">
        <v>0</v>
      </c>
      <c r="D15" s="231">
        <v>0</v>
      </c>
      <c r="E15" s="225">
        <v>0</v>
      </c>
      <c r="F15" s="231">
        <v>0</v>
      </c>
      <c r="G15" s="232" t="str">
        <f t="shared" si="0"/>
        <v/>
      </c>
      <c r="H15" s="232" t="str">
        <f t="shared" si="1"/>
        <v/>
      </c>
      <c r="I15" s="184" t="str">
        <f t="shared" si="2"/>
        <v>否</v>
      </c>
    </row>
    <row r="16" s="108" customFormat="1" ht="31" customHeight="1" spans="1:9">
      <c r="A16" s="223">
        <v>103014898</v>
      </c>
      <c r="B16" s="230" t="s">
        <v>1278</v>
      </c>
      <c r="C16" s="231">
        <v>-1274</v>
      </c>
      <c r="D16" s="231">
        <v>0</v>
      </c>
      <c r="E16" s="225">
        <v>-1224</v>
      </c>
      <c r="F16" s="231">
        <v>-628</v>
      </c>
      <c r="G16" s="232">
        <f t="shared" si="0"/>
        <v>0.513</v>
      </c>
      <c r="H16" s="232">
        <f t="shared" si="1"/>
        <v>0.493</v>
      </c>
      <c r="I16" s="184" t="str">
        <f t="shared" si="2"/>
        <v>是</v>
      </c>
    </row>
    <row r="17" s="108" customFormat="1" ht="31" customHeight="1" spans="1:9">
      <c r="A17" s="223">
        <v>103014899</v>
      </c>
      <c r="B17" s="230" t="s">
        <v>1279</v>
      </c>
      <c r="C17" s="225">
        <v>0</v>
      </c>
      <c r="D17" s="231">
        <v>0</v>
      </c>
      <c r="E17" s="225">
        <v>263</v>
      </c>
      <c r="F17" s="231">
        <v>263</v>
      </c>
      <c r="G17" s="232">
        <f t="shared" si="0"/>
        <v>1</v>
      </c>
      <c r="H17" s="232" t="str">
        <f t="shared" si="1"/>
        <v/>
      </c>
      <c r="I17" s="184" t="str">
        <f t="shared" si="2"/>
        <v>是</v>
      </c>
    </row>
    <row r="18" s="108" customFormat="1" ht="31" customHeight="1" spans="1:9">
      <c r="A18" s="233">
        <v>1030150</v>
      </c>
      <c r="B18" s="234" t="s">
        <v>1280</v>
      </c>
      <c r="C18" s="225">
        <v>0</v>
      </c>
      <c r="D18" s="225">
        <v>0</v>
      </c>
      <c r="E18" s="225">
        <v>0</v>
      </c>
      <c r="F18" s="225">
        <v>0</v>
      </c>
      <c r="G18" s="235" t="str">
        <f t="shared" si="0"/>
        <v/>
      </c>
      <c r="H18" s="235" t="str">
        <f t="shared" si="1"/>
        <v/>
      </c>
      <c r="I18" s="184" t="str">
        <f t="shared" si="2"/>
        <v>是</v>
      </c>
    </row>
    <row r="19" s="108" customFormat="1" ht="31" customHeight="1" spans="1:9">
      <c r="A19" s="236">
        <v>1030155</v>
      </c>
      <c r="B19" s="237" t="s">
        <v>1281</v>
      </c>
      <c r="C19" s="165">
        <f t="shared" ref="C19:F19" si="4">SUM(C20:C21)</f>
        <v>374</v>
      </c>
      <c r="D19" s="165">
        <f t="shared" si="4"/>
        <v>400</v>
      </c>
      <c r="E19" s="165">
        <f t="shared" si="4"/>
        <v>400</v>
      </c>
      <c r="F19" s="165">
        <f t="shared" si="4"/>
        <v>373</v>
      </c>
      <c r="G19" s="235">
        <f t="shared" si="0"/>
        <v>0.933</v>
      </c>
      <c r="H19" s="235">
        <f t="shared" si="1"/>
        <v>0.997</v>
      </c>
      <c r="I19" s="184" t="str">
        <f t="shared" si="2"/>
        <v>是</v>
      </c>
    </row>
    <row r="20" s="108" customFormat="1" ht="31" customHeight="1" spans="1:9">
      <c r="A20" s="233">
        <v>103015501</v>
      </c>
      <c r="B20" s="171" t="s">
        <v>1282</v>
      </c>
      <c r="C20" s="172">
        <v>166</v>
      </c>
      <c r="D20" s="172">
        <v>200</v>
      </c>
      <c r="E20" s="225">
        <v>200</v>
      </c>
      <c r="F20" s="172">
        <v>175</v>
      </c>
      <c r="G20" s="238">
        <f t="shared" si="0"/>
        <v>0.875</v>
      </c>
      <c r="H20" s="238">
        <f t="shared" si="1"/>
        <v>1.054</v>
      </c>
      <c r="I20" s="184" t="str">
        <f t="shared" si="2"/>
        <v>是</v>
      </c>
    </row>
    <row r="21" s="108" customFormat="1" ht="31" customHeight="1" spans="1:9">
      <c r="A21" s="233">
        <v>103015502</v>
      </c>
      <c r="B21" s="171" t="s">
        <v>1283</v>
      </c>
      <c r="C21" s="172">
        <v>208</v>
      </c>
      <c r="D21" s="172">
        <v>200</v>
      </c>
      <c r="E21" s="225">
        <v>200</v>
      </c>
      <c r="F21" s="172">
        <v>198</v>
      </c>
      <c r="G21" s="238">
        <f t="shared" si="0"/>
        <v>0.99</v>
      </c>
      <c r="H21" s="238">
        <f t="shared" si="1"/>
        <v>0.952</v>
      </c>
      <c r="I21" s="184" t="str">
        <f t="shared" si="2"/>
        <v>是</v>
      </c>
    </row>
    <row r="22" s="108" customFormat="1" ht="31" customHeight="1" spans="1:9">
      <c r="A22" s="233">
        <v>1030156</v>
      </c>
      <c r="B22" s="234" t="s">
        <v>1284</v>
      </c>
      <c r="C22" s="239">
        <v>129</v>
      </c>
      <c r="D22" s="239">
        <v>120</v>
      </c>
      <c r="E22" s="225">
        <v>50</v>
      </c>
      <c r="F22" s="239">
        <v>63</v>
      </c>
      <c r="G22" s="235">
        <f t="shared" si="0"/>
        <v>1.26</v>
      </c>
      <c r="H22" s="235">
        <f t="shared" si="1"/>
        <v>0.488</v>
      </c>
      <c r="I22" s="184" t="str">
        <f t="shared" si="2"/>
        <v>是</v>
      </c>
    </row>
    <row r="23" s="108" customFormat="1" ht="31" customHeight="1" spans="1:9">
      <c r="A23" s="233">
        <v>1030157</v>
      </c>
      <c r="B23" s="234" t="s">
        <v>1285</v>
      </c>
      <c r="C23" s="225">
        <v>0</v>
      </c>
      <c r="D23" s="225">
        <v>0</v>
      </c>
      <c r="E23" s="225">
        <v>0</v>
      </c>
      <c r="F23" s="225">
        <v>0</v>
      </c>
      <c r="G23" s="235" t="str">
        <f t="shared" si="0"/>
        <v/>
      </c>
      <c r="H23" s="235" t="str">
        <f t="shared" si="1"/>
        <v/>
      </c>
      <c r="I23" s="184" t="str">
        <f t="shared" si="2"/>
        <v>是</v>
      </c>
    </row>
    <row r="24" s="108" customFormat="1" ht="31" customHeight="1" spans="1:9">
      <c r="A24" s="233">
        <v>1030158</v>
      </c>
      <c r="B24" s="234" t="s">
        <v>1286</v>
      </c>
      <c r="C24" s="225">
        <v>0</v>
      </c>
      <c r="D24" s="225">
        <v>0</v>
      </c>
      <c r="E24" s="225">
        <v>0</v>
      </c>
      <c r="F24" s="225">
        <v>0</v>
      </c>
      <c r="G24" s="235" t="str">
        <f t="shared" si="0"/>
        <v/>
      </c>
      <c r="H24" s="235" t="str">
        <f t="shared" si="1"/>
        <v/>
      </c>
      <c r="I24" s="184" t="str">
        <f t="shared" si="2"/>
        <v>是</v>
      </c>
    </row>
    <row r="25" s="108" customFormat="1" ht="31" customHeight="1" spans="1:9">
      <c r="A25" s="223">
        <v>1030159</v>
      </c>
      <c r="B25" s="224" t="s">
        <v>1287</v>
      </c>
      <c r="C25" s="225">
        <v>0</v>
      </c>
      <c r="D25" s="225">
        <v>0</v>
      </c>
      <c r="E25" s="225">
        <v>0</v>
      </c>
      <c r="F25" s="225">
        <v>0</v>
      </c>
      <c r="G25" s="226" t="str">
        <f t="shared" si="0"/>
        <v/>
      </c>
      <c r="H25" s="226" t="str">
        <f t="shared" si="1"/>
        <v/>
      </c>
      <c r="I25" s="184" t="str">
        <f t="shared" si="2"/>
        <v>是</v>
      </c>
    </row>
    <row r="26" s="108" customFormat="1" ht="31" customHeight="1" spans="1:9">
      <c r="A26" s="223">
        <v>1030178</v>
      </c>
      <c r="B26" s="224" t="s">
        <v>1288</v>
      </c>
      <c r="C26" s="225">
        <v>774</v>
      </c>
      <c r="D26" s="225">
        <v>630</v>
      </c>
      <c r="E26" s="225">
        <v>630</v>
      </c>
      <c r="F26" s="225">
        <v>627</v>
      </c>
      <c r="G26" s="226">
        <f t="shared" si="0"/>
        <v>0.995</v>
      </c>
      <c r="H26" s="226">
        <f t="shared" si="1"/>
        <v>0.81</v>
      </c>
      <c r="I26" s="184" t="str">
        <f t="shared" si="2"/>
        <v>是</v>
      </c>
    </row>
    <row r="27" s="108" customFormat="1" ht="31" customHeight="1" spans="1:9">
      <c r="A27" s="227">
        <v>1030180</v>
      </c>
      <c r="B27" s="228" t="s">
        <v>1289</v>
      </c>
      <c r="C27" s="229">
        <f t="shared" ref="C27:F27" si="5">SUM(C28:C32)</f>
        <v>0</v>
      </c>
      <c r="D27" s="229">
        <f t="shared" si="5"/>
        <v>0</v>
      </c>
      <c r="E27" s="229">
        <f t="shared" si="5"/>
        <v>0</v>
      </c>
      <c r="F27" s="229">
        <f t="shared" si="5"/>
        <v>0</v>
      </c>
      <c r="G27" s="226" t="str">
        <f t="shared" si="0"/>
        <v/>
      </c>
      <c r="H27" s="226" t="str">
        <f t="shared" si="1"/>
        <v/>
      </c>
      <c r="I27" s="184" t="str">
        <f t="shared" si="2"/>
        <v>是</v>
      </c>
    </row>
    <row r="28" s="108" customFormat="1" ht="31" hidden="1" customHeight="1" spans="1:9">
      <c r="A28" s="223">
        <v>103018003</v>
      </c>
      <c r="B28" s="230" t="s">
        <v>1290</v>
      </c>
      <c r="C28" s="231">
        <v>0</v>
      </c>
      <c r="D28" s="225">
        <v>0</v>
      </c>
      <c r="E28" s="225">
        <v>0</v>
      </c>
      <c r="F28" s="225">
        <v>0</v>
      </c>
      <c r="G28" s="232" t="str">
        <f t="shared" si="0"/>
        <v/>
      </c>
      <c r="H28" s="232" t="str">
        <f t="shared" si="1"/>
        <v/>
      </c>
      <c r="I28" s="184" t="str">
        <f t="shared" si="2"/>
        <v>否</v>
      </c>
    </row>
    <row r="29" s="108" customFormat="1" ht="31" hidden="1" customHeight="1" spans="1:9">
      <c r="A29" s="223">
        <v>103018004</v>
      </c>
      <c r="B29" s="230" t="s">
        <v>1291</v>
      </c>
      <c r="C29" s="231">
        <v>0</v>
      </c>
      <c r="D29" s="225">
        <v>0</v>
      </c>
      <c r="E29" s="225">
        <v>0</v>
      </c>
      <c r="F29" s="225">
        <v>0</v>
      </c>
      <c r="G29" s="232" t="str">
        <f t="shared" si="0"/>
        <v/>
      </c>
      <c r="H29" s="232" t="str">
        <f t="shared" si="1"/>
        <v/>
      </c>
      <c r="I29" s="184" t="str">
        <f t="shared" si="2"/>
        <v>否</v>
      </c>
    </row>
    <row r="30" s="108" customFormat="1" ht="31" hidden="1" customHeight="1" spans="1:9">
      <c r="A30" s="223">
        <v>103018005</v>
      </c>
      <c r="B30" s="230" t="s">
        <v>1292</v>
      </c>
      <c r="C30" s="231">
        <v>0</v>
      </c>
      <c r="D30" s="225">
        <v>0</v>
      </c>
      <c r="E30" s="225">
        <v>0</v>
      </c>
      <c r="F30" s="225">
        <v>0</v>
      </c>
      <c r="G30" s="232" t="str">
        <f t="shared" si="0"/>
        <v/>
      </c>
      <c r="H30" s="232" t="str">
        <f t="shared" si="1"/>
        <v/>
      </c>
      <c r="I30" s="184" t="str">
        <f t="shared" si="2"/>
        <v>否</v>
      </c>
    </row>
    <row r="31" s="108" customFormat="1" ht="31" hidden="1" customHeight="1" spans="1:9">
      <c r="A31" s="223">
        <v>103018006</v>
      </c>
      <c r="B31" s="230" t="s">
        <v>1293</v>
      </c>
      <c r="C31" s="231">
        <v>0</v>
      </c>
      <c r="D31" s="225">
        <v>0</v>
      </c>
      <c r="E31" s="225">
        <v>0</v>
      </c>
      <c r="F31" s="225">
        <v>0</v>
      </c>
      <c r="G31" s="232" t="str">
        <f t="shared" si="0"/>
        <v/>
      </c>
      <c r="H31" s="232" t="str">
        <f t="shared" si="1"/>
        <v/>
      </c>
      <c r="I31" s="184" t="str">
        <f t="shared" si="2"/>
        <v>否</v>
      </c>
    </row>
    <row r="32" s="108" customFormat="1" ht="31" hidden="1" customHeight="1" spans="1:9">
      <c r="A32" s="223">
        <v>103018007</v>
      </c>
      <c r="B32" s="230" t="s">
        <v>1294</v>
      </c>
      <c r="C32" s="231">
        <v>0</v>
      </c>
      <c r="D32" s="225">
        <v>0</v>
      </c>
      <c r="E32" s="225">
        <v>0</v>
      </c>
      <c r="F32" s="225">
        <v>0</v>
      </c>
      <c r="G32" s="232" t="str">
        <f t="shared" si="0"/>
        <v/>
      </c>
      <c r="H32" s="232" t="str">
        <f t="shared" si="1"/>
        <v/>
      </c>
      <c r="I32" s="184" t="str">
        <f t="shared" si="2"/>
        <v>否</v>
      </c>
    </row>
    <row r="33" s="108" customFormat="1" ht="31" customHeight="1" spans="1:9">
      <c r="A33" s="223">
        <v>1030199</v>
      </c>
      <c r="B33" s="224" t="s">
        <v>1295</v>
      </c>
      <c r="C33" s="225">
        <v>0</v>
      </c>
      <c r="D33" s="225">
        <v>0</v>
      </c>
      <c r="E33" s="225">
        <v>0</v>
      </c>
      <c r="F33" s="225">
        <v>0</v>
      </c>
      <c r="G33" s="226" t="str">
        <f t="shared" si="0"/>
        <v/>
      </c>
      <c r="H33" s="226" t="str">
        <f t="shared" si="1"/>
        <v/>
      </c>
      <c r="I33" s="184" t="str">
        <f t="shared" si="2"/>
        <v>是</v>
      </c>
    </row>
    <row r="34" s="108" customFormat="1" ht="31" customHeight="1" spans="1:9">
      <c r="A34" s="223">
        <v>10310</v>
      </c>
      <c r="B34" s="224" t="s">
        <v>1296</v>
      </c>
      <c r="C34" s="225">
        <v>9459</v>
      </c>
      <c r="D34" s="225">
        <v>14917</v>
      </c>
      <c r="E34" s="225">
        <v>11841</v>
      </c>
      <c r="F34" s="225">
        <v>11855</v>
      </c>
      <c r="G34" s="226">
        <f t="shared" si="0"/>
        <v>1.001</v>
      </c>
      <c r="H34" s="226">
        <f t="shared" si="1"/>
        <v>1.253</v>
      </c>
      <c r="I34" s="184" t="str">
        <f t="shared" si="2"/>
        <v>是</v>
      </c>
    </row>
    <row r="35" s="108" customFormat="1" ht="31" hidden="1" customHeight="1" spans="1:9">
      <c r="A35" s="223"/>
      <c r="B35" s="230"/>
      <c r="C35" s="231"/>
      <c r="D35" s="225"/>
      <c r="E35" s="225"/>
      <c r="F35" s="225"/>
      <c r="G35" s="232" t="str">
        <f t="shared" si="0"/>
        <v/>
      </c>
      <c r="H35" s="232" t="str">
        <f t="shared" si="1"/>
        <v/>
      </c>
      <c r="I35" s="184" t="str">
        <f t="shared" si="2"/>
        <v>否</v>
      </c>
    </row>
    <row r="36" s="108" customFormat="1" ht="31" customHeight="1" spans="1:9">
      <c r="A36" s="240"/>
      <c r="B36" s="241" t="s">
        <v>1297</v>
      </c>
      <c r="C36" s="242">
        <f t="shared" ref="C36:F36" si="6">SUM(C5:C10,C18:C19,C22:C27,C33:C34)</f>
        <v>21371</v>
      </c>
      <c r="D36" s="242">
        <f t="shared" si="6"/>
        <v>57927</v>
      </c>
      <c r="E36" s="242">
        <f t="shared" si="6"/>
        <v>28435</v>
      </c>
      <c r="F36" s="242">
        <f t="shared" si="6"/>
        <v>24258</v>
      </c>
      <c r="G36" s="243">
        <f t="shared" si="0"/>
        <v>0.853</v>
      </c>
      <c r="H36" s="243">
        <f t="shared" si="1"/>
        <v>1.135</v>
      </c>
      <c r="I36" s="184" t="str">
        <f t="shared" si="2"/>
        <v>是</v>
      </c>
    </row>
    <row r="37" s="108" customFormat="1" ht="31" customHeight="1" spans="1:9">
      <c r="A37" s="244">
        <v>110</v>
      </c>
      <c r="B37" s="245" t="s">
        <v>60</v>
      </c>
      <c r="C37" s="246">
        <f t="shared" ref="C37:F37" si="7">SUM(C38:C41)</f>
        <v>12309</v>
      </c>
      <c r="D37" s="246">
        <f t="shared" si="7"/>
        <v>13936</v>
      </c>
      <c r="E37" s="246">
        <f t="shared" si="7"/>
        <v>86474</v>
      </c>
      <c r="F37" s="246">
        <f t="shared" si="7"/>
        <v>86834.289265</v>
      </c>
      <c r="G37" s="247">
        <f t="shared" si="0"/>
        <v>1.004</v>
      </c>
      <c r="H37" s="247">
        <f t="shared" si="1"/>
        <v>7.055</v>
      </c>
      <c r="I37" s="184" t="str">
        <f t="shared" si="2"/>
        <v>是</v>
      </c>
    </row>
    <row r="38" s="108" customFormat="1" ht="31" customHeight="1" spans="1:9">
      <c r="A38" s="248">
        <v>11004</v>
      </c>
      <c r="B38" s="248" t="s">
        <v>1298</v>
      </c>
      <c r="C38" s="249">
        <v>2937</v>
      </c>
      <c r="D38" s="225">
        <v>0</v>
      </c>
      <c r="E38" s="249">
        <v>18938</v>
      </c>
      <c r="F38" s="249">
        <v>18956.207778</v>
      </c>
      <c r="G38" s="250">
        <f t="shared" si="0"/>
        <v>1.001</v>
      </c>
      <c r="H38" s="250">
        <f t="shared" si="1"/>
        <v>6.454</v>
      </c>
      <c r="I38" s="184" t="str">
        <f t="shared" si="2"/>
        <v>是</v>
      </c>
    </row>
    <row r="39" s="108" customFormat="1" ht="31" customHeight="1" spans="1:9">
      <c r="A39" s="248">
        <v>11008</v>
      </c>
      <c r="B39" s="248" t="s">
        <v>64</v>
      </c>
      <c r="C39" s="249">
        <v>8572</v>
      </c>
      <c r="D39" s="249">
        <v>6936</v>
      </c>
      <c r="E39" s="249">
        <v>6936</v>
      </c>
      <c r="F39" s="249">
        <v>6936.081487</v>
      </c>
      <c r="G39" s="250">
        <f t="shared" si="0"/>
        <v>1</v>
      </c>
      <c r="H39" s="250">
        <f t="shared" si="1"/>
        <v>0.809</v>
      </c>
      <c r="I39" s="184" t="str">
        <f t="shared" si="2"/>
        <v>是</v>
      </c>
    </row>
    <row r="40" s="108" customFormat="1" ht="31" customHeight="1" spans="1:9">
      <c r="A40" s="248">
        <v>11009</v>
      </c>
      <c r="B40" s="248" t="s">
        <v>65</v>
      </c>
      <c r="C40" s="225">
        <v>0</v>
      </c>
      <c r="D40" s="225">
        <v>0</v>
      </c>
      <c r="E40" s="249">
        <v>0</v>
      </c>
      <c r="F40" s="249">
        <v>342</v>
      </c>
      <c r="G40" s="250" t="str">
        <f t="shared" si="0"/>
        <v/>
      </c>
      <c r="H40" s="250" t="str">
        <f t="shared" si="1"/>
        <v/>
      </c>
      <c r="I40" s="184" t="str">
        <f t="shared" si="2"/>
        <v>是</v>
      </c>
    </row>
    <row r="41" s="108" customFormat="1" ht="31" customHeight="1" spans="1:9">
      <c r="A41" s="248">
        <v>11011</v>
      </c>
      <c r="B41" s="248" t="s">
        <v>66</v>
      </c>
      <c r="C41" s="249">
        <v>800</v>
      </c>
      <c r="D41" s="249">
        <v>7000</v>
      </c>
      <c r="E41" s="249">
        <v>60600</v>
      </c>
      <c r="F41" s="249">
        <v>60600</v>
      </c>
      <c r="G41" s="250">
        <f t="shared" si="0"/>
        <v>1</v>
      </c>
      <c r="H41" s="250">
        <f t="shared" si="1"/>
        <v>75.75</v>
      </c>
      <c r="I41" s="184" t="str">
        <f t="shared" si="2"/>
        <v>是</v>
      </c>
    </row>
    <row r="42" s="109" customFormat="1" ht="31" customHeight="1" spans="1:9">
      <c r="A42" s="251"/>
      <c r="B42" s="252" t="s">
        <v>69</v>
      </c>
      <c r="C42" s="253">
        <f t="shared" ref="C42:F42" si="8">SUM(C36:C37)</f>
        <v>33680</v>
      </c>
      <c r="D42" s="253">
        <f t="shared" si="8"/>
        <v>71863</v>
      </c>
      <c r="E42" s="253">
        <f t="shared" si="8"/>
        <v>114909</v>
      </c>
      <c r="F42" s="253">
        <f t="shared" si="8"/>
        <v>111092.289265</v>
      </c>
      <c r="G42" s="254">
        <f t="shared" si="0"/>
        <v>0.967</v>
      </c>
      <c r="H42" s="254">
        <f t="shared" si="1"/>
        <v>3.298</v>
      </c>
      <c r="I42" s="184" t="str">
        <f t="shared" si="2"/>
        <v>是</v>
      </c>
    </row>
  </sheetData>
  <autoFilter xmlns:etc="http://www.wps.cn/officeDocument/2017/etCustomData" ref="A4:I42" etc:filterBottomFollowUsedRange="0">
    <filterColumn colId="8">
      <customFilters>
        <customFilter operator="equal" val="是"/>
      </customFilters>
    </filterColumn>
    <extLst/>
  </autoFilter>
  <mergeCells count="1">
    <mergeCell ref="B2:H2"/>
  </mergeCells>
  <conditionalFormatting sqref="D37:F37">
    <cfRule type="expression" dxfId="0" priority="2" stopIfTrue="1">
      <formula>"len($A:$A)=3"</formula>
    </cfRule>
  </conditionalFormatting>
  <conditionalFormatting sqref="E38">
    <cfRule type="expression" dxfId="0" priority="1" stopIfTrue="1">
      <formula>"len($A:$A)=3"</formula>
    </cfRule>
  </conditionalFormatting>
  <conditionalFormatting sqref="F38">
    <cfRule type="expression" dxfId="0" priority="7" stopIfTrue="1">
      <formula>"len($A:$A)=3"</formula>
    </cfRule>
  </conditionalFormatting>
  <conditionalFormatting sqref="B37:B38">
    <cfRule type="expression" dxfId="0" priority="11" stopIfTrue="1">
      <formula>"len($A:$A)=3"</formula>
    </cfRule>
  </conditionalFormatting>
  <conditionalFormatting sqref="C37:C38">
    <cfRule type="expression" dxfId="0" priority="10" stopIfTrue="1">
      <formula>"len($A:$A)=3"</formula>
    </cfRule>
  </conditionalFormatting>
  <conditionalFormatting sqref="G37:G38">
    <cfRule type="expression" dxfId="0" priority="4" stopIfTrue="1">
      <formula>"len($A:$A)=3"</formula>
    </cfRule>
  </conditionalFormatting>
  <conditionalFormatting sqref="H37:H38">
    <cfRule type="expression" dxfId="0" priority="3" stopIfTrue="1">
      <formula>"len($A:$A)=3"</formula>
    </cfRule>
  </conditionalFormatting>
  <printOptions horizontalCentered="1"/>
  <pageMargins left="1" right="1" top="1" bottom="1" header="0.310416666666667" footer="0.468055555555556"/>
  <pageSetup paperSize="9" scale="58" fitToHeight="0" orientation="portrait" blackAndWhite="1"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showZeros="0" workbookViewId="0">
      <selection activeCell="B1" sqref="B1"/>
    </sheetView>
  </sheetViews>
  <sheetFormatPr defaultColWidth="9" defaultRowHeight="12"/>
  <cols>
    <col min="1" max="1" width="10.5" style="108" customWidth="1"/>
    <col min="2" max="2" width="27.9" style="108" customWidth="1"/>
    <col min="3" max="3" width="12.3" style="108" customWidth="1"/>
    <col min="4" max="4" width="11.1" style="157" customWidth="1"/>
    <col min="5" max="5" width="10.2" style="157" customWidth="1"/>
    <col min="6" max="6" width="9.1" style="157" customWidth="1"/>
    <col min="7" max="7" width="11.4" style="157" customWidth="1"/>
    <col min="8" max="8" width="12.3" style="157" customWidth="1"/>
    <col min="9" max="9" width="9" style="108" customWidth="1"/>
    <col min="10" max="10" width="9" style="108" hidden="1" customWidth="1"/>
    <col min="11" max="250" width="9" style="108" customWidth="1"/>
    <col min="251" max="16384" width="9" style="108"/>
  </cols>
  <sheetData>
    <row r="1" s="108" customFormat="1" ht="18.75" spans="1:8">
      <c r="A1" s="137"/>
      <c r="B1" s="110" t="s">
        <v>1299</v>
      </c>
      <c r="D1" s="157"/>
      <c r="E1" s="157"/>
      <c r="F1" s="157"/>
      <c r="G1" s="157"/>
      <c r="H1" s="157"/>
    </row>
    <row r="2" s="108" customFormat="1" ht="27" spans="1:8">
      <c r="A2" s="111"/>
      <c r="B2" s="198" t="s">
        <v>1300</v>
      </c>
      <c r="C2" s="198"/>
      <c r="D2" s="198"/>
      <c r="E2" s="198"/>
      <c r="F2" s="198"/>
      <c r="G2" s="198"/>
      <c r="H2" s="198"/>
    </row>
    <row r="3" s="108" customFormat="1" ht="19.5" customHeight="1" spans="1:8">
      <c r="A3" s="112"/>
      <c r="B3" s="112"/>
      <c r="C3" s="112"/>
      <c r="D3" s="158"/>
      <c r="E3" s="158"/>
      <c r="F3" s="158"/>
      <c r="G3" s="138" t="s">
        <v>1301</v>
      </c>
      <c r="H3" s="138"/>
    </row>
    <row r="4" s="108" customFormat="1" ht="51" customHeight="1" spans="1:8">
      <c r="A4" s="40" t="s">
        <v>73</v>
      </c>
      <c r="B4" s="115" t="s">
        <v>10</v>
      </c>
      <c r="C4" s="115" t="s">
        <v>11</v>
      </c>
      <c r="D4" s="15" t="s">
        <v>12</v>
      </c>
      <c r="E4" s="15" t="s">
        <v>13</v>
      </c>
      <c r="F4" s="15" t="s">
        <v>14</v>
      </c>
      <c r="G4" s="15" t="s">
        <v>15</v>
      </c>
      <c r="H4" s="15" t="s">
        <v>1302</v>
      </c>
    </row>
    <row r="5" s="108" customFormat="1" ht="23" customHeight="1" spans="1:8">
      <c r="A5" s="199">
        <v>207</v>
      </c>
      <c r="B5" s="200" t="s">
        <v>1303</v>
      </c>
      <c r="C5" s="201">
        <v>0</v>
      </c>
      <c r="D5" s="201">
        <v>5</v>
      </c>
      <c r="E5" s="201">
        <v>5</v>
      </c>
      <c r="F5" s="201">
        <v>5</v>
      </c>
      <c r="G5" s="202">
        <f>IF(E5&lt;&gt;0,ROUND(F5/E5,3),"")</f>
        <v>1</v>
      </c>
      <c r="H5" s="202" t="str">
        <f>IF(C5&lt;&gt;0,ROUND(F5/C5,3),"")</f>
        <v/>
      </c>
    </row>
    <row r="6" s="108" customFormat="1" ht="23" customHeight="1" spans="1:8">
      <c r="A6" s="199">
        <v>208</v>
      </c>
      <c r="B6" s="200" t="s">
        <v>1304</v>
      </c>
      <c r="C6" s="201">
        <v>846</v>
      </c>
      <c r="D6" s="201">
        <v>0</v>
      </c>
      <c r="E6" s="201">
        <v>0</v>
      </c>
      <c r="F6" s="201">
        <v>0</v>
      </c>
      <c r="G6" s="202" t="str">
        <f>IF(E6&lt;&gt;0,ROUND(F6/E6,3),"")</f>
        <v/>
      </c>
      <c r="H6" s="202">
        <f>IF(C6&lt;&gt;0,ROUND(F6/C6,3),"")</f>
        <v>0</v>
      </c>
    </row>
    <row r="7" s="108" customFormat="1" ht="23" customHeight="1" spans="1:8">
      <c r="A7" s="199">
        <v>211</v>
      </c>
      <c r="B7" s="200" t="s">
        <v>1305</v>
      </c>
      <c r="C7" s="201">
        <v>0</v>
      </c>
      <c r="D7" s="201">
        <v>0</v>
      </c>
      <c r="E7" s="201">
        <v>0</v>
      </c>
      <c r="F7" s="201">
        <v>0</v>
      </c>
      <c r="G7" s="202"/>
      <c r="H7" s="202"/>
    </row>
    <row r="8" s="108" customFormat="1" ht="23" customHeight="1" spans="1:8">
      <c r="A8" s="199">
        <v>212</v>
      </c>
      <c r="B8" s="203" t="s">
        <v>1306</v>
      </c>
      <c r="C8" s="201">
        <v>11219</v>
      </c>
      <c r="D8" s="201">
        <v>37442</v>
      </c>
      <c r="E8" s="201">
        <v>22853</v>
      </c>
      <c r="F8" s="201">
        <v>6353</v>
      </c>
      <c r="G8" s="202">
        <f t="shared" ref="G8:G15" si="0">IF(E8&lt;&gt;0,ROUND(F8/E8,3),"")</f>
        <v>0.278</v>
      </c>
      <c r="H8" s="202">
        <f t="shared" ref="H8:H15" si="1">IF(C8&lt;&gt;0,ROUND(F8/C8,3),"")</f>
        <v>0.566</v>
      </c>
    </row>
    <row r="9" s="108" customFormat="1" ht="23" customHeight="1" spans="1:8">
      <c r="A9" s="199">
        <v>213</v>
      </c>
      <c r="B9" s="200" t="s">
        <v>1307</v>
      </c>
      <c r="C9" s="201">
        <v>383</v>
      </c>
      <c r="D9" s="201">
        <v>1225</v>
      </c>
      <c r="E9" s="201">
        <v>4078</v>
      </c>
      <c r="F9" s="201">
        <v>729</v>
      </c>
      <c r="G9" s="202">
        <f t="shared" si="0"/>
        <v>0.179</v>
      </c>
      <c r="H9" s="202">
        <f t="shared" si="1"/>
        <v>1.903</v>
      </c>
    </row>
    <row r="10" s="108" customFormat="1" ht="23" customHeight="1" spans="1:8">
      <c r="A10" s="199">
        <v>214</v>
      </c>
      <c r="B10" s="200" t="s">
        <v>1308</v>
      </c>
      <c r="C10" s="201">
        <v>0</v>
      </c>
      <c r="D10" s="201">
        <v>0</v>
      </c>
      <c r="E10" s="201">
        <v>0</v>
      </c>
      <c r="F10" s="201">
        <v>0</v>
      </c>
      <c r="G10" s="202" t="str">
        <f t="shared" si="0"/>
        <v/>
      </c>
      <c r="H10" s="202" t="str">
        <f t="shared" si="1"/>
        <v/>
      </c>
    </row>
    <row r="11" s="108" customFormat="1" ht="23" customHeight="1" spans="1:8">
      <c r="A11" s="199">
        <v>215</v>
      </c>
      <c r="B11" s="200" t="s">
        <v>1309</v>
      </c>
      <c r="C11" s="201">
        <v>0</v>
      </c>
      <c r="D11" s="201">
        <v>0</v>
      </c>
      <c r="E11" s="201">
        <v>0</v>
      </c>
      <c r="F11" s="201">
        <v>0</v>
      </c>
      <c r="G11" s="202" t="str">
        <f t="shared" si="0"/>
        <v/>
      </c>
      <c r="H11" s="202" t="str">
        <f t="shared" si="1"/>
        <v/>
      </c>
    </row>
    <row r="12" s="108" customFormat="1" ht="23" customHeight="1" spans="1:8">
      <c r="A12" s="199">
        <v>229</v>
      </c>
      <c r="B12" s="200" t="s">
        <v>1310</v>
      </c>
      <c r="C12" s="201">
        <v>1766</v>
      </c>
      <c r="D12" s="201">
        <v>1215</v>
      </c>
      <c r="E12" s="201">
        <v>56206</v>
      </c>
      <c r="F12" s="201">
        <v>41678</v>
      </c>
      <c r="G12" s="202">
        <f t="shared" si="0"/>
        <v>0.742</v>
      </c>
      <c r="H12" s="202">
        <f t="shared" si="1"/>
        <v>23.6</v>
      </c>
    </row>
    <row r="13" s="108" customFormat="1" ht="23" customHeight="1" spans="1:8">
      <c r="A13" s="204">
        <v>232</v>
      </c>
      <c r="B13" s="205" t="s">
        <v>1311</v>
      </c>
      <c r="C13" s="201">
        <v>9355</v>
      </c>
      <c r="D13" s="201">
        <v>12625</v>
      </c>
      <c r="E13" s="201">
        <v>9304</v>
      </c>
      <c r="F13" s="201">
        <v>9304</v>
      </c>
      <c r="G13" s="206">
        <f t="shared" si="0"/>
        <v>1</v>
      </c>
      <c r="H13" s="202">
        <f t="shared" si="1"/>
        <v>0.995</v>
      </c>
    </row>
    <row r="14" s="108" customFormat="1" ht="23" customHeight="1" spans="1:8">
      <c r="A14" s="204">
        <v>233</v>
      </c>
      <c r="B14" s="205" t="s">
        <v>1312</v>
      </c>
      <c r="C14" s="201">
        <v>1</v>
      </c>
      <c r="D14" s="201">
        <v>121</v>
      </c>
      <c r="E14" s="201">
        <v>48</v>
      </c>
      <c r="F14" s="201">
        <v>63</v>
      </c>
      <c r="G14" s="206">
        <f t="shared" si="0"/>
        <v>1.313</v>
      </c>
      <c r="H14" s="202">
        <f t="shared" si="1"/>
        <v>63</v>
      </c>
    </row>
    <row r="15" s="108" customFormat="1" ht="23" customHeight="1" spans="1:8">
      <c r="A15" s="204">
        <v>234</v>
      </c>
      <c r="B15" s="65" t="s">
        <v>1313</v>
      </c>
      <c r="C15" s="201">
        <v>0</v>
      </c>
      <c r="D15" s="201">
        <v>0</v>
      </c>
      <c r="E15" s="201">
        <v>0</v>
      </c>
      <c r="F15" s="201">
        <f>VLOOKUP(A15,'8.2024年基金支出明细'!$A:$F,6,FALSE)</f>
        <v>0</v>
      </c>
      <c r="G15" s="206" t="str">
        <f t="shared" si="0"/>
        <v/>
      </c>
      <c r="H15" s="202" t="str">
        <f t="shared" si="1"/>
        <v/>
      </c>
    </row>
    <row r="16" s="108" customFormat="1" ht="23" customHeight="1" spans="1:10">
      <c r="A16" s="207"/>
      <c r="B16" s="41" t="s">
        <v>1314</v>
      </c>
      <c r="C16" s="208">
        <f t="shared" ref="C16:F16" si="2">SUM(C5:C15)</f>
        <v>23570</v>
      </c>
      <c r="D16" s="208">
        <f t="shared" si="2"/>
        <v>52633</v>
      </c>
      <c r="E16" s="208">
        <f t="shared" si="2"/>
        <v>92494</v>
      </c>
      <c r="F16" s="208">
        <f t="shared" si="2"/>
        <v>58132</v>
      </c>
      <c r="G16" s="149">
        <f t="shared" ref="G16:G21" si="3">IF(E16&lt;&gt;0,ROUND(F16/E16,3),"")</f>
        <v>0.628</v>
      </c>
      <c r="H16" s="209">
        <f t="shared" ref="H16:H21" si="4">IF(C16&lt;&gt;0,ROUND(F16/C16,3),"")</f>
        <v>2.466</v>
      </c>
      <c r="J16" s="208">
        <f>F16-C16</f>
        <v>34562</v>
      </c>
    </row>
    <row r="17" s="108" customFormat="1" ht="23" customHeight="1" spans="1:8">
      <c r="A17" s="199">
        <v>230</v>
      </c>
      <c r="B17" s="200" t="s">
        <v>126</v>
      </c>
      <c r="C17" s="201">
        <v>1074</v>
      </c>
      <c r="D17" s="201">
        <v>9230</v>
      </c>
      <c r="E17" s="201">
        <v>12415</v>
      </c>
      <c r="F17" s="201">
        <v>1606</v>
      </c>
      <c r="G17" s="206">
        <f t="shared" si="3"/>
        <v>0.129</v>
      </c>
      <c r="H17" s="202">
        <f t="shared" si="4"/>
        <v>1.495</v>
      </c>
    </row>
    <row r="18" s="108" customFormat="1" ht="23" customHeight="1" spans="1:8">
      <c r="A18" s="204">
        <v>23104</v>
      </c>
      <c r="B18" s="210" t="s">
        <v>1315</v>
      </c>
      <c r="C18" s="201">
        <v>2100</v>
      </c>
      <c r="D18" s="201">
        <v>10000</v>
      </c>
      <c r="E18" s="201">
        <v>10000</v>
      </c>
      <c r="F18" s="201">
        <v>24600</v>
      </c>
      <c r="G18" s="206">
        <f t="shared" si="3"/>
        <v>2.46</v>
      </c>
      <c r="H18" s="202">
        <f t="shared" si="4"/>
        <v>11.714</v>
      </c>
    </row>
    <row r="19" s="108" customFormat="1" ht="23" customHeight="1" spans="1:8">
      <c r="A19" s="114"/>
      <c r="B19" s="40" t="s">
        <v>1316</v>
      </c>
      <c r="C19" s="208">
        <f t="shared" ref="C19:F19" si="5">SUM(C16,C17,C18)</f>
        <v>26744</v>
      </c>
      <c r="D19" s="208">
        <f t="shared" si="5"/>
        <v>71863</v>
      </c>
      <c r="E19" s="208">
        <f t="shared" si="5"/>
        <v>114909</v>
      </c>
      <c r="F19" s="208">
        <f t="shared" si="5"/>
        <v>84338</v>
      </c>
      <c r="G19" s="149">
        <f t="shared" si="3"/>
        <v>0.734</v>
      </c>
      <c r="H19" s="209">
        <f t="shared" si="4"/>
        <v>3.154</v>
      </c>
    </row>
    <row r="20" s="108" customFormat="1" ht="23" customHeight="1" spans="1:8">
      <c r="A20" s="204">
        <v>23009</v>
      </c>
      <c r="B20" s="211" t="s">
        <v>1317</v>
      </c>
      <c r="C20" s="208">
        <f>SUM(C21)</f>
        <v>6936</v>
      </c>
      <c r="D20" s="208">
        <f>SUM(D21)</f>
        <v>0</v>
      </c>
      <c r="E20" s="208">
        <f>SUM(E21)</f>
        <v>0</v>
      </c>
      <c r="F20" s="208">
        <f>SUM(F21)</f>
        <v>26754</v>
      </c>
      <c r="G20" s="149" t="str">
        <f t="shared" si="3"/>
        <v/>
      </c>
      <c r="H20" s="209">
        <f t="shared" si="4"/>
        <v>3.857</v>
      </c>
    </row>
    <row r="21" s="108" customFormat="1" ht="23" customHeight="1" spans="1:8">
      <c r="A21" s="210"/>
      <c r="B21" s="65" t="s">
        <v>1148</v>
      </c>
      <c r="C21" s="212">
        <v>6936</v>
      </c>
      <c r="D21" s="213">
        <v>0</v>
      </c>
      <c r="E21" s="212">
        <v>0</v>
      </c>
      <c r="F21" s="212">
        <v>26754</v>
      </c>
      <c r="G21" s="149" t="str">
        <f t="shared" si="3"/>
        <v/>
      </c>
      <c r="H21" s="202">
        <f t="shared" si="4"/>
        <v>3.857</v>
      </c>
    </row>
    <row r="22" s="108" customFormat="1" ht="23" customHeight="1" spans="1:8">
      <c r="A22" s="210"/>
      <c r="B22" s="214" t="s">
        <v>1318</v>
      </c>
      <c r="C22" s="215"/>
      <c r="D22" s="216"/>
      <c r="E22" s="216"/>
      <c r="F22" s="216"/>
      <c r="G22" s="217"/>
      <c r="H22" s="217"/>
    </row>
  </sheetData>
  <autoFilter xmlns:etc="http://www.wps.cn/officeDocument/2017/etCustomData" ref="A4:H24" etc:filterBottomFollowUsedRange="0">
    <extLst/>
  </autoFilter>
  <mergeCells count="2">
    <mergeCell ref="B2:H2"/>
    <mergeCell ref="G3:H3"/>
  </mergeCells>
  <pageMargins left="0.998611111111111" right="0.998611111111111" top="0.998611111111111" bottom="0.998611111111111" header="0.5" footer="0.5"/>
  <pageSetup paperSize="9" scale="79" fitToHeight="0" orientation="portrait" blackAndWhite="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M291"/>
  <sheetViews>
    <sheetView showGridLines="0" showZeros="0" zoomScale="85" zoomScaleNormal="85" zoomScaleSheetLayoutView="60" workbookViewId="0">
      <pane xSplit="3" ySplit="4" topLeftCell="D104" activePane="bottomRight" state="frozen"/>
      <selection/>
      <selection pane="topRight"/>
      <selection pane="bottomLeft"/>
      <selection pane="bottomRight" activeCell="B1" sqref="B1"/>
    </sheetView>
  </sheetViews>
  <sheetFormatPr defaultColWidth="9" defaultRowHeight="12"/>
  <cols>
    <col min="1" max="1" width="10.5" style="108" customWidth="1"/>
    <col min="2" max="2" width="48.375" style="108" customWidth="1"/>
    <col min="3" max="8" width="15.625" style="157" customWidth="1"/>
    <col min="9" max="13" width="9" style="108" hidden="1" customWidth="1"/>
    <col min="14" max="16384" width="9" style="108"/>
  </cols>
  <sheetData>
    <row r="1" s="108" customFormat="1" ht="26" customHeight="1" spans="1:8">
      <c r="A1" s="137"/>
      <c r="B1" s="110" t="s">
        <v>1319</v>
      </c>
      <c r="C1" s="157"/>
      <c r="D1" s="157"/>
      <c r="E1" s="157"/>
      <c r="F1" s="157"/>
      <c r="G1" s="157"/>
      <c r="H1" s="157"/>
    </row>
    <row r="2" s="108" customFormat="1" ht="27" spans="1:8">
      <c r="A2" s="111"/>
      <c r="B2" s="35" t="s">
        <v>1320</v>
      </c>
      <c r="C2" s="35"/>
      <c r="D2" s="35"/>
      <c r="E2" s="35"/>
      <c r="F2" s="35"/>
      <c r="G2" s="35"/>
      <c r="H2" s="35"/>
    </row>
    <row r="3" s="108" customFormat="1" ht="19.5" customHeight="1" spans="1:8">
      <c r="A3" s="112"/>
      <c r="B3" s="112"/>
      <c r="C3" s="158"/>
      <c r="D3" s="158"/>
      <c r="E3" s="158"/>
      <c r="F3" s="158"/>
      <c r="G3" s="138" t="s">
        <v>1301</v>
      </c>
      <c r="H3" s="138"/>
    </row>
    <row r="4" s="108" customFormat="1" ht="51" customHeight="1" spans="1:13">
      <c r="A4" s="159" t="s">
        <v>73</v>
      </c>
      <c r="B4" s="160" t="s">
        <v>10</v>
      </c>
      <c r="C4" s="161" t="s">
        <v>11</v>
      </c>
      <c r="D4" s="161" t="s">
        <v>12</v>
      </c>
      <c r="E4" s="161" t="s">
        <v>13</v>
      </c>
      <c r="F4" s="161" t="s">
        <v>14</v>
      </c>
      <c r="G4" s="162" t="s">
        <v>15</v>
      </c>
      <c r="H4" s="162" t="s">
        <v>1302</v>
      </c>
      <c r="I4" s="108" t="s">
        <v>17</v>
      </c>
      <c r="J4" s="183" t="s">
        <v>139</v>
      </c>
      <c r="K4" s="183" t="s">
        <v>140</v>
      </c>
      <c r="L4" s="183" t="s">
        <v>141</v>
      </c>
      <c r="M4" s="183" t="s">
        <v>142</v>
      </c>
    </row>
    <row r="5" s="108" customFormat="1" ht="31" customHeight="1" spans="1:13">
      <c r="A5" s="163">
        <v>207</v>
      </c>
      <c r="B5" s="164" t="s">
        <v>1303</v>
      </c>
      <c r="C5" s="165">
        <f>SUMIFS(C6:C$279,$K6:$K$279,$A5,$J6:$J$279,"款")</f>
        <v>0</v>
      </c>
      <c r="D5" s="165">
        <f>SUMIFS(D6:D$279,$K6:$K$279,$A5,$J6:$J$279,"款")</f>
        <v>5</v>
      </c>
      <c r="E5" s="165">
        <f>SUMIFS(E6:E$279,$K6:$K$279,$A5,$J6:$J$279,"款")</f>
        <v>5</v>
      </c>
      <c r="F5" s="165">
        <f>SUMIFS(F6:F$279,$K6:$K$279,$A5,$J6:$J$279,"款")</f>
        <v>5</v>
      </c>
      <c r="G5" s="166">
        <f t="shared" ref="G5:G68" si="0">IF(E5&lt;&gt;0,ROUND(F5/E5,3),"")</f>
        <v>1</v>
      </c>
      <c r="H5" s="166" t="str">
        <f t="shared" ref="H5:H68" si="1">IF(C5&lt;&gt;0,ROUND(F5/C5,3),"")</f>
        <v/>
      </c>
      <c r="I5" s="184" t="str">
        <f t="shared" ref="I5:I68" si="2">IF(LEN(A5)=3,"是",IF(OR(C5&lt;&gt;0,D5&lt;&gt;0,E5&lt;&gt;0,F5&lt;&gt;0),"是","否"))</f>
        <v>是</v>
      </c>
      <c r="J5" s="185" t="str">
        <f t="shared" ref="J5:J68" si="3">_xlfn.IFS(LEN(A5)=3,"类",LEN(A5)=5,"款",LEN(A5)=7,"项")</f>
        <v>类</v>
      </c>
      <c r="K5" s="186" t="str">
        <f t="shared" ref="K5:K68" si="4">LEFT(A5,3)</f>
        <v>207</v>
      </c>
      <c r="L5" s="155" t="str">
        <f t="shared" ref="L5:L68" si="5">LEFT(A5,5)</f>
        <v>207</v>
      </c>
      <c r="M5" s="155" t="str">
        <f t="shared" ref="M5:M68" si="6">LEFT(A5,7)</f>
        <v>207</v>
      </c>
    </row>
    <row r="6" s="108" customFormat="1" ht="31" customHeight="1" spans="1:13">
      <c r="A6" s="167">
        <v>20707</v>
      </c>
      <c r="B6" s="168" t="s">
        <v>1321</v>
      </c>
      <c r="C6" s="165">
        <f>SUMIFS(C7:C$279,$L7:$L$279,$A6,$J7:$J$279,"项")</f>
        <v>0</v>
      </c>
      <c r="D6" s="165">
        <f>SUMIFS(D7:D$279,$L7:$L$279,$A6,$J7:$J$279,"项")</f>
        <v>5</v>
      </c>
      <c r="E6" s="165">
        <f>SUMIFS(E7:E$279,$L7:$L$279,$A6,$J7:$J$279,"项")</f>
        <v>5</v>
      </c>
      <c r="F6" s="165">
        <f>SUMIFS(F7:F$279,$L7:$L$279,$A6,$J7:$J$279,"项")</f>
        <v>5</v>
      </c>
      <c r="G6" s="169">
        <f t="shared" si="0"/>
        <v>1</v>
      </c>
      <c r="H6" s="169" t="str">
        <f t="shared" si="1"/>
        <v/>
      </c>
      <c r="I6" s="184" t="str">
        <f t="shared" si="2"/>
        <v>是</v>
      </c>
      <c r="J6" s="185" t="str">
        <f t="shared" si="3"/>
        <v>款</v>
      </c>
      <c r="K6" s="186" t="str">
        <f t="shared" si="4"/>
        <v>207</v>
      </c>
      <c r="L6" s="155" t="str">
        <f t="shared" si="5"/>
        <v>20707</v>
      </c>
      <c r="M6" s="155" t="str">
        <f t="shared" si="6"/>
        <v>20707</v>
      </c>
    </row>
    <row r="7" s="155" customFormat="1" ht="31" customHeight="1" spans="1:13">
      <c r="A7" s="170">
        <v>2070701</v>
      </c>
      <c r="B7" s="171" t="s">
        <v>1322</v>
      </c>
      <c r="C7" s="172">
        <v>0</v>
      </c>
      <c r="D7" s="172">
        <v>5</v>
      </c>
      <c r="E7" s="172">
        <v>5</v>
      </c>
      <c r="F7" s="172">
        <v>5</v>
      </c>
      <c r="G7" s="173">
        <f t="shared" si="0"/>
        <v>1</v>
      </c>
      <c r="H7" s="173" t="str">
        <f t="shared" si="1"/>
        <v/>
      </c>
      <c r="I7" s="184" t="str">
        <f t="shared" si="2"/>
        <v>是</v>
      </c>
      <c r="J7" s="185" t="str">
        <f t="shared" si="3"/>
        <v>项</v>
      </c>
      <c r="K7" s="186" t="str">
        <f t="shared" si="4"/>
        <v>207</v>
      </c>
      <c r="L7" s="155" t="str">
        <f t="shared" si="5"/>
        <v>20707</v>
      </c>
      <c r="M7" s="155" t="str">
        <f t="shared" si="6"/>
        <v>2070701</v>
      </c>
    </row>
    <row r="8" s="108" customFormat="1" ht="31" hidden="1" customHeight="1" spans="1:13">
      <c r="A8" s="174">
        <v>2070702</v>
      </c>
      <c r="B8" s="175" t="s">
        <v>1323</v>
      </c>
      <c r="C8" s="172">
        <v>0</v>
      </c>
      <c r="D8" s="172">
        <v>0</v>
      </c>
      <c r="E8" s="172">
        <v>0</v>
      </c>
      <c r="F8" s="172">
        <v>0</v>
      </c>
      <c r="G8" s="169" t="str">
        <f t="shared" si="0"/>
        <v/>
      </c>
      <c r="H8" s="169" t="str">
        <f t="shared" si="1"/>
        <v/>
      </c>
      <c r="I8" s="184" t="str">
        <f t="shared" si="2"/>
        <v>否</v>
      </c>
      <c r="J8" s="185" t="str">
        <f t="shared" si="3"/>
        <v>项</v>
      </c>
      <c r="K8" s="186" t="str">
        <f t="shared" si="4"/>
        <v>207</v>
      </c>
      <c r="L8" s="155" t="str">
        <f t="shared" si="5"/>
        <v>20707</v>
      </c>
      <c r="M8" s="155" t="str">
        <f t="shared" si="6"/>
        <v>2070702</v>
      </c>
    </row>
    <row r="9" s="108" customFormat="1" ht="31" hidden="1" customHeight="1" spans="1:13">
      <c r="A9" s="174">
        <v>2070703</v>
      </c>
      <c r="B9" s="176" t="s">
        <v>1324</v>
      </c>
      <c r="C9" s="172">
        <v>0</v>
      </c>
      <c r="D9" s="172">
        <v>0</v>
      </c>
      <c r="E9" s="172">
        <v>0</v>
      </c>
      <c r="F9" s="172">
        <v>0</v>
      </c>
      <c r="G9" s="177" t="str">
        <f t="shared" si="0"/>
        <v/>
      </c>
      <c r="H9" s="177" t="str">
        <f t="shared" si="1"/>
        <v/>
      </c>
      <c r="I9" s="184" t="str">
        <f t="shared" si="2"/>
        <v>否</v>
      </c>
      <c r="J9" s="185" t="str">
        <f t="shared" si="3"/>
        <v>项</v>
      </c>
      <c r="K9" s="186" t="str">
        <f t="shared" si="4"/>
        <v>207</v>
      </c>
      <c r="L9" s="155" t="str">
        <f t="shared" si="5"/>
        <v>20707</v>
      </c>
      <c r="M9" s="155" t="str">
        <f t="shared" si="6"/>
        <v>2070703</v>
      </c>
    </row>
    <row r="10" s="108" customFormat="1" ht="31" hidden="1" customHeight="1" spans="1:13">
      <c r="A10" s="174">
        <v>2070704</v>
      </c>
      <c r="B10" s="175" t="s">
        <v>1325</v>
      </c>
      <c r="C10" s="172">
        <v>0</v>
      </c>
      <c r="D10" s="172">
        <v>0</v>
      </c>
      <c r="E10" s="172">
        <v>0</v>
      </c>
      <c r="F10" s="172">
        <v>0</v>
      </c>
      <c r="G10" s="169" t="str">
        <f t="shared" si="0"/>
        <v/>
      </c>
      <c r="H10" s="169" t="str">
        <f t="shared" si="1"/>
        <v/>
      </c>
      <c r="I10" s="184" t="str">
        <f t="shared" si="2"/>
        <v>否</v>
      </c>
      <c r="J10" s="185" t="str">
        <f t="shared" si="3"/>
        <v>项</v>
      </c>
      <c r="K10" s="186" t="str">
        <f t="shared" si="4"/>
        <v>207</v>
      </c>
      <c r="L10" s="155" t="str">
        <f t="shared" si="5"/>
        <v>20707</v>
      </c>
      <c r="M10" s="155" t="str">
        <f t="shared" si="6"/>
        <v>2070704</v>
      </c>
    </row>
    <row r="11" s="108" customFormat="1" ht="31" hidden="1" customHeight="1" spans="1:13">
      <c r="A11" s="174">
        <v>2070799</v>
      </c>
      <c r="B11" s="178" t="s">
        <v>1326</v>
      </c>
      <c r="C11" s="172">
        <v>0</v>
      </c>
      <c r="D11" s="172">
        <v>0</v>
      </c>
      <c r="E11" s="172">
        <v>0</v>
      </c>
      <c r="F11" s="172">
        <v>0</v>
      </c>
      <c r="G11" s="179" t="str">
        <f t="shared" si="0"/>
        <v/>
      </c>
      <c r="H11" s="179" t="str">
        <f t="shared" si="1"/>
        <v/>
      </c>
      <c r="I11" s="184" t="str">
        <f t="shared" si="2"/>
        <v>否</v>
      </c>
      <c r="J11" s="185" t="str">
        <f t="shared" si="3"/>
        <v>项</v>
      </c>
      <c r="K11" s="186" t="str">
        <f t="shared" si="4"/>
        <v>207</v>
      </c>
      <c r="L11" s="155" t="str">
        <f t="shared" si="5"/>
        <v>20707</v>
      </c>
      <c r="M11" s="155" t="str">
        <f t="shared" si="6"/>
        <v>2070799</v>
      </c>
    </row>
    <row r="12" s="108" customFormat="1" ht="31" hidden="1" customHeight="1" spans="1:13">
      <c r="A12" s="167">
        <v>20709</v>
      </c>
      <c r="B12" s="180" t="s">
        <v>1327</v>
      </c>
      <c r="C12" s="165">
        <f>SUMIFS(C13:C$279,$L13:$L$279,$A12,$J13:$J$279,"项")</f>
        <v>0</v>
      </c>
      <c r="D12" s="165">
        <f>SUMIFS(D13:D$279,$L13:$L$279,$A12,$J13:$J$279,"项")</f>
        <v>0</v>
      </c>
      <c r="E12" s="165">
        <f>SUMIFS(E13:E$279,$L13:$L$279,$A12,$J13:$J$279,"项")</f>
        <v>0</v>
      </c>
      <c r="F12" s="165">
        <f>SUMIFS(F13:F$279,$L13:$L$279,$A12,$J13:$J$279,"项")</f>
        <v>0</v>
      </c>
      <c r="G12" s="179" t="str">
        <f t="shared" si="0"/>
        <v/>
      </c>
      <c r="H12" s="179" t="str">
        <f t="shared" si="1"/>
        <v/>
      </c>
      <c r="I12" s="184" t="str">
        <f t="shared" si="2"/>
        <v>否</v>
      </c>
      <c r="J12" s="185" t="str">
        <f t="shared" si="3"/>
        <v>款</v>
      </c>
      <c r="K12" s="186" t="str">
        <f t="shared" si="4"/>
        <v>207</v>
      </c>
      <c r="L12" s="155" t="str">
        <f t="shared" si="5"/>
        <v>20709</v>
      </c>
      <c r="M12" s="155" t="str">
        <f t="shared" si="6"/>
        <v>20709</v>
      </c>
    </row>
    <row r="13" s="108" customFormat="1" ht="31" hidden="1" customHeight="1" spans="1:13">
      <c r="A13" s="174">
        <v>2070901</v>
      </c>
      <c r="B13" s="175" t="s">
        <v>1328</v>
      </c>
      <c r="C13" s="172">
        <v>0</v>
      </c>
      <c r="D13" s="172">
        <v>0</v>
      </c>
      <c r="E13" s="172">
        <v>0</v>
      </c>
      <c r="F13" s="172">
        <v>0</v>
      </c>
      <c r="G13" s="169" t="str">
        <f t="shared" si="0"/>
        <v/>
      </c>
      <c r="H13" s="169" t="str">
        <f t="shared" si="1"/>
        <v/>
      </c>
      <c r="I13" s="184" t="str">
        <f t="shared" si="2"/>
        <v>否</v>
      </c>
      <c r="J13" s="185" t="str">
        <f t="shared" si="3"/>
        <v>项</v>
      </c>
      <c r="K13" s="186" t="str">
        <f t="shared" si="4"/>
        <v>207</v>
      </c>
      <c r="L13" s="155" t="str">
        <f t="shared" si="5"/>
        <v>20709</v>
      </c>
      <c r="M13" s="155" t="str">
        <f t="shared" si="6"/>
        <v>2070901</v>
      </c>
    </row>
    <row r="14" s="108" customFormat="1" ht="31" hidden="1" customHeight="1" spans="1:13">
      <c r="A14" s="174">
        <v>2070902</v>
      </c>
      <c r="B14" s="175" t="s">
        <v>1329</v>
      </c>
      <c r="C14" s="172">
        <v>0</v>
      </c>
      <c r="D14" s="172">
        <v>0</v>
      </c>
      <c r="E14" s="172">
        <v>0</v>
      </c>
      <c r="F14" s="172">
        <v>0</v>
      </c>
      <c r="G14" s="169" t="str">
        <f t="shared" si="0"/>
        <v/>
      </c>
      <c r="H14" s="169" t="str">
        <f t="shared" si="1"/>
        <v/>
      </c>
      <c r="I14" s="184" t="str">
        <f t="shared" si="2"/>
        <v>否</v>
      </c>
      <c r="J14" s="185" t="str">
        <f t="shared" si="3"/>
        <v>项</v>
      </c>
      <c r="K14" s="186" t="str">
        <f t="shared" si="4"/>
        <v>207</v>
      </c>
      <c r="L14" s="155" t="str">
        <f t="shared" si="5"/>
        <v>20709</v>
      </c>
      <c r="M14" s="155" t="str">
        <f t="shared" si="6"/>
        <v>2070902</v>
      </c>
    </row>
    <row r="15" s="108" customFormat="1" ht="31" hidden="1" customHeight="1" spans="1:13">
      <c r="A15" s="174">
        <v>2070903</v>
      </c>
      <c r="B15" s="175" t="s">
        <v>1330</v>
      </c>
      <c r="C15" s="172">
        <v>0</v>
      </c>
      <c r="D15" s="172">
        <v>0</v>
      </c>
      <c r="E15" s="172">
        <v>0</v>
      </c>
      <c r="F15" s="172">
        <v>0</v>
      </c>
      <c r="G15" s="169" t="str">
        <f t="shared" si="0"/>
        <v/>
      </c>
      <c r="H15" s="169" t="str">
        <f t="shared" si="1"/>
        <v/>
      </c>
      <c r="I15" s="184" t="str">
        <f t="shared" si="2"/>
        <v>否</v>
      </c>
      <c r="J15" s="185" t="str">
        <f t="shared" si="3"/>
        <v>项</v>
      </c>
      <c r="K15" s="186" t="str">
        <f t="shared" si="4"/>
        <v>207</v>
      </c>
      <c r="L15" s="155" t="str">
        <f t="shared" si="5"/>
        <v>20709</v>
      </c>
      <c r="M15" s="155" t="str">
        <f t="shared" si="6"/>
        <v>2070903</v>
      </c>
    </row>
    <row r="16" s="108" customFormat="1" ht="31" hidden="1" customHeight="1" spans="1:13">
      <c r="A16" s="174">
        <v>2070904</v>
      </c>
      <c r="B16" s="175" t="s">
        <v>1331</v>
      </c>
      <c r="C16" s="172">
        <v>0</v>
      </c>
      <c r="D16" s="172">
        <v>0</v>
      </c>
      <c r="E16" s="172">
        <v>0</v>
      </c>
      <c r="F16" s="172">
        <v>0</v>
      </c>
      <c r="G16" s="169" t="str">
        <f t="shared" si="0"/>
        <v/>
      </c>
      <c r="H16" s="169" t="str">
        <f t="shared" si="1"/>
        <v/>
      </c>
      <c r="I16" s="184" t="str">
        <f t="shared" si="2"/>
        <v>否</v>
      </c>
      <c r="J16" s="185" t="str">
        <f t="shared" si="3"/>
        <v>项</v>
      </c>
      <c r="K16" s="186" t="str">
        <f t="shared" si="4"/>
        <v>207</v>
      </c>
      <c r="L16" s="155" t="str">
        <f t="shared" si="5"/>
        <v>20709</v>
      </c>
      <c r="M16" s="155" t="str">
        <f t="shared" si="6"/>
        <v>2070904</v>
      </c>
    </row>
    <row r="17" s="108" customFormat="1" ht="31" hidden="1" customHeight="1" spans="1:13">
      <c r="A17" s="174">
        <v>2070999</v>
      </c>
      <c r="B17" s="175" t="s">
        <v>1332</v>
      </c>
      <c r="C17" s="172">
        <v>0</v>
      </c>
      <c r="D17" s="172">
        <v>0</v>
      </c>
      <c r="E17" s="172">
        <v>0</v>
      </c>
      <c r="F17" s="172">
        <v>0</v>
      </c>
      <c r="G17" s="169" t="str">
        <f t="shared" si="0"/>
        <v/>
      </c>
      <c r="H17" s="169" t="str">
        <f t="shared" si="1"/>
        <v/>
      </c>
      <c r="I17" s="184" t="str">
        <f t="shared" si="2"/>
        <v>否</v>
      </c>
      <c r="J17" s="185" t="str">
        <f t="shared" si="3"/>
        <v>项</v>
      </c>
      <c r="K17" s="186" t="str">
        <f t="shared" si="4"/>
        <v>207</v>
      </c>
      <c r="L17" s="155" t="str">
        <f t="shared" si="5"/>
        <v>20709</v>
      </c>
      <c r="M17" s="155" t="str">
        <f t="shared" si="6"/>
        <v>2070999</v>
      </c>
    </row>
    <row r="18" s="108" customFormat="1" ht="31" hidden="1" customHeight="1" spans="1:13">
      <c r="A18" s="167">
        <v>20710</v>
      </c>
      <c r="B18" s="180" t="s">
        <v>1333</v>
      </c>
      <c r="C18" s="165">
        <f>SUMIFS(C19:C$279,$L19:$L$279,$A18,$J19:$J$279,"项")</f>
        <v>0</v>
      </c>
      <c r="D18" s="165">
        <f>SUMIFS(D19:D$279,$L19:$L$279,$A18,$J19:$J$279,"项")</f>
        <v>0</v>
      </c>
      <c r="E18" s="165">
        <f>SUMIFS(E19:E$279,$L19:$L$279,$A18,$J19:$J$279,"项")</f>
        <v>0</v>
      </c>
      <c r="F18" s="165">
        <f>SUMIFS(F19:F$279,$L19:$L$279,$A18,$J19:$J$279,"项")</f>
        <v>0</v>
      </c>
      <c r="G18" s="179" t="str">
        <f t="shared" si="0"/>
        <v/>
      </c>
      <c r="H18" s="179" t="str">
        <f t="shared" si="1"/>
        <v/>
      </c>
      <c r="I18" s="184" t="str">
        <f t="shared" si="2"/>
        <v>否</v>
      </c>
      <c r="J18" s="185" t="str">
        <f t="shared" si="3"/>
        <v>款</v>
      </c>
      <c r="K18" s="186" t="str">
        <f t="shared" si="4"/>
        <v>207</v>
      </c>
      <c r="L18" s="155" t="str">
        <f t="shared" si="5"/>
        <v>20710</v>
      </c>
      <c r="M18" s="155" t="str">
        <f t="shared" si="6"/>
        <v>20710</v>
      </c>
    </row>
    <row r="19" s="108" customFormat="1" ht="31" hidden="1" customHeight="1" spans="1:13">
      <c r="A19" s="174">
        <v>2071001</v>
      </c>
      <c r="B19" s="175" t="s">
        <v>1334</v>
      </c>
      <c r="C19" s="172">
        <v>0</v>
      </c>
      <c r="D19" s="172">
        <v>0</v>
      </c>
      <c r="E19" s="172">
        <v>0</v>
      </c>
      <c r="F19" s="172">
        <v>0</v>
      </c>
      <c r="G19" s="169" t="str">
        <f t="shared" si="0"/>
        <v/>
      </c>
      <c r="H19" s="169" t="str">
        <f t="shared" si="1"/>
        <v/>
      </c>
      <c r="I19" s="184" t="str">
        <f t="shared" si="2"/>
        <v>否</v>
      </c>
      <c r="J19" s="185" t="str">
        <f t="shared" si="3"/>
        <v>项</v>
      </c>
      <c r="K19" s="186" t="str">
        <f t="shared" si="4"/>
        <v>207</v>
      </c>
      <c r="L19" s="155" t="str">
        <f t="shared" si="5"/>
        <v>20710</v>
      </c>
      <c r="M19" s="155" t="str">
        <f t="shared" si="6"/>
        <v>2071001</v>
      </c>
    </row>
    <row r="20" s="108" customFormat="1" ht="31" hidden="1" customHeight="1" spans="1:13">
      <c r="A20" s="174">
        <v>2071099</v>
      </c>
      <c r="B20" s="175" t="s">
        <v>1335</v>
      </c>
      <c r="C20" s="172">
        <v>0</v>
      </c>
      <c r="D20" s="172">
        <v>0</v>
      </c>
      <c r="E20" s="172">
        <v>0</v>
      </c>
      <c r="F20" s="172">
        <v>0</v>
      </c>
      <c r="G20" s="169" t="str">
        <f t="shared" si="0"/>
        <v/>
      </c>
      <c r="H20" s="169" t="str">
        <f t="shared" si="1"/>
        <v/>
      </c>
      <c r="I20" s="184" t="str">
        <f t="shared" si="2"/>
        <v>否</v>
      </c>
      <c r="J20" s="185" t="str">
        <f t="shared" si="3"/>
        <v>项</v>
      </c>
      <c r="K20" s="186" t="str">
        <f t="shared" si="4"/>
        <v>207</v>
      </c>
      <c r="L20" s="155" t="str">
        <f t="shared" si="5"/>
        <v>20710</v>
      </c>
      <c r="M20" s="155" t="str">
        <f t="shared" si="6"/>
        <v>2071099</v>
      </c>
    </row>
    <row r="21" s="108" customFormat="1" ht="31" customHeight="1" spans="1:13">
      <c r="A21" s="163">
        <v>208</v>
      </c>
      <c r="B21" s="181" t="s">
        <v>1304</v>
      </c>
      <c r="C21" s="165">
        <f>SUMIFS(C22:C$279,$K22:$K$279,$A21,$J22:$J$279,"款")</f>
        <v>846</v>
      </c>
      <c r="D21" s="165">
        <f>SUMIFS(D22:D$279,$K22:$K$279,$A21,$J22:$J$279,"款")</f>
        <v>0</v>
      </c>
      <c r="E21" s="165">
        <f>SUMIFS(E22:E$279,$K22:$K$279,$A21,$J22:$J$279,"款")</f>
        <v>0</v>
      </c>
      <c r="F21" s="165">
        <f>SUMIFS(F22:F$279,$K22:$K$279,$A21,$J22:$J$279,"款")</f>
        <v>0</v>
      </c>
      <c r="G21" s="182" t="str">
        <f t="shared" si="0"/>
        <v/>
      </c>
      <c r="H21" s="182">
        <f t="shared" si="1"/>
        <v>0</v>
      </c>
      <c r="I21" s="184" t="str">
        <f t="shared" si="2"/>
        <v>是</v>
      </c>
      <c r="J21" s="185" t="str">
        <f t="shared" si="3"/>
        <v>类</v>
      </c>
      <c r="K21" s="186" t="str">
        <f t="shared" si="4"/>
        <v>208</v>
      </c>
      <c r="L21" s="155" t="str">
        <f t="shared" si="5"/>
        <v>208</v>
      </c>
      <c r="M21" s="155" t="str">
        <f t="shared" si="6"/>
        <v>208</v>
      </c>
    </row>
    <row r="22" s="108" customFormat="1" ht="31" customHeight="1" spans="1:13">
      <c r="A22" s="167">
        <v>20822</v>
      </c>
      <c r="B22" s="180" t="s">
        <v>1336</v>
      </c>
      <c r="C22" s="165">
        <f>SUMIFS(C23:C$279,$L23:$L$279,$A22,$J23:$J$279,"项")</f>
        <v>846</v>
      </c>
      <c r="D22" s="165">
        <f>SUMIFS(D23:D$279,$L23:$L$279,$A22,$J23:$J$279,"项")</f>
        <v>0</v>
      </c>
      <c r="E22" s="165">
        <f>SUMIFS(E23:E$279,$L23:$L$279,$A22,$J23:$J$279,"项")</f>
        <v>0</v>
      </c>
      <c r="F22" s="165">
        <f>SUMIFS(F23:F$279,$L23:$L$279,$A22,$J23:$J$279,"项")</f>
        <v>0</v>
      </c>
      <c r="G22" s="179" t="str">
        <f t="shared" si="0"/>
        <v/>
      </c>
      <c r="H22" s="179">
        <f t="shared" si="1"/>
        <v>0</v>
      </c>
      <c r="I22" s="184" t="str">
        <f t="shared" si="2"/>
        <v>是</v>
      </c>
      <c r="J22" s="185" t="str">
        <f t="shared" si="3"/>
        <v>款</v>
      </c>
      <c r="K22" s="186" t="str">
        <f t="shared" si="4"/>
        <v>208</v>
      </c>
      <c r="L22" s="155" t="str">
        <f t="shared" si="5"/>
        <v>20822</v>
      </c>
      <c r="M22" s="155" t="str">
        <f t="shared" si="6"/>
        <v>20822</v>
      </c>
    </row>
    <row r="23" s="108" customFormat="1" ht="31" customHeight="1" spans="1:13">
      <c r="A23" s="174">
        <v>2082201</v>
      </c>
      <c r="B23" s="178" t="s">
        <v>1337</v>
      </c>
      <c r="C23" s="172">
        <v>211</v>
      </c>
      <c r="D23" s="172">
        <v>0</v>
      </c>
      <c r="E23" s="172">
        <v>0</v>
      </c>
      <c r="F23" s="172">
        <v>0</v>
      </c>
      <c r="G23" s="179" t="str">
        <f t="shared" si="0"/>
        <v/>
      </c>
      <c r="H23" s="179">
        <f t="shared" si="1"/>
        <v>0</v>
      </c>
      <c r="I23" s="184" t="str">
        <f t="shared" si="2"/>
        <v>是</v>
      </c>
      <c r="J23" s="185" t="str">
        <f t="shared" si="3"/>
        <v>项</v>
      </c>
      <c r="K23" s="186" t="str">
        <f t="shared" si="4"/>
        <v>208</v>
      </c>
      <c r="L23" s="155" t="str">
        <f t="shared" si="5"/>
        <v>20822</v>
      </c>
      <c r="M23" s="155" t="str">
        <f t="shared" si="6"/>
        <v>2082201</v>
      </c>
    </row>
    <row r="24" s="108" customFormat="1" ht="31" customHeight="1" spans="1:13">
      <c r="A24" s="174">
        <v>2082202</v>
      </c>
      <c r="B24" s="178" t="s">
        <v>1338</v>
      </c>
      <c r="C24" s="172">
        <v>635</v>
      </c>
      <c r="D24" s="172">
        <v>0</v>
      </c>
      <c r="E24" s="172">
        <v>0</v>
      </c>
      <c r="F24" s="172">
        <v>0</v>
      </c>
      <c r="G24" s="179" t="str">
        <f t="shared" si="0"/>
        <v/>
      </c>
      <c r="H24" s="179">
        <f t="shared" si="1"/>
        <v>0</v>
      </c>
      <c r="I24" s="184" t="str">
        <f t="shared" si="2"/>
        <v>是</v>
      </c>
      <c r="J24" s="185" t="str">
        <f t="shared" si="3"/>
        <v>项</v>
      </c>
      <c r="K24" s="186" t="str">
        <f t="shared" si="4"/>
        <v>208</v>
      </c>
      <c r="L24" s="155" t="str">
        <f t="shared" si="5"/>
        <v>20822</v>
      </c>
      <c r="M24" s="155" t="str">
        <f t="shared" si="6"/>
        <v>2082202</v>
      </c>
    </row>
    <row r="25" s="108" customFormat="1" ht="31" hidden="1" customHeight="1" spans="1:13">
      <c r="A25" s="174">
        <v>2082299</v>
      </c>
      <c r="B25" s="175" t="s">
        <v>1339</v>
      </c>
      <c r="C25" s="172">
        <v>0</v>
      </c>
      <c r="D25" s="172">
        <v>0</v>
      </c>
      <c r="E25" s="172">
        <v>0</v>
      </c>
      <c r="F25" s="172">
        <v>0</v>
      </c>
      <c r="G25" s="169" t="str">
        <f t="shared" si="0"/>
        <v/>
      </c>
      <c r="H25" s="169" t="str">
        <f t="shared" si="1"/>
        <v/>
      </c>
      <c r="I25" s="184" t="str">
        <f t="shared" si="2"/>
        <v>否</v>
      </c>
      <c r="J25" s="185" t="str">
        <f t="shared" si="3"/>
        <v>项</v>
      </c>
      <c r="K25" s="186" t="str">
        <f t="shared" si="4"/>
        <v>208</v>
      </c>
      <c r="L25" s="155" t="str">
        <f t="shared" si="5"/>
        <v>20822</v>
      </c>
      <c r="M25" s="155" t="str">
        <f t="shared" si="6"/>
        <v>2082299</v>
      </c>
    </row>
    <row r="26" s="108" customFormat="1" ht="31" hidden="1" customHeight="1" spans="1:13">
      <c r="A26" s="167">
        <v>20823</v>
      </c>
      <c r="B26" s="168" t="s">
        <v>1340</v>
      </c>
      <c r="C26" s="165">
        <f>SUMIFS(C27:C$279,$L27:$L$279,$A26,$J27:$J$279,"项")</f>
        <v>0</v>
      </c>
      <c r="D26" s="165">
        <f>SUMIFS(D27:D$279,$L27:$L$279,$A26,$J27:$J$279,"项")</f>
        <v>0</v>
      </c>
      <c r="E26" s="165">
        <f>SUMIFS(E27:E$279,$L27:$L$279,$A26,$J27:$J$279,"项")</f>
        <v>0</v>
      </c>
      <c r="F26" s="165">
        <f>SUMIFS(F27:F$279,$L27:$L$279,$A26,$J27:$J$279,"项")</f>
        <v>0</v>
      </c>
      <c r="G26" s="169" t="str">
        <f t="shared" si="0"/>
        <v/>
      </c>
      <c r="H26" s="169" t="str">
        <f t="shared" si="1"/>
        <v/>
      </c>
      <c r="I26" s="184" t="str">
        <f t="shared" si="2"/>
        <v>否</v>
      </c>
      <c r="J26" s="185" t="str">
        <f t="shared" si="3"/>
        <v>款</v>
      </c>
      <c r="K26" s="186" t="str">
        <f t="shared" si="4"/>
        <v>208</v>
      </c>
      <c r="L26" s="155" t="str">
        <f t="shared" si="5"/>
        <v>20823</v>
      </c>
      <c r="M26" s="155" t="str">
        <f t="shared" si="6"/>
        <v>20823</v>
      </c>
    </row>
    <row r="27" s="108" customFormat="1" ht="31" hidden="1" customHeight="1" spans="1:13">
      <c r="A27" s="174">
        <v>2082301</v>
      </c>
      <c r="B27" s="175" t="s">
        <v>1337</v>
      </c>
      <c r="C27" s="172">
        <v>0</v>
      </c>
      <c r="D27" s="172">
        <v>0</v>
      </c>
      <c r="E27" s="172">
        <v>0</v>
      </c>
      <c r="F27" s="172">
        <v>0</v>
      </c>
      <c r="G27" s="169" t="str">
        <f t="shared" si="0"/>
        <v/>
      </c>
      <c r="H27" s="169" t="str">
        <f t="shared" si="1"/>
        <v/>
      </c>
      <c r="I27" s="184" t="str">
        <f t="shared" si="2"/>
        <v>否</v>
      </c>
      <c r="J27" s="185" t="str">
        <f t="shared" si="3"/>
        <v>项</v>
      </c>
      <c r="K27" s="186" t="str">
        <f t="shared" si="4"/>
        <v>208</v>
      </c>
      <c r="L27" s="155" t="str">
        <f t="shared" si="5"/>
        <v>20823</v>
      </c>
      <c r="M27" s="155" t="str">
        <f t="shared" si="6"/>
        <v>2082301</v>
      </c>
    </row>
    <row r="28" s="108" customFormat="1" ht="31" hidden="1" customHeight="1" spans="1:13">
      <c r="A28" s="174">
        <v>2082302</v>
      </c>
      <c r="B28" s="175" t="s">
        <v>1338</v>
      </c>
      <c r="C28" s="172">
        <v>0</v>
      </c>
      <c r="D28" s="172">
        <v>0</v>
      </c>
      <c r="E28" s="172">
        <v>0</v>
      </c>
      <c r="F28" s="172">
        <v>0</v>
      </c>
      <c r="G28" s="169" t="str">
        <f t="shared" si="0"/>
        <v/>
      </c>
      <c r="H28" s="169" t="str">
        <f t="shared" si="1"/>
        <v/>
      </c>
      <c r="I28" s="184" t="str">
        <f t="shared" si="2"/>
        <v>否</v>
      </c>
      <c r="J28" s="185" t="str">
        <f t="shared" si="3"/>
        <v>项</v>
      </c>
      <c r="K28" s="186" t="str">
        <f t="shared" si="4"/>
        <v>208</v>
      </c>
      <c r="L28" s="155" t="str">
        <f t="shared" si="5"/>
        <v>20823</v>
      </c>
      <c r="M28" s="155" t="str">
        <f t="shared" si="6"/>
        <v>2082302</v>
      </c>
    </row>
    <row r="29" s="108" customFormat="1" ht="31" hidden="1" customHeight="1" spans="1:13">
      <c r="A29" s="174">
        <v>2082399</v>
      </c>
      <c r="B29" s="178" t="s">
        <v>1341</v>
      </c>
      <c r="C29" s="172">
        <v>0</v>
      </c>
      <c r="D29" s="172">
        <v>0</v>
      </c>
      <c r="E29" s="172">
        <v>0</v>
      </c>
      <c r="F29" s="172">
        <v>0</v>
      </c>
      <c r="G29" s="179" t="str">
        <f t="shared" si="0"/>
        <v/>
      </c>
      <c r="H29" s="179" t="str">
        <f t="shared" si="1"/>
        <v/>
      </c>
      <c r="I29" s="184" t="str">
        <f t="shared" si="2"/>
        <v>否</v>
      </c>
      <c r="J29" s="185" t="str">
        <f t="shared" si="3"/>
        <v>项</v>
      </c>
      <c r="K29" s="186" t="str">
        <f t="shared" si="4"/>
        <v>208</v>
      </c>
      <c r="L29" s="155" t="str">
        <f t="shared" si="5"/>
        <v>20823</v>
      </c>
      <c r="M29" s="155" t="str">
        <f t="shared" si="6"/>
        <v>2082399</v>
      </c>
    </row>
    <row r="30" s="108" customFormat="1" ht="31" hidden="1" customHeight="1" spans="1:13">
      <c r="A30" s="167">
        <v>20829</v>
      </c>
      <c r="B30" s="180" t="s">
        <v>1342</v>
      </c>
      <c r="C30" s="165">
        <f>SUMIFS(C31:C$279,$L31:$L$279,$A30,$J31:$J$279,"项")</f>
        <v>0</v>
      </c>
      <c r="D30" s="165">
        <f>SUMIFS(D31:D$279,$L31:$L$279,$A30,$J31:$J$279,"项")</f>
        <v>0</v>
      </c>
      <c r="E30" s="165">
        <f>SUMIFS(E31:E$279,$L31:$L$279,$A30,$J31:$J$279,"项")</f>
        <v>0</v>
      </c>
      <c r="F30" s="165">
        <f>SUMIFS(F31:F$279,$L31:$L$279,$A30,$J31:$J$279,"项")</f>
        <v>0</v>
      </c>
      <c r="G30" s="179" t="str">
        <f t="shared" si="0"/>
        <v/>
      </c>
      <c r="H30" s="179" t="str">
        <f t="shared" si="1"/>
        <v/>
      </c>
      <c r="I30" s="184" t="str">
        <f t="shared" si="2"/>
        <v>否</v>
      </c>
      <c r="J30" s="185" t="str">
        <f t="shared" si="3"/>
        <v>款</v>
      </c>
      <c r="K30" s="186" t="str">
        <f t="shared" si="4"/>
        <v>208</v>
      </c>
      <c r="L30" s="155" t="str">
        <f t="shared" si="5"/>
        <v>20829</v>
      </c>
      <c r="M30" s="155" t="str">
        <f t="shared" si="6"/>
        <v>20829</v>
      </c>
    </row>
    <row r="31" s="108" customFormat="1" ht="31" hidden="1" customHeight="1" spans="1:13">
      <c r="A31" s="174">
        <v>2082901</v>
      </c>
      <c r="B31" s="175" t="s">
        <v>1338</v>
      </c>
      <c r="C31" s="172">
        <v>0</v>
      </c>
      <c r="D31" s="172">
        <v>0</v>
      </c>
      <c r="E31" s="172">
        <v>0</v>
      </c>
      <c r="F31" s="172">
        <v>0</v>
      </c>
      <c r="G31" s="169" t="str">
        <f t="shared" si="0"/>
        <v/>
      </c>
      <c r="H31" s="169" t="str">
        <f t="shared" si="1"/>
        <v/>
      </c>
      <c r="I31" s="184" t="str">
        <f t="shared" si="2"/>
        <v>否</v>
      </c>
      <c r="J31" s="185" t="str">
        <f t="shared" si="3"/>
        <v>项</v>
      </c>
      <c r="K31" s="186" t="str">
        <f t="shared" si="4"/>
        <v>208</v>
      </c>
      <c r="L31" s="155" t="str">
        <f t="shared" si="5"/>
        <v>20829</v>
      </c>
      <c r="M31" s="155" t="str">
        <f t="shared" si="6"/>
        <v>2082901</v>
      </c>
    </row>
    <row r="32" s="108" customFormat="1" ht="31" hidden="1" customHeight="1" spans="1:13">
      <c r="A32" s="174">
        <v>2082999</v>
      </c>
      <c r="B32" s="175" t="s">
        <v>1343</v>
      </c>
      <c r="C32" s="172">
        <v>0</v>
      </c>
      <c r="D32" s="172">
        <v>0</v>
      </c>
      <c r="E32" s="172">
        <v>0</v>
      </c>
      <c r="F32" s="172">
        <v>0</v>
      </c>
      <c r="G32" s="169" t="str">
        <f t="shared" si="0"/>
        <v/>
      </c>
      <c r="H32" s="169" t="str">
        <f t="shared" si="1"/>
        <v/>
      </c>
      <c r="I32" s="184" t="str">
        <f t="shared" si="2"/>
        <v>否</v>
      </c>
      <c r="J32" s="185" t="str">
        <f t="shared" si="3"/>
        <v>项</v>
      </c>
      <c r="K32" s="186" t="str">
        <f t="shared" si="4"/>
        <v>208</v>
      </c>
      <c r="L32" s="155" t="str">
        <f t="shared" si="5"/>
        <v>20829</v>
      </c>
      <c r="M32" s="155" t="str">
        <f t="shared" si="6"/>
        <v>2082999</v>
      </c>
    </row>
    <row r="33" s="108" customFormat="1" ht="31" customHeight="1" spans="1:13">
      <c r="A33" s="163">
        <v>211</v>
      </c>
      <c r="B33" s="181" t="s">
        <v>1305</v>
      </c>
      <c r="C33" s="165">
        <f>SUMIFS(C34:C$279,$K34:$K$279,$A33,$J34:$J$279,"款")</f>
        <v>0</v>
      </c>
      <c r="D33" s="165">
        <f>SUMIFS(D34:D$279,$K34:$K$279,$A33,$J34:$J$279,"款")</f>
        <v>0</v>
      </c>
      <c r="E33" s="165">
        <f>SUMIFS(E34:E$279,$K34:$K$279,$A33,$J34:$J$279,"款")</f>
        <v>0</v>
      </c>
      <c r="F33" s="165">
        <f>SUMIFS(F34:F$279,$K34:$K$279,$A33,$J34:$J$279,"款")</f>
        <v>0</v>
      </c>
      <c r="G33" s="182" t="str">
        <f t="shared" si="0"/>
        <v/>
      </c>
      <c r="H33" s="182" t="str">
        <f t="shared" si="1"/>
        <v/>
      </c>
      <c r="I33" s="184" t="str">
        <f t="shared" si="2"/>
        <v>是</v>
      </c>
      <c r="J33" s="185" t="str">
        <f t="shared" si="3"/>
        <v>类</v>
      </c>
      <c r="K33" s="186" t="str">
        <f t="shared" si="4"/>
        <v>211</v>
      </c>
      <c r="L33" s="155" t="str">
        <f t="shared" si="5"/>
        <v>211</v>
      </c>
      <c r="M33" s="155" t="str">
        <f t="shared" si="6"/>
        <v>211</v>
      </c>
    </row>
    <row r="34" s="108" customFormat="1" ht="31" hidden="1" customHeight="1" spans="1:13">
      <c r="A34" s="167">
        <v>21160</v>
      </c>
      <c r="B34" s="168" t="s">
        <v>1344</v>
      </c>
      <c r="C34" s="165">
        <f>SUMIFS(C35:C$279,$L35:$L$279,$A34,$J35:$J$279,"项")</f>
        <v>0</v>
      </c>
      <c r="D34" s="165">
        <f>SUMIFS(D35:D$279,$L35:$L$279,$A34,$J35:$J$279,"项")</f>
        <v>0</v>
      </c>
      <c r="E34" s="165">
        <f>SUMIFS(E35:E$279,$L35:$L$279,$A34,$J35:$J$279,"项")</f>
        <v>0</v>
      </c>
      <c r="F34" s="165">
        <f>SUMIFS(F35:F$279,$L35:$L$279,$A34,$J35:$J$279,"项")</f>
        <v>0</v>
      </c>
      <c r="G34" s="169" t="str">
        <f t="shared" si="0"/>
        <v/>
      </c>
      <c r="H34" s="169" t="str">
        <f t="shared" si="1"/>
        <v/>
      </c>
      <c r="I34" s="184" t="str">
        <f t="shared" si="2"/>
        <v>否</v>
      </c>
      <c r="J34" s="185" t="str">
        <f t="shared" si="3"/>
        <v>款</v>
      </c>
      <c r="K34" s="186" t="str">
        <f t="shared" si="4"/>
        <v>211</v>
      </c>
      <c r="L34" s="155" t="str">
        <f t="shared" si="5"/>
        <v>21160</v>
      </c>
      <c r="M34" s="155" t="str">
        <f t="shared" si="6"/>
        <v>21160</v>
      </c>
    </row>
    <row r="35" s="108" customFormat="1" ht="31" hidden="1" customHeight="1" spans="1:13">
      <c r="A35" s="174">
        <v>2116001</v>
      </c>
      <c r="B35" s="175" t="s">
        <v>1345</v>
      </c>
      <c r="C35" s="172">
        <v>0</v>
      </c>
      <c r="D35" s="172">
        <v>0</v>
      </c>
      <c r="E35" s="172">
        <v>0</v>
      </c>
      <c r="F35" s="172">
        <v>0</v>
      </c>
      <c r="G35" s="169" t="str">
        <f t="shared" si="0"/>
        <v/>
      </c>
      <c r="H35" s="169" t="str">
        <f t="shared" si="1"/>
        <v/>
      </c>
      <c r="I35" s="184" t="str">
        <f t="shared" si="2"/>
        <v>否</v>
      </c>
      <c r="J35" s="185" t="str">
        <f t="shared" si="3"/>
        <v>项</v>
      </c>
      <c r="K35" s="186" t="str">
        <f t="shared" si="4"/>
        <v>211</v>
      </c>
      <c r="L35" s="155" t="str">
        <f t="shared" si="5"/>
        <v>21160</v>
      </c>
      <c r="M35" s="155" t="str">
        <f t="shared" si="6"/>
        <v>2116001</v>
      </c>
    </row>
    <row r="36" s="108" customFormat="1" ht="31" hidden="1" customHeight="1" spans="1:13">
      <c r="A36" s="174">
        <v>2116002</v>
      </c>
      <c r="B36" s="175" t="s">
        <v>1346</v>
      </c>
      <c r="C36" s="172">
        <v>0</v>
      </c>
      <c r="D36" s="172">
        <v>0</v>
      </c>
      <c r="E36" s="172">
        <v>0</v>
      </c>
      <c r="F36" s="172">
        <v>0</v>
      </c>
      <c r="G36" s="169" t="str">
        <f t="shared" si="0"/>
        <v/>
      </c>
      <c r="H36" s="169" t="str">
        <f t="shared" si="1"/>
        <v/>
      </c>
      <c r="I36" s="184" t="str">
        <f t="shared" si="2"/>
        <v>否</v>
      </c>
      <c r="J36" s="185" t="str">
        <f t="shared" si="3"/>
        <v>项</v>
      </c>
      <c r="K36" s="186" t="str">
        <f t="shared" si="4"/>
        <v>211</v>
      </c>
      <c r="L36" s="155" t="str">
        <f t="shared" si="5"/>
        <v>21160</v>
      </c>
      <c r="M36" s="155" t="str">
        <f t="shared" si="6"/>
        <v>2116002</v>
      </c>
    </row>
    <row r="37" s="108" customFormat="1" ht="31" hidden="1" customHeight="1" spans="1:13">
      <c r="A37" s="174">
        <v>2116003</v>
      </c>
      <c r="B37" s="175" t="s">
        <v>63</v>
      </c>
      <c r="C37" s="172">
        <v>0</v>
      </c>
      <c r="D37" s="172">
        <v>0</v>
      </c>
      <c r="E37" s="172">
        <v>0</v>
      </c>
      <c r="F37" s="172">
        <v>0</v>
      </c>
      <c r="G37" s="169" t="str">
        <f t="shared" si="0"/>
        <v/>
      </c>
      <c r="H37" s="169" t="str">
        <f t="shared" si="1"/>
        <v/>
      </c>
      <c r="I37" s="184" t="str">
        <f t="shared" si="2"/>
        <v>否</v>
      </c>
      <c r="J37" s="185" t="str">
        <f t="shared" si="3"/>
        <v>项</v>
      </c>
      <c r="K37" s="186" t="str">
        <f t="shared" si="4"/>
        <v>211</v>
      </c>
      <c r="L37" s="155" t="str">
        <f t="shared" si="5"/>
        <v>21160</v>
      </c>
      <c r="M37" s="155" t="str">
        <f t="shared" si="6"/>
        <v>2116003</v>
      </c>
    </row>
    <row r="38" s="108" customFormat="1" ht="31" hidden="1" customHeight="1" spans="1:13">
      <c r="A38" s="174">
        <v>2116099</v>
      </c>
      <c r="B38" s="175" t="s">
        <v>1347</v>
      </c>
      <c r="C38" s="172">
        <v>0</v>
      </c>
      <c r="D38" s="172">
        <v>0</v>
      </c>
      <c r="E38" s="172">
        <v>0</v>
      </c>
      <c r="F38" s="172">
        <v>0</v>
      </c>
      <c r="G38" s="169" t="str">
        <f t="shared" si="0"/>
        <v/>
      </c>
      <c r="H38" s="169" t="str">
        <f t="shared" si="1"/>
        <v/>
      </c>
      <c r="I38" s="184" t="str">
        <f t="shared" si="2"/>
        <v>否</v>
      </c>
      <c r="J38" s="185" t="str">
        <f t="shared" si="3"/>
        <v>项</v>
      </c>
      <c r="K38" s="186" t="str">
        <f t="shared" si="4"/>
        <v>211</v>
      </c>
      <c r="L38" s="155" t="str">
        <f t="shared" si="5"/>
        <v>21160</v>
      </c>
      <c r="M38" s="155" t="str">
        <f t="shared" si="6"/>
        <v>2116099</v>
      </c>
    </row>
    <row r="39" s="108" customFormat="1" ht="31" hidden="1" customHeight="1" spans="1:13">
      <c r="A39" s="167">
        <v>21161</v>
      </c>
      <c r="B39" s="168" t="s">
        <v>1348</v>
      </c>
      <c r="C39" s="165">
        <f>SUMIFS(C40:C$279,$L40:$L$279,$A39,$J40:$J$279,"项")</f>
        <v>0</v>
      </c>
      <c r="D39" s="165">
        <f>SUMIFS(D40:D$279,$L40:$L$279,$A39,$J40:$J$279,"项")</f>
        <v>0</v>
      </c>
      <c r="E39" s="165">
        <f>SUMIFS(E40:E$279,$L40:$L$279,$A39,$J40:$J$279,"项")</f>
        <v>0</v>
      </c>
      <c r="F39" s="165">
        <f>SUMIFS(F40:F$279,$L40:$L$279,$A39,$J40:$J$279,"项")</f>
        <v>0</v>
      </c>
      <c r="G39" s="169" t="str">
        <f t="shared" si="0"/>
        <v/>
      </c>
      <c r="H39" s="169" t="str">
        <f t="shared" si="1"/>
        <v/>
      </c>
      <c r="I39" s="184" t="str">
        <f t="shared" si="2"/>
        <v>否</v>
      </c>
      <c r="J39" s="185" t="str">
        <f t="shared" si="3"/>
        <v>款</v>
      </c>
      <c r="K39" s="186" t="str">
        <f t="shared" si="4"/>
        <v>211</v>
      </c>
      <c r="L39" s="155" t="str">
        <f t="shared" si="5"/>
        <v>21161</v>
      </c>
      <c r="M39" s="155" t="str">
        <f t="shared" si="6"/>
        <v>21161</v>
      </c>
    </row>
    <row r="40" s="108" customFormat="1" ht="31" hidden="1" customHeight="1" spans="1:13">
      <c r="A40" s="174">
        <v>2116101</v>
      </c>
      <c r="B40" s="175" t="s">
        <v>1349</v>
      </c>
      <c r="C40" s="172">
        <v>0</v>
      </c>
      <c r="D40" s="172">
        <v>0</v>
      </c>
      <c r="E40" s="172">
        <v>0</v>
      </c>
      <c r="F40" s="172">
        <v>0</v>
      </c>
      <c r="G40" s="169" t="str">
        <f t="shared" si="0"/>
        <v/>
      </c>
      <c r="H40" s="169" t="str">
        <f t="shared" si="1"/>
        <v/>
      </c>
      <c r="I40" s="184" t="str">
        <f t="shared" si="2"/>
        <v>否</v>
      </c>
      <c r="J40" s="185" t="str">
        <f t="shared" si="3"/>
        <v>项</v>
      </c>
      <c r="K40" s="186" t="str">
        <f t="shared" si="4"/>
        <v>211</v>
      </c>
      <c r="L40" s="155" t="str">
        <f t="shared" si="5"/>
        <v>21161</v>
      </c>
      <c r="M40" s="155" t="str">
        <f t="shared" si="6"/>
        <v>2116101</v>
      </c>
    </row>
    <row r="41" s="108" customFormat="1" ht="31" hidden="1" customHeight="1" spans="1:13">
      <c r="A41" s="174">
        <v>2116102</v>
      </c>
      <c r="B41" s="175" t="s">
        <v>1350</v>
      </c>
      <c r="C41" s="172">
        <v>0</v>
      </c>
      <c r="D41" s="172">
        <v>0</v>
      </c>
      <c r="E41" s="172">
        <v>0</v>
      </c>
      <c r="F41" s="172">
        <v>0</v>
      </c>
      <c r="G41" s="169" t="str">
        <f t="shared" si="0"/>
        <v/>
      </c>
      <c r="H41" s="169" t="str">
        <f t="shared" si="1"/>
        <v/>
      </c>
      <c r="I41" s="184" t="str">
        <f t="shared" si="2"/>
        <v>否</v>
      </c>
      <c r="J41" s="185" t="str">
        <f t="shared" si="3"/>
        <v>项</v>
      </c>
      <c r="K41" s="186" t="str">
        <f t="shared" si="4"/>
        <v>211</v>
      </c>
      <c r="L41" s="155" t="str">
        <f t="shared" si="5"/>
        <v>21161</v>
      </c>
      <c r="M41" s="155" t="str">
        <f t="shared" si="6"/>
        <v>2116102</v>
      </c>
    </row>
    <row r="42" s="108" customFormat="1" ht="31" hidden="1" customHeight="1" spans="1:13">
      <c r="A42" s="174">
        <v>2116103</v>
      </c>
      <c r="B42" s="175" t="s">
        <v>1351</v>
      </c>
      <c r="C42" s="172">
        <v>0</v>
      </c>
      <c r="D42" s="172">
        <v>0</v>
      </c>
      <c r="E42" s="172">
        <v>0</v>
      </c>
      <c r="F42" s="172">
        <v>0</v>
      </c>
      <c r="G42" s="169" t="str">
        <f t="shared" si="0"/>
        <v/>
      </c>
      <c r="H42" s="169" t="str">
        <f t="shared" si="1"/>
        <v/>
      </c>
      <c r="I42" s="184" t="str">
        <f t="shared" si="2"/>
        <v>否</v>
      </c>
      <c r="J42" s="185" t="str">
        <f t="shared" si="3"/>
        <v>项</v>
      </c>
      <c r="K42" s="186" t="str">
        <f t="shared" si="4"/>
        <v>211</v>
      </c>
      <c r="L42" s="155" t="str">
        <f t="shared" si="5"/>
        <v>21161</v>
      </c>
      <c r="M42" s="155" t="str">
        <f t="shared" si="6"/>
        <v>2116103</v>
      </c>
    </row>
    <row r="43" s="108" customFormat="1" ht="31" hidden="1" customHeight="1" spans="1:13">
      <c r="A43" s="174">
        <v>2116104</v>
      </c>
      <c r="B43" s="175" t="s">
        <v>1352</v>
      </c>
      <c r="C43" s="172">
        <v>0</v>
      </c>
      <c r="D43" s="172">
        <v>0</v>
      </c>
      <c r="E43" s="172">
        <v>0</v>
      </c>
      <c r="F43" s="172">
        <v>0</v>
      </c>
      <c r="G43" s="169" t="str">
        <f t="shared" si="0"/>
        <v/>
      </c>
      <c r="H43" s="169" t="str">
        <f t="shared" si="1"/>
        <v/>
      </c>
      <c r="I43" s="184" t="str">
        <f t="shared" si="2"/>
        <v>否</v>
      </c>
      <c r="J43" s="185" t="str">
        <f t="shared" si="3"/>
        <v>项</v>
      </c>
      <c r="K43" s="186" t="str">
        <f t="shared" si="4"/>
        <v>211</v>
      </c>
      <c r="L43" s="155" t="str">
        <f t="shared" si="5"/>
        <v>21161</v>
      </c>
      <c r="M43" s="155" t="str">
        <f t="shared" si="6"/>
        <v>2116104</v>
      </c>
    </row>
    <row r="44" s="108" customFormat="1" ht="31" customHeight="1" spans="1:13">
      <c r="A44" s="163">
        <v>212</v>
      </c>
      <c r="B44" s="181" t="s">
        <v>1306</v>
      </c>
      <c r="C44" s="165">
        <f>SUMIFS(C45:C$279,$K45:$K$279,$A44,$J45:$J$279,"款")</f>
        <v>11219</v>
      </c>
      <c r="D44" s="165">
        <f>SUMIFS(D45:D$279,$K45:$K$279,$A44,$J45:$J$279,"款")</f>
        <v>37442</v>
      </c>
      <c r="E44" s="165">
        <f>SUMIFS(E45:E$279,$K45:$K$279,$A44,$J45:$J$279,"款")</f>
        <v>22853</v>
      </c>
      <c r="F44" s="165">
        <f>SUMIFS(F45:F$279,$K45:$K$279,$A44,$J45:$J$279,"款")</f>
        <v>6353</v>
      </c>
      <c r="G44" s="182">
        <f t="shared" si="0"/>
        <v>0.278</v>
      </c>
      <c r="H44" s="182">
        <f t="shared" si="1"/>
        <v>0.566</v>
      </c>
      <c r="I44" s="184" t="str">
        <f t="shared" si="2"/>
        <v>是</v>
      </c>
      <c r="J44" s="185" t="str">
        <f t="shared" si="3"/>
        <v>类</v>
      </c>
      <c r="K44" s="186" t="str">
        <f t="shared" si="4"/>
        <v>212</v>
      </c>
      <c r="L44" s="155" t="str">
        <f t="shared" si="5"/>
        <v>212</v>
      </c>
      <c r="M44" s="155" t="str">
        <f t="shared" si="6"/>
        <v>212</v>
      </c>
    </row>
    <row r="45" s="108" customFormat="1" ht="31" customHeight="1" spans="1:13">
      <c r="A45" s="167">
        <v>21208</v>
      </c>
      <c r="B45" s="168" t="s">
        <v>1353</v>
      </c>
      <c r="C45" s="165">
        <f>SUMIFS(C46:C$279,$L46:$L$279,$A45,$J46:$J$279,"项")</f>
        <v>10492</v>
      </c>
      <c r="D45" s="165">
        <f>SUMIFS(D46:D$279,$L46:$L$279,$A45,$J46:$J$279,"项")</f>
        <v>36389</v>
      </c>
      <c r="E45" s="165">
        <f>SUMIFS(E46:E$279,$L46:$L$279,$A45,$J46:$J$279,"项")</f>
        <v>17770</v>
      </c>
      <c r="F45" s="165">
        <f>SUMIFS(F46:F$279,$L46:$L$279,$A45,$J46:$J$279,"项")</f>
        <v>5390</v>
      </c>
      <c r="G45" s="169">
        <f t="shared" si="0"/>
        <v>0.303</v>
      </c>
      <c r="H45" s="169">
        <f t="shared" si="1"/>
        <v>0.514</v>
      </c>
      <c r="I45" s="184" t="str">
        <f t="shared" si="2"/>
        <v>是</v>
      </c>
      <c r="J45" s="185" t="str">
        <f t="shared" si="3"/>
        <v>款</v>
      </c>
      <c r="K45" s="186" t="str">
        <f t="shared" si="4"/>
        <v>212</v>
      </c>
      <c r="L45" s="155" t="str">
        <f t="shared" si="5"/>
        <v>21208</v>
      </c>
      <c r="M45" s="155" t="str">
        <f t="shared" si="6"/>
        <v>21208</v>
      </c>
    </row>
    <row r="46" s="108" customFormat="1" ht="31" customHeight="1" spans="1:13">
      <c r="A46" s="174">
        <v>2120801</v>
      </c>
      <c r="B46" s="175" t="s">
        <v>1354</v>
      </c>
      <c r="C46" s="172">
        <v>2762</v>
      </c>
      <c r="D46" s="172">
        <v>14363</v>
      </c>
      <c r="E46" s="172">
        <v>6625</v>
      </c>
      <c r="F46" s="172">
        <v>2705</v>
      </c>
      <c r="G46" s="169">
        <f t="shared" si="0"/>
        <v>0.408</v>
      </c>
      <c r="H46" s="169">
        <f t="shared" si="1"/>
        <v>0.979</v>
      </c>
      <c r="I46" s="184" t="str">
        <f t="shared" si="2"/>
        <v>是</v>
      </c>
      <c r="J46" s="185" t="str">
        <f t="shared" si="3"/>
        <v>项</v>
      </c>
      <c r="K46" s="186" t="str">
        <f t="shared" si="4"/>
        <v>212</v>
      </c>
      <c r="L46" s="155" t="str">
        <f t="shared" si="5"/>
        <v>21208</v>
      </c>
      <c r="M46" s="155" t="str">
        <f t="shared" si="6"/>
        <v>2120801</v>
      </c>
    </row>
    <row r="47" s="108" customFormat="1" ht="31" customHeight="1" spans="1:13">
      <c r="A47" s="174">
        <v>2120802</v>
      </c>
      <c r="B47" s="178" t="s">
        <v>1355</v>
      </c>
      <c r="C47" s="172">
        <v>3392</v>
      </c>
      <c r="D47" s="172">
        <v>16171</v>
      </c>
      <c r="E47" s="172">
        <v>6528</v>
      </c>
      <c r="F47" s="172">
        <v>1059</v>
      </c>
      <c r="G47" s="179">
        <f t="shared" si="0"/>
        <v>0.162</v>
      </c>
      <c r="H47" s="179">
        <f t="shared" si="1"/>
        <v>0.312</v>
      </c>
      <c r="I47" s="184" t="str">
        <f t="shared" si="2"/>
        <v>是</v>
      </c>
      <c r="J47" s="185" t="str">
        <f t="shared" si="3"/>
        <v>项</v>
      </c>
      <c r="K47" s="186" t="str">
        <f t="shared" si="4"/>
        <v>212</v>
      </c>
      <c r="L47" s="155" t="str">
        <f t="shared" si="5"/>
        <v>21208</v>
      </c>
      <c r="M47" s="155" t="str">
        <f t="shared" si="6"/>
        <v>2120802</v>
      </c>
    </row>
    <row r="48" s="108" customFormat="1" ht="31" customHeight="1" spans="1:13">
      <c r="A48" s="174">
        <v>2120803</v>
      </c>
      <c r="B48" s="175" t="s">
        <v>1356</v>
      </c>
      <c r="C48" s="172">
        <v>138</v>
      </c>
      <c r="D48" s="172">
        <v>245</v>
      </c>
      <c r="E48" s="172">
        <v>245</v>
      </c>
      <c r="F48" s="172">
        <v>128</v>
      </c>
      <c r="G48" s="169">
        <f t="shared" si="0"/>
        <v>0.522</v>
      </c>
      <c r="H48" s="169">
        <f t="shared" si="1"/>
        <v>0.928</v>
      </c>
      <c r="I48" s="184" t="str">
        <f t="shared" si="2"/>
        <v>是</v>
      </c>
      <c r="J48" s="185" t="str">
        <f t="shared" si="3"/>
        <v>项</v>
      </c>
      <c r="K48" s="186" t="str">
        <f t="shared" si="4"/>
        <v>212</v>
      </c>
      <c r="L48" s="155" t="str">
        <f t="shared" si="5"/>
        <v>21208</v>
      </c>
      <c r="M48" s="155" t="str">
        <f t="shared" si="6"/>
        <v>2120803</v>
      </c>
    </row>
    <row r="49" s="108" customFormat="1" ht="31" customHeight="1" spans="1:13">
      <c r="A49" s="174">
        <v>2120804</v>
      </c>
      <c r="B49" s="175" t="s">
        <v>1357</v>
      </c>
      <c r="C49" s="172">
        <v>1846</v>
      </c>
      <c r="D49" s="172">
        <v>1602</v>
      </c>
      <c r="E49" s="172">
        <v>1602</v>
      </c>
      <c r="F49" s="172">
        <v>519</v>
      </c>
      <c r="G49" s="169">
        <f t="shared" si="0"/>
        <v>0.324</v>
      </c>
      <c r="H49" s="169">
        <f t="shared" si="1"/>
        <v>0.281</v>
      </c>
      <c r="I49" s="184" t="str">
        <f t="shared" si="2"/>
        <v>是</v>
      </c>
      <c r="J49" s="185" t="str">
        <f t="shared" si="3"/>
        <v>项</v>
      </c>
      <c r="K49" s="186" t="str">
        <f t="shared" si="4"/>
        <v>212</v>
      </c>
      <c r="L49" s="155" t="str">
        <f t="shared" si="5"/>
        <v>21208</v>
      </c>
      <c r="M49" s="155" t="str">
        <f t="shared" si="6"/>
        <v>2120804</v>
      </c>
    </row>
    <row r="50" s="108" customFormat="1" ht="31" hidden="1" customHeight="1" spans="1:13">
      <c r="A50" s="174">
        <v>2120805</v>
      </c>
      <c r="B50" s="175" t="s">
        <v>1358</v>
      </c>
      <c r="C50" s="172">
        <v>0</v>
      </c>
      <c r="D50" s="172">
        <v>0</v>
      </c>
      <c r="E50" s="172">
        <v>0</v>
      </c>
      <c r="F50" s="172">
        <v>0</v>
      </c>
      <c r="G50" s="169" t="str">
        <f t="shared" si="0"/>
        <v/>
      </c>
      <c r="H50" s="169" t="str">
        <f t="shared" si="1"/>
        <v/>
      </c>
      <c r="I50" s="184" t="str">
        <f t="shared" si="2"/>
        <v>否</v>
      </c>
      <c r="J50" s="185" t="str">
        <f t="shared" si="3"/>
        <v>项</v>
      </c>
      <c r="K50" s="186" t="str">
        <f t="shared" si="4"/>
        <v>212</v>
      </c>
      <c r="L50" s="155" t="str">
        <f t="shared" si="5"/>
        <v>21208</v>
      </c>
      <c r="M50" s="155" t="str">
        <f t="shared" si="6"/>
        <v>2120805</v>
      </c>
    </row>
    <row r="51" s="108" customFormat="1" ht="31" customHeight="1" spans="1:13">
      <c r="A51" s="174">
        <v>2120806</v>
      </c>
      <c r="B51" s="175" t="s">
        <v>1359</v>
      </c>
      <c r="C51" s="172">
        <v>200</v>
      </c>
      <c r="D51" s="172">
        <v>474</v>
      </c>
      <c r="E51" s="172">
        <v>255</v>
      </c>
      <c r="F51" s="172">
        <v>28</v>
      </c>
      <c r="G51" s="169">
        <f t="shared" si="0"/>
        <v>0.11</v>
      </c>
      <c r="H51" s="169">
        <f t="shared" si="1"/>
        <v>0.14</v>
      </c>
      <c r="I51" s="184" t="str">
        <f t="shared" si="2"/>
        <v>是</v>
      </c>
      <c r="J51" s="185" t="str">
        <f t="shared" si="3"/>
        <v>项</v>
      </c>
      <c r="K51" s="186" t="str">
        <f t="shared" si="4"/>
        <v>212</v>
      </c>
      <c r="L51" s="155" t="str">
        <f t="shared" si="5"/>
        <v>21208</v>
      </c>
      <c r="M51" s="155" t="str">
        <f t="shared" si="6"/>
        <v>2120806</v>
      </c>
    </row>
    <row r="52" s="108" customFormat="1" ht="31" customHeight="1" spans="1:13">
      <c r="A52" s="174">
        <v>2120807</v>
      </c>
      <c r="B52" s="175" t="s">
        <v>1360</v>
      </c>
      <c r="C52" s="172">
        <v>202</v>
      </c>
      <c r="D52" s="172">
        <v>324</v>
      </c>
      <c r="E52" s="172">
        <v>289</v>
      </c>
      <c r="F52" s="172">
        <v>38</v>
      </c>
      <c r="G52" s="169">
        <f t="shared" si="0"/>
        <v>0.131</v>
      </c>
      <c r="H52" s="169">
        <f t="shared" si="1"/>
        <v>0.188</v>
      </c>
      <c r="I52" s="184" t="str">
        <f t="shared" si="2"/>
        <v>是</v>
      </c>
      <c r="J52" s="185" t="str">
        <f t="shared" si="3"/>
        <v>项</v>
      </c>
      <c r="K52" s="186" t="str">
        <f t="shared" si="4"/>
        <v>212</v>
      </c>
      <c r="L52" s="155" t="str">
        <f t="shared" si="5"/>
        <v>21208</v>
      </c>
      <c r="M52" s="155" t="str">
        <f t="shared" si="6"/>
        <v>2120807</v>
      </c>
    </row>
    <row r="53" s="108" customFormat="1" ht="31" hidden="1" customHeight="1" spans="1:13">
      <c r="A53" s="174">
        <v>2120809</v>
      </c>
      <c r="B53" s="178" t="s">
        <v>1361</v>
      </c>
      <c r="C53" s="172">
        <v>0</v>
      </c>
      <c r="D53" s="172">
        <v>0</v>
      </c>
      <c r="E53" s="172">
        <v>0</v>
      </c>
      <c r="F53" s="172">
        <v>0</v>
      </c>
      <c r="G53" s="179" t="str">
        <f t="shared" si="0"/>
        <v/>
      </c>
      <c r="H53" s="179" t="str">
        <f t="shared" si="1"/>
        <v/>
      </c>
      <c r="I53" s="184" t="str">
        <f t="shared" si="2"/>
        <v>否</v>
      </c>
      <c r="J53" s="185" t="str">
        <f t="shared" si="3"/>
        <v>项</v>
      </c>
      <c r="K53" s="186" t="str">
        <f t="shared" si="4"/>
        <v>212</v>
      </c>
      <c r="L53" s="155" t="str">
        <f t="shared" si="5"/>
        <v>21208</v>
      </c>
      <c r="M53" s="155" t="str">
        <f t="shared" si="6"/>
        <v>2120809</v>
      </c>
    </row>
    <row r="54" s="108" customFormat="1" ht="31" customHeight="1" spans="1:13">
      <c r="A54" s="174">
        <v>2120810</v>
      </c>
      <c r="B54" s="175" t="s">
        <v>1362</v>
      </c>
      <c r="C54" s="172">
        <v>0</v>
      </c>
      <c r="D54" s="172">
        <v>392</v>
      </c>
      <c r="E54" s="172">
        <v>392</v>
      </c>
      <c r="F54" s="172">
        <v>0</v>
      </c>
      <c r="G54" s="169">
        <f t="shared" si="0"/>
        <v>0</v>
      </c>
      <c r="H54" s="169" t="str">
        <f t="shared" si="1"/>
        <v/>
      </c>
      <c r="I54" s="184" t="str">
        <f t="shared" si="2"/>
        <v>是</v>
      </c>
      <c r="J54" s="185" t="str">
        <f t="shared" si="3"/>
        <v>项</v>
      </c>
      <c r="K54" s="186" t="str">
        <f t="shared" si="4"/>
        <v>212</v>
      </c>
      <c r="L54" s="155" t="str">
        <f t="shared" si="5"/>
        <v>21208</v>
      </c>
      <c r="M54" s="155" t="str">
        <f t="shared" si="6"/>
        <v>2120810</v>
      </c>
    </row>
    <row r="55" s="108" customFormat="1" ht="31" customHeight="1" spans="1:13">
      <c r="A55" s="174">
        <v>2120811</v>
      </c>
      <c r="B55" s="175" t="s">
        <v>1363</v>
      </c>
      <c r="C55" s="172">
        <v>209</v>
      </c>
      <c r="D55" s="172">
        <v>333</v>
      </c>
      <c r="E55" s="172">
        <v>224</v>
      </c>
      <c r="F55" s="172">
        <v>30</v>
      </c>
      <c r="G55" s="169">
        <f t="shared" si="0"/>
        <v>0.134</v>
      </c>
      <c r="H55" s="169">
        <f t="shared" si="1"/>
        <v>0.144</v>
      </c>
      <c r="I55" s="184" t="str">
        <f t="shared" si="2"/>
        <v>是</v>
      </c>
      <c r="J55" s="185" t="str">
        <f t="shared" si="3"/>
        <v>项</v>
      </c>
      <c r="K55" s="186" t="str">
        <f t="shared" si="4"/>
        <v>212</v>
      </c>
      <c r="L55" s="155" t="str">
        <f t="shared" si="5"/>
        <v>21208</v>
      </c>
      <c r="M55" s="155" t="str">
        <f t="shared" si="6"/>
        <v>2120811</v>
      </c>
    </row>
    <row r="56" s="108" customFormat="1" ht="31" hidden="1" customHeight="1" spans="1:13">
      <c r="A56" s="174">
        <v>2120813</v>
      </c>
      <c r="B56" s="175" t="s">
        <v>1364</v>
      </c>
      <c r="C56" s="172">
        <v>0</v>
      </c>
      <c r="D56" s="172">
        <v>0</v>
      </c>
      <c r="E56" s="172">
        <v>0</v>
      </c>
      <c r="F56" s="172">
        <v>0</v>
      </c>
      <c r="G56" s="169" t="str">
        <f t="shared" si="0"/>
        <v/>
      </c>
      <c r="H56" s="169" t="str">
        <f t="shared" si="1"/>
        <v/>
      </c>
      <c r="I56" s="184" t="str">
        <f t="shared" si="2"/>
        <v>否</v>
      </c>
      <c r="J56" s="185" t="str">
        <f t="shared" si="3"/>
        <v>项</v>
      </c>
      <c r="K56" s="186" t="str">
        <f t="shared" si="4"/>
        <v>212</v>
      </c>
      <c r="L56" s="155" t="str">
        <f t="shared" si="5"/>
        <v>21208</v>
      </c>
      <c r="M56" s="155" t="str">
        <f t="shared" si="6"/>
        <v>2120813</v>
      </c>
    </row>
    <row r="57" s="108" customFormat="1" ht="31" customHeight="1" spans="1:13">
      <c r="A57" s="174">
        <v>2120814</v>
      </c>
      <c r="B57" s="175" t="s">
        <v>1365</v>
      </c>
      <c r="C57" s="172">
        <v>299</v>
      </c>
      <c r="D57" s="172">
        <v>1694</v>
      </c>
      <c r="E57" s="172">
        <v>828</v>
      </c>
      <c r="F57" s="172">
        <v>113</v>
      </c>
      <c r="G57" s="169">
        <f t="shared" si="0"/>
        <v>0.136</v>
      </c>
      <c r="H57" s="169">
        <f t="shared" si="1"/>
        <v>0.378</v>
      </c>
      <c r="I57" s="184" t="str">
        <f t="shared" si="2"/>
        <v>是</v>
      </c>
      <c r="J57" s="185" t="str">
        <f t="shared" si="3"/>
        <v>项</v>
      </c>
      <c r="K57" s="186" t="str">
        <f t="shared" si="4"/>
        <v>212</v>
      </c>
      <c r="L57" s="155" t="str">
        <f t="shared" si="5"/>
        <v>21208</v>
      </c>
      <c r="M57" s="155" t="str">
        <f t="shared" si="6"/>
        <v>2120814</v>
      </c>
    </row>
    <row r="58" s="108" customFormat="1" ht="31" customHeight="1" spans="1:13">
      <c r="A58" s="174">
        <v>2120816</v>
      </c>
      <c r="B58" s="178" t="s">
        <v>1366</v>
      </c>
      <c r="C58" s="172">
        <v>60</v>
      </c>
      <c r="D58" s="172">
        <v>292</v>
      </c>
      <c r="E58" s="172">
        <v>292</v>
      </c>
      <c r="F58" s="172">
        <v>149</v>
      </c>
      <c r="G58" s="179">
        <f t="shared" si="0"/>
        <v>0.51</v>
      </c>
      <c r="H58" s="179">
        <f t="shared" si="1"/>
        <v>2.483</v>
      </c>
      <c r="I58" s="184" t="str">
        <f t="shared" si="2"/>
        <v>是</v>
      </c>
      <c r="J58" s="185" t="str">
        <f t="shared" si="3"/>
        <v>项</v>
      </c>
      <c r="K58" s="186" t="str">
        <f t="shared" si="4"/>
        <v>212</v>
      </c>
      <c r="L58" s="155" t="str">
        <f t="shared" si="5"/>
        <v>21208</v>
      </c>
      <c r="M58" s="155" t="str">
        <f t="shared" si="6"/>
        <v>2120816</v>
      </c>
    </row>
    <row r="59" s="108" customFormat="1" ht="31" customHeight="1" spans="1:13">
      <c r="A59" s="174">
        <v>2120899</v>
      </c>
      <c r="B59" s="178" t="s">
        <v>1367</v>
      </c>
      <c r="C59" s="172">
        <v>1384</v>
      </c>
      <c r="D59" s="172">
        <v>499</v>
      </c>
      <c r="E59" s="172">
        <v>490</v>
      </c>
      <c r="F59" s="172">
        <v>621</v>
      </c>
      <c r="G59" s="179">
        <f t="shared" si="0"/>
        <v>1.267</v>
      </c>
      <c r="H59" s="179">
        <f t="shared" si="1"/>
        <v>0.449</v>
      </c>
      <c r="I59" s="184" t="str">
        <f t="shared" si="2"/>
        <v>是</v>
      </c>
      <c r="J59" s="185" t="str">
        <f t="shared" si="3"/>
        <v>项</v>
      </c>
      <c r="K59" s="186" t="str">
        <f t="shared" si="4"/>
        <v>212</v>
      </c>
      <c r="L59" s="155" t="str">
        <f t="shared" si="5"/>
        <v>21208</v>
      </c>
      <c r="M59" s="155" t="str">
        <f t="shared" si="6"/>
        <v>2120899</v>
      </c>
    </row>
    <row r="60" s="108" customFormat="1" ht="31" hidden="1" customHeight="1" spans="1:13">
      <c r="A60" s="167">
        <v>21210</v>
      </c>
      <c r="B60" s="168" t="s">
        <v>1368</v>
      </c>
      <c r="C60" s="165">
        <f>SUMIFS(C61:C$279,$L61:$L$279,$A60,$J61:$J$279,"项")</f>
        <v>0</v>
      </c>
      <c r="D60" s="165">
        <f>SUMIFS(D61:D$279,$L61:$L$279,$A60,$J61:$J$279,"项")</f>
        <v>0</v>
      </c>
      <c r="E60" s="165">
        <f>SUMIFS(E61:E$279,$L61:$L$279,$A60,$J61:$J$279,"项")</f>
        <v>0</v>
      </c>
      <c r="F60" s="165">
        <f>SUMIFS(F61:F$279,$L61:$L$279,$A60,$J61:$J$279,"项")</f>
        <v>0</v>
      </c>
      <c r="G60" s="169" t="str">
        <f t="shared" si="0"/>
        <v/>
      </c>
      <c r="H60" s="169" t="str">
        <f t="shared" si="1"/>
        <v/>
      </c>
      <c r="I60" s="184" t="str">
        <f t="shared" si="2"/>
        <v>否</v>
      </c>
      <c r="J60" s="185" t="str">
        <f t="shared" si="3"/>
        <v>款</v>
      </c>
      <c r="K60" s="186" t="str">
        <f t="shared" si="4"/>
        <v>212</v>
      </c>
      <c r="L60" s="155" t="str">
        <f t="shared" si="5"/>
        <v>21210</v>
      </c>
      <c r="M60" s="155" t="str">
        <f t="shared" si="6"/>
        <v>21210</v>
      </c>
    </row>
    <row r="61" s="108" customFormat="1" ht="31" hidden="1" customHeight="1" spans="1:13">
      <c r="A61" s="174">
        <v>2121001</v>
      </c>
      <c r="B61" s="175" t="s">
        <v>1354</v>
      </c>
      <c r="C61" s="172">
        <v>0</v>
      </c>
      <c r="D61" s="172">
        <v>0</v>
      </c>
      <c r="E61" s="172">
        <v>0</v>
      </c>
      <c r="F61" s="172">
        <v>0</v>
      </c>
      <c r="G61" s="169" t="str">
        <f t="shared" si="0"/>
        <v/>
      </c>
      <c r="H61" s="169" t="str">
        <f t="shared" si="1"/>
        <v/>
      </c>
      <c r="I61" s="184" t="str">
        <f t="shared" si="2"/>
        <v>否</v>
      </c>
      <c r="J61" s="185" t="str">
        <f t="shared" si="3"/>
        <v>项</v>
      </c>
      <c r="K61" s="186" t="str">
        <f t="shared" si="4"/>
        <v>212</v>
      </c>
      <c r="L61" s="155" t="str">
        <f t="shared" si="5"/>
        <v>21210</v>
      </c>
      <c r="M61" s="155" t="str">
        <f t="shared" si="6"/>
        <v>2121001</v>
      </c>
    </row>
    <row r="62" s="108" customFormat="1" ht="31" hidden="1" customHeight="1" spans="1:13">
      <c r="A62" s="174">
        <v>2121002</v>
      </c>
      <c r="B62" s="175" t="s">
        <v>1355</v>
      </c>
      <c r="C62" s="172">
        <v>0</v>
      </c>
      <c r="D62" s="172">
        <v>0</v>
      </c>
      <c r="E62" s="172">
        <v>0</v>
      </c>
      <c r="F62" s="172">
        <v>0</v>
      </c>
      <c r="G62" s="169" t="str">
        <f t="shared" si="0"/>
        <v/>
      </c>
      <c r="H62" s="169" t="str">
        <f t="shared" si="1"/>
        <v/>
      </c>
      <c r="I62" s="184" t="str">
        <f t="shared" si="2"/>
        <v>否</v>
      </c>
      <c r="J62" s="185" t="str">
        <f t="shared" si="3"/>
        <v>项</v>
      </c>
      <c r="K62" s="186" t="str">
        <f t="shared" si="4"/>
        <v>212</v>
      </c>
      <c r="L62" s="155" t="str">
        <f t="shared" si="5"/>
        <v>21210</v>
      </c>
      <c r="M62" s="155" t="str">
        <f t="shared" si="6"/>
        <v>2121002</v>
      </c>
    </row>
    <row r="63" s="108" customFormat="1" ht="31" hidden="1" customHeight="1" spans="1:13">
      <c r="A63" s="174">
        <v>2121099</v>
      </c>
      <c r="B63" s="175" t="s">
        <v>1369</v>
      </c>
      <c r="C63" s="172">
        <v>0</v>
      </c>
      <c r="D63" s="172">
        <v>0</v>
      </c>
      <c r="E63" s="172">
        <v>0</v>
      </c>
      <c r="F63" s="172">
        <v>0</v>
      </c>
      <c r="G63" s="169" t="str">
        <f t="shared" si="0"/>
        <v/>
      </c>
      <c r="H63" s="169" t="str">
        <f t="shared" si="1"/>
        <v/>
      </c>
      <c r="I63" s="184" t="str">
        <f t="shared" si="2"/>
        <v>否</v>
      </c>
      <c r="J63" s="185" t="str">
        <f t="shared" si="3"/>
        <v>项</v>
      </c>
      <c r="K63" s="186" t="str">
        <f t="shared" si="4"/>
        <v>212</v>
      </c>
      <c r="L63" s="155" t="str">
        <f t="shared" si="5"/>
        <v>21210</v>
      </c>
      <c r="M63" s="155" t="str">
        <f t="shared" si="6"/>
        <v>2121099</v>
      </c>
    </row>
    <row r="64" s="108" customFormat="1" ht="31" hidden="1" customHeight="1" spans="1:13">
      <c r="A64" s="167">
        <v>21211</v>
      </c>
      <c r="B64" s="168" t="s">
        <v>1370</v>
      </c>
      <c r="C64" s="165">
        <f>SUMIFS(C65:C$279,$L65:$L$279,$A64,$J65:$J$279,"项")</f>
        <v>0</v>
      </c>
      <c r="D64" s="165">
        <f>SUMIFS(D65:D$279,$L65:$L$279,$A64,$J65:$J$279,"项")</f>
        <v>0</v>
      </c>
      <c r="E64" s="165">
        <f>SUMIFS(E65:E$279,$L65:$L$279,$A64,$J65:$J$279,"项")</f>
        <v>0</v>
      </c>
      <c r="F64" s="165">
        <f>SUMIFS(F65:F$279,$L65:$L$279,$A64,$J65:$J$279,"项")</f>
        <v>0</v>
      </c>
      <c r="G64" s="169" t="str">
        <f t="shared" si="0"/>
        <v/>
      </c>
      <c r="H64" s="169" t="str">
        <f t="shared" si="1"/>
        <v/>
      </c>
      <c r="I64" s="184" t="str">
        <f t="shared" si="2"/>
        <v>否</v>
      </c>
      <c r="J64" s="185" t="str">
        <f t="shared" si="3"/>
        <v>款</v>
      </c>
      <c r="K64" s="186" t="str">
        <f t="shared" si="4"/>
        <v>212</v>
      </c>
      <c r="L64" s="155" t="str">
        <f t="shared" si="5"/>
        <v>21211</v>
      </c>
      <c r="M64" s="155" t="str">
        <f t="shared" si="6"/>
        <v>21211</v>
      </c>
    </row>
    <row r="65" s="108" customFormat="1" ht="31" customHeight="1" spans="1:13">
      <c r="A65" s="167">
        <v>21213</v>
      </c>
      <c r="B65" s="180" t="s">
        <v>1371</v>
      </c>
      <c r="C65" s="165">
        <f>SUMIFS(C66:C$279,$L66:$L$279,$A65,$J66:$J$279,"项")</f>
        <v>70</v>
      </c>
      <c r="D65" s="165">
        <f>SUMIFS(D66:D$279,$L66:$L$279,$A65,$J66:$J$279,"项")</f>
        <v>200</v>
      </c>
      <c r="E65" s="165">
        <f>SUMIFS(E66:E$279,$L66:$L$279,$A65,$J66:$J$279,"项")</f>
        <v>130</v>
      </c>
      <c r="F65" s="165">
        <f>SUMIFS(F66:F$279,$L66:$L$279,$A65,$J66:$J$279,"项")</f>
        <v>0</v>
      </c>
      <c r="G65" s="179">
        <f t="shared" si="0"/>
        <v>0</v>
      </c>
      <c r="H65" s="179">
        <f t="shared" si="1"/>
        <v>0</v>
      </c>
      <c r="I65" s="184" t="str">
        <f t="shared" si="2"/>
        <v>是</v>
      </c>
      <c r="J65" s="185" t="str">
        <f t="shared" si="3"/>
        <v>款</v>
      </c>
      <c r="K65" s="186" t="str">
        <f t="shared" si="4"/>
        <v>212</v>
      </c>
      <c r="L65" s="155" t="str">
        <f t="shared" si="5"/>
        <v>21213</v>
      </c>
      <c r="M65" s="155" t="str">
        <f t="shared" si="6"/>
        <v>21213</v>
      </c>
    </row>
    <row r="66" s="108" customFormat="1" ht="31" hidden="1" customHeight="1" spans="1:13">
      <c r="A66" s="174">
        <v>2121301</v>
      </c>
      <c r="B66" s="175" t="s">
        <v>1372</v>
      </c>
      <c r="C66" s="172">
        <v>0</v>
      </c>
      <c r="D66" s="172">
        <v>0</v>
      </c>
      <c r="E66" s="172">
        <v>0</v>
      </c>
      <c r="F66" s="172">
        <v>0</v>
      </c>
      <c r="G66" s="169" t="str">
        <f t="shared" si="0"/>
        <v/>
      </c>
      <c r="H66" s="169" t="str">
        <f t="shared" si="1"/>
        <v/>
      </c>
      <c r="I66" s="184" t="str">
        <f t="shared" si="2"/>
        <v>否</v>
      </c>
      <c r="J66" s="185" t="str">
        <f t="shared" si="3"/>
        <v>项</v>
      </c>
      <c r="K66" s="186" t="str">
        <f t="shared" si="4"/>
        <v>212</v>
      </c>
      <c r="L66" s="155" t="str">
        <f t="shared" si="5"/>
        <v>21213</v>
      </c>
      <c r="M66" s="155" t="str">
        <f t="shared" si="6"/>
        <v>2121301</v>
      </c>
    </row>
    <row r="67" s="108" customFormat="1" ht="31" customHeight="1" spans="1:13">
      <c r="A67" s="174">
        <v>2121302</v>
      </c>
      <c r="B67" s="175" t="s">
        <v>1373</v>
      </c>
      <c r="C67" s="172">
        <v>40</v>
      </c>
      <c r="D67" s="172">
        <v>100</v>
      </c>
      <c r="E67" s="172">
        <v>100</v>
      </c>
      <c r="F67" s="172">
        <v>0</v>
      </c>
      <c r="G67" s="169">
        <f t="shared" si="0"/>
        <v>0</v>
      </c>
      <c r="H67" s="169">
        <f t="shared" si="1"/>
        <v>0</v>
      </c>
      <c r="I67" s="184" t="str">
        <f t="shared" si="2"/>
        <v>是</v>
      </c>
      <c r="J67" s="185" t="str">
        <f t="shared" si="3"/>
        <v>项</v>
      </c>
      <c r="K67" s="186" t="str">
        <f t="shared" si="4"/>
        <v>212</v>
      </c>
      <c r="L67" s="155" t="str">
        <f t="shared" si="5"/>
        <v>21213</v>
      </c>
      <c r="M67" s="155" t="str">
        <f t="shared" si="6"/>
        <v>2121302</v>
      </c>
    </row>
    <row r="68" s="108" customFormat="1" ht="31" customHeight="1" spans="1:13">
      <c r="A68" s="174">
        <v>2121303</v>
      </c>
      <c r="B68" s="175" t="s">
        <v>1374</v>
      </c>
      <c r="C68" s="172">
        <v>30</v>
      </c>
      <c r="D68" s="172">
        <v>100</v>
      </c>
      <c r="E68" s="172">
        <v>30</v>
      </c>
      <c r="F68" s="172">
        <v>0</v>
      </c>
      <c r="G68" s="169">
        <f t="shared" si="0"/>
        <v>0</v>
      </c>
      <c r="H68" s="169">
        <f t="shared" si="1"/>
        <v>0</v>
      </c>
      <c r="I68" s="184" t="str">
        <f t="shared" si="2"/>
        <v>是</v>
      </c>
      <c r="J68" s="185" t="str">
        <f t="shared" si="3"/>
        <v>项</v>
      </c>
      <c r="K68" s="186" t="str">
        <f t="shared" si="4"/>
        <v>212</v>
      </c>
      <c r="L68" s="155" t="str">
        <f t="shared" si="5"/>
        <v>21213</v>
      </c>
      <c r="M68" s="155" t="str">
        <f t="shared" si="6"/>
        <v>2121303</v>
      </c>
    </row>
    <row r="69" s="108" customFormat="1" ht="31" hidden="1" customHeight="1" spans="1:13">
      <c r="A69" s="174">
        <v>2121304</v>
      </c>
      <c r="B69" s="175" t="s">
        <v>1375</v>
      </c>
      <c r="C69" s="172">
        <v>0</v>
      </c>
      <c r="D69" s="172">
        <v>0</v>
      </c>
      <c r="E69" s="172">
        <v>0</v>
      </c>
      <c r="F69" s="172">
        <v>0</v>
      </c>
      <c r="G69" s="169" t="str">
        <f t="shared" ref="G69:G132" si="7">IF(E69&lt;&gt;0,ROUND(F69/E69,3),"")</f>
        <v/>
      </c>
      <c r="H69" s="169" t="str">
        <f t="shared" ref="H69:H132" si="8">IF(C69&lt;&gt;0,ROUND(F69/C69,3),"")</f>
        <v/>
      </c>
      <c r="I69" s="184" t="str">
        <f t="shared" ref="I69:I132" si="9">IF(LEN(A69)=3,"是",IF(OR(C69&lt;&gt;0,D69&lt;&gt;0,E69&lt;&gt;0,F69&lt;&gt;0),"是","否"))</f>
        <v>否</v>
      </c>
      <c r="J69" s="185" t="str">
        <f t="shared" ref="J69:J132" si="10">_xlfn.IFS(LEN(A69)=3,"类",LEN(A69)=5,"款",LEN(A69)=7,"项")</f>
        <v>项</v>
      </c>
      <c r="K69" s="186" t="str">
        <f t="shared" ref="K69:K132" si="11">LEFT(A69,3)</f>
        <v>212</v>
      </c>
      <c r="L69" s="155" t="str">
        <f t="shared" ref="L69:L132" si="12">LEFT(A69,5)</f>
        <v>21213</v>
      </c>
      <c r="M69" s="155" t="str">
        <f t="shared" ref="M69:M132" si="13">LEFT(A69,7)</f>
        <v>2121304</v>
      </c>
    </row>
    <row r="70" s="108" customFormat="1" ht="31" hidden="1" customHeight="1" spans="1:13">
      <c r="A70" s="174">
        <v>2121399</v>
      </c>
      <c r="B70" s="175" t="s">
        <v>1376</v>
      </c>
      <c r="C70" s="172">
        <v>0</v>
      </c>
      <c r="D70" s="172">
        <v>0</v>
      </c>
      <c r="E70" s="172">
        <v>0</v>
      </c>
      <c r="F70" s="172">
        <v>0</v>
      </c>
      <c r="G70" s="169" t="str">
        <f t="shared" si="7"/>
        <v/>
      </c>
      <c r="H70" s="169" t="str">
        <f t="shared" si="8"/>
        <v/>
      </c>
      <c r="I70" s="184" t="str">
        <f t="shared" si="9"/>
        <v>否</v>
      </c>
      <c r="J70" s="185" t="str">
        <f t="shared" si="10"/>
        <v>项</v>
      </c>
      <c r="K70" s="186" t="str">
        <f t="shared" si="11"/>
        <v>212</v>
      </c>
      <c r="L70" s="155" t="str">
        <f t="shared" si="12"/>
        <v>21213</v>
      </c>
      <c r="M70" s="155" t="str">
        <f t="shared" si="13"/>
        <v>2121399</v>
      </c>
    </row>
    <row r="71" s="108" customFormat="1" ht="31" customHeight="1" spans="1:13">
      <c r="A71" s="167">
        <v>21214</v>
      </c>
      <c r="B71" s="180" t="s">
        <v>1377</v>
      </c>
      <c r="C71" s="165">
        <f>SUMIFS(C72:C$279,$L72:$L$279,$A71,$J72:$J$279,"项")</f>
        <v>657</v>
      </c>
      <c r="D71" s="165">
        <f>SUMIFS(D72:D$279,$L72:$L$279,$A71,$J72:$J$279,"项")</f>
        <v>853</v>
      </c>
      <c r="E71" s="165">
        <f>SUMIFS(E72:E$279,$L72:$L$279,$A71,$J72:$J$279,"项")</f>
        <v>853</v>
      </c>
      <c r="F71" s="165">
        <f>SUMIFS(F72:F$279,$L72:$L$279,$A71,$J72:$J$279,"项")</f>
        <v>488</v>
      </c>
      <c r="G71" s="179">
        <f t="shared" si="7"/>
        <v>0.572</v>
      </c>
      <c r="H71" s="179">
        <f t="shared" si="8"/>
        <v>0.743</v>
      </c>
      <c r="I71" s="184" t="str">
        <f t="shared" si="9"/>
        <v>是</v>
      </c>
      <c r="J71" s="185" t="str">
        <f t="shared" si="10"/>
        <v>款</v>
      </c>
      <c r="K71" s="186" t="str">
        <f t="shared" si="11"/>
        <v>212</v>
      </c>
      <c r="L71" s="155" t="str">
        <f t="shared" si="12"/>
        <v>21214</v>
      </c>
      <c r="M71" s="155" t="str">
        <f t="shared" si="13"/>
        <v>21214</v>
      </c>
    </row>
    <row r="72" s="108" customFormat="1" ht="31" customHeight="1" spans="1:13">
      <c r="A72" s="174">
        <v>2121401</v>
      </c>
      <c r="B72" s="178" t="s">
        <v>1378</v>
      </c>
      <c r="C72" s="172">
        <v>588</v>
      </c>
      <c r="D72" s="172">
        <v>803</v>
      </c>
      <c r="E72" s="172">
        <v>803</v>
      </c>
      <c r="F72" s="172">
        <v>472</v>
      </c>
      <c r="G72" s="179">
        <f t="shared" si="7"/>
        <v>0.588</v>
      </c>
      <c r="H72" s="179">
        <f t="shared" si="8"/>
        <v>0.803</v>
      </c>
      <c r="I72" s="184" t="str">
        <f t="shared" si="9"/>
        <v>是</v>
      </c>
      <c r="J72" s="185" t="str">
        <f t="shared" si="10"/>
        <v>项</v>
      </c>
      <c r="K72" s="186" t="str">
        <f t="shared" si="11"/>
        <v>212</v>
      </c>
      <c r="L72" s="155" t="str">
        <f t="shared" si="12"/>
        <v>21214</v>
      </c>
      <c r="M72" s="155" t="str">
        <f t="shared" si="13"/>
        <v>2121401</v>
      </c>
    </row>
    <row r="73" s="108" customFormat="1" ht="31" customHeight="1" spans="1:13">
      <c r="A73" s="174">
        <v>2121402</v>
      </c>
      <c r="B73" s="178" t="s">
        <v>1379</v>
      </c>
      <c r="C73" s="172">
        <v>69</v>
      </c>
      <c r="D73" s="172">
        <v>50</v>
      </c>
      <c r="E73" s="172">
        <v>50</v>
      </c>
      <c r="F73" s="172">
        <v>16</v>
      </c>
      <c r="G73" s="179">
        <f t="shared" si="7"/>
        <v>0.32</v>
      </c>
      <c r="H73" s="179">
        <f t="shared" si="8"/>
        <v>0.232</v>
      </c>
      <c r="I73" s="184" t="str">
        <f t="shared" si="9"/>
        <v>是</v>
      </c>
      <c r="J73" s="185" t="str">
        <f t="shared" si="10"/>
        <v>项</v>
      </c>
      <c r="K73" s="186" t="str">
        <f t="shared" si="11"/>
        <v>212</v>
      </c>
      <c r="L73" s="155" t="str">
        <f t="shared" si="12"/>
        <v>21214</v>
      </c>
      <c r="M73" s="155" t="str">
        <f t="shared" si="13"/>
        <v>2121402</v>
      </c>
    </row>
    <row r="74" s="108" customFormat="1" ht="31" hidden="1" customHeight="1" spans="1:13">
      <c r="A74" s="174">
        <v>2121499</v>
      </c>
      <c r="B74" s="175" t="s">
        <v>1380</v>
      </c>
      <c r="C74" s="172">
        <v>0</v>
      </c>
      <c r="D74" s="172">
        <v>0</v>
      </c>
      <c r="E74" s="172">
        <v>0</v>
      </c>
      <c r="F74" s="172">
        <v>0</v>
      </c>
      <c r="G74" s="169" t="str">
        <f t="shared" si="7"/>
        <v/>
      </c>
      <c r="H74" s="169" t="str">
        <f t="shared" si="8"/>
        <v/>
      </c>
      <c r="I74" s="184" t="str">
        <f t="shared" si="9"/>
        <v>否</v>
      </c>
      <c r="J74" s="185" t="str">
        <f t="shared" si="10"/>
        <v>项</v>
      </c>
      <c r="K74" s="186" t="str">
        <f t="shared" si="11"/>
        <v>212</v>
      </c>
      <c r="L74" s="155" t="str">
        <f t="shared" si="12"/>
        <v>21214</v>
      </c>
      <c r="M74" s="155" t="str">
        <f t="shared" si="13"/>
        <v>2121499</v>
      </c>
    </row>
    <row r="75" s="108" customFormat="1" ht="31" hidden="1" customHeight="1" spans="1:13">
      <c r="A75" s="167">
        <v>21215</v>
      </c>
      <c r="B75" s="168" t="s">
        <v>1381</v>
      </c>
      <c r="C75" s="165">
        <f>SUMIFS(C76:C$279,$L76:$L$279,$A75,$J76:$J$279,"项")</f>
        <v>0</v>
      </c>
      <c r="D75" s="165">
        <f>SUMIFS(D76:D$279,$L76:$L$279,$A75,$J76:$J$279,"项")</f>
        <v>0</v>
      </c>
      <c r="E75" s="165">
        <f>SUMIFS(E76:E$279,$L76:$L$279,$A75,$J76:$J$279,"项")</f>
        <v>0</v>
      </c>
      <c r="F75" s="165">
        <f>SUMIFS(F76:F$279,$L76:$L$279,$A75,$J76:$J$279,"项")</f>
        <v>0</v>
      </c>
      <c r="G75" s="169" t="str">
        <f t="shared" si="7"/>
        <v/>
      </c>
      <c r="H75" s="169" t="str">
        <f t="shared" si="8"/>
        <v/>
      </c>
      <c r="I75" s="184" t="str">
        <f t="shared" si="9"/>
        <v>否</v>
      </c>
      <c r="J75" s="185" t="str">
        <f t="shared" si="10"/>
        <v>款</v>
      </c>
      <c r="K75" s="186" t="str">
        <f t="shared" si="11"/>
        <v>212</v>
      </c>
      <c r="L75" s="155" t="str">
        <f t="shared" si="12"/>
        <v>21215</v>
      </c>
      <c r="M75" s="155" t="str">
        <f t="shared" si="13"/>
        <v>21215</v>
      </c>
    </row>
    <row r="76" s="108" customFormat="1" ht="31" hidden="1" customHeight="1" spans="1:13">
      <c r="A76" s="174">
        <v>2121501</v>
      </c>
      <c r="B76" s="175" t="s">
        <v>1354</v>
      </c>
      <c r="C76" s="172">
        <v>0</v>
      </c>
      <c r="D76" s="172">
        <v>0</v>
      </c>
      <c r="E76" s="172">
        <v>0</v>
      </c>
      <c r="F76" s="172">
        <v>0</v>
      </c>
      <c r="G76" s="169" t="str">
        <f t="shared" si="7"/>
        <v/>
      </c>
      <c r="H76" s="169" t="str">
        <f t="shared" si="8"/>
        <v/>
      </c>
      <c r="I76" s="184" t="str">
        <f t="shared" si="9"/>
        <v>否</v>
      </c>
      <c r="J76" s="185" t="str">
        <f t="shared" si="10"/>
        <v>项</v>
      </c>
      <c r="K76" s="186" t="str">
        <f t="shared" si="11"/>
        <v>212</v>
      </c>
      <c r="L76" s="155" t="str">
        <f t="shared" si="12"/>
        <v>21215</v>
      </c>
      <c r="M76" s="155" t="str">
        <f t="shared" si="13"/>
        <v>2121501</v>
      </c>
    </row>
    <row r="77" s="108" customFormat="1" ht="31" hidden="1" customHeight="1" spans="1:13">
      <c r="A77" s="174">
        <v>2121502</v>
      </c>
      <c r="B77" s="175" t="s">
        <v>1355</v>
      </c>
      <c r="C77" s="172">
        <v>0</v>
      </c>
      <c r="D77" s="172">
        <v>0</v>
      </c>
      <c r="E77" s="172">
        <v>0</v>
      </c>
      <c r="F77" s="172">
        <v>0</v>
      </c>
      <c r="G77" s="169" t="str">
        <f t="shared" si="7"/>
        <v/>
      </c>
      <c r="H77" s="169" t="str">
        <f t="shared" si="8"/>
        <v/>
      </c>
      <c r="I77" s="184" t="str">
        <f t="shared" si="9"/>
        <v>否</v>
      </c>
      <c r="J77" s="185" t="str">
        <f t="shared" si="10"/>
        <v>项</v>
      </c>
      <c r="K77" s="186" t="str">
        <f t="shared" si="11"/>
        <v>212</v>
      </c>
      <c r="L77" s="155" t="str">
        <f t="shared" si="12"/>
        <v>21215</v>
      </c>
      <c r="M77" s="155" t="str">
        <f t="shared" si="13"/>
        <v>2121502</v>
      </c>
    </row>
    <row r="78" s="108" customFormat="1" ht="31" hidden="1" customHeight="1" spans="1:13">
      <c r="A78" s="174">
        <v>2121599</v>
      </c>
      <c r="B78" s="175" t="s">
        <v>1382</v>
      </c>
      <c r="C78" s="172">
        <v>0</v>
      </c>
      <c r="D78" s="172">
        <v>0</v>
      </c>
      <c r="E78" s="172">
        <v>0</v>
      </c>
      <c r="F78" s="172">
        <v>0</v>
      </c>
      <c r="G78" s="169" t="str">
        <f t="shared" si="7"/>
        <v/>
      </c>
      <c r="H78" s="169" t="str">
        <f t="shared" si="8"/>
        <v/>
      </c>
      <c r="I78" s="184" t="str">
        <f t="shared" si="9"/>
        <v>否</v>
      </c>
      <c r="J78" s="185" t="str">
        <f t="shared" si="10"/>
        <v>项</v>
      </c>
      <c r="K78" s="186" t="str">
        <f t="shared" si="11"/>
        <v>212</v>
      </c>
      <c r="L78" s="155" t="str">
        <f t="shared" si="12"/>
        <v>21215</v>
      </c>
      <c r="M78" s="155" t="str">
        <f t="shared" si="13"/>
        <v>2121599</v>
      </c>
    </row>
    <row r="79" s="108" customFormat="1" ht="31" hidden="1" customHeight="1" spans="1:13">
      <c r="A79" s="167">
        <v>21216</v>
      </c>
      <c r="B79" s="180" t="s">
        <v>1383</v>
      </c>
      <c r="C79" s="165">
        <f>SUMIFS(C80:C$279,$L80:$L$279,$A79,$J80:$J$279,"项")</f>
        <v>0</v>
      </c>
      <c r="D79" s="165">
        <f>SUMIFS(D80:D$279,$L80:$L$279,$A79,$J80:$J$279,"项")</f>
        <v>0</v>
      </c>
      <c r="E79" s="165">
        <f>SUMIFS(E80:E$279,$L80:$L$279,$A79,$J80:$J$279,"项")</f>
        <v>0</v>
      </c>
      <c r="F79" s="165">
        <f>SUMIFS(F80:F$279,$L80:$L$279,$A79,$J80:$J$279,"项")</f>
        <v>0</v>
      </c>
      <c r="G79" s="179" t="str">
        <f t="shared" si="7"/>
        <v/>
      </c>
      <c r="H79" s="179" t="str">
        <f t="shared" si="8"/>
        <v/>
      </c>
      <c r="I79" s="184" t="str">
        <f t="shared" si="9"/>
        <v>否</v>
      </c>
      <c r="J79" s="185" t="str">
        <f t="shared" si="10"/>
        <v>款</v>
      </c>
      <c r="K79" s="186" t="str">
        <f t="shared" si="11"/>
        <v>212</v>
      </c>
      <c r="L79" s="155" t="str">
        <f t="shared" si="12"/>
        <v>21216</v>
      </c>
      <c r="M79" s="155" t="str">
        <f t="shared" si="13"/>
        <v>21216</v>
      </c>
    </row>
    <row r="80" s="108" customFormat="1" ht="31" hidden="1" customHeight="1" spans="1:13">
      <c r="A80" s="174">
        <v>2121601</v>
      </c>
      <c r="B80" s="175" t="s">
        <v>1354</v>
      </c>
      <c r="C80" s="172">
        <v>0</v>
      </c>
      <c r="D80" s="172">
        <v>0</v>
      </c>
      <c r="E80" s="172">
        <v>0</v>
      </c>
      <c r="F80" s="172">
        <v>0</v>
      </c>
      <c r="G80" s="169" t="str">
        <f t="shared" si="7"/>
        <v/>
      </c>
      <c r="H80" s="169" t="str">
        <f t="shared" si="8"/>
        <v/>
      </c>
      <c r="I80" s="184" t="str">
        <f t="shared" si="9"/>
        <v>否</v>
      </c>
      <c r="J80" s="185" t="str">
        <f t="shared" si="10"/>
        <v>项</v>
      </c>
      <c r="K80" s="186" t="str">
        <f t="shared" si="11"/>
        <v>212</v>
      </c>
      <c r="L80" s="155" t="str">
        <f t="shared" si="12"/>
        <v>21216</v>
      </c>
      <c r="M80" s="155" t="str">
        <f t="shared" si="13"/>
        <v>2121601</v>
      </c>
    </row>
    <row r="81" s="108" customFormat="1" ht="31" hidden="1" customHeight="1" spans="1:13">
      <c r="A81" s="174">
        <v>2121602</v>
      </c>
      <c r="B81" s="175" t="s">
        <v>1355</v>
      </c>
      <c r="C81" s="172">
        <v>0</v>
      </c>
      <c r="D81" s="172">
        <v>0</v>
      </c>
      <c r="E81" s="172">
        <v>0</v>
      </c>
      <c r="F81" s="172">
        <v>0</v>
      </c>
      <c r="G81" s="169" t="str">
        <f t="shared" si="7"/>
        <v/>
      </c>
      <c r="H81" s="169" t="str">
        <f t="shared" si="8"/>
        <v/>
      </c>
      <c r="I81" s="184" t="str">
        <f t="shared" si="9"/>
        <v>否</v>
      </c>
      <c r="J81" s="185" t="str">
        <f t="shared" si="10"/>
        <v>项</v>
      </c>
      <c r="K81" s="186" t="str">
        <f t="shared" si="11"/>
        <v>212</v>
      </c>
      <c r="L81" s="155" t="str">
        <f t="shared" si="12"/>
        <v>21216</v>
      </c>
      <c r="M81" s="155" t="str">
        <f t="shared" si="13"/>
        <v>2121602</v>
      </c>
    </row>
    <row r="82" s="108" customFormat="1" ht="31" hidden="1" customHeight="1" spans="1:13">
      <c r="A82" s="174">
        <v>2121699</v>
      </c>
      <c r="B82" s="175" t="s">
        <v>1384</v>
      </c>
      <c r="C82" s="172">
        <v>0</v>
      </c>
      <c r="D82" s="172">
        <v>0</v>
      </c>
      <c r="E82" s="172">
        <v>0</v>
      </c>
      <c r="F82" s="172">
        <v>0</v>
      </c>
      <c r="G82" s="169" t="str">
        <f t="shared" si="7"/>
        <v/>
      </c>
      <c r="H82" s="169" t="str">
        <f t="shared" si="8"/>
        <v/>
      </c>
      <c r="I82" s="184" t="str">
        <f t="shared" si="9"/>
        <v>否</v>
      </c>
      <c r="J82" s="185" t="str">
        <f t="shared" si="10"/>
        <v>项</v>
      </c>
      <c r="K82" s="186" t="str">
        <f t="shared" si="11"/>
        <v>212</v>
      </c>
      <c r="L82" s="155" t="str">
        <f t="shared" si="12"/>
        <v>21216</v>
      </c>
      <c r="M82" s="155" t="str">
        <f t="shared" si="13"/>
        <v>2121699</v>
      </c>
    </row>
    <row r="83" s="108" customFormat="1" ht="31" hidden="1" customHeight="1" spans="1:13">
      <c r="A83" s="167">
        <v>21217</v>
      </c>
      <c r="B83" s="168" t="s">
        <v>1385</v>
      </c>
      <c r="C83" s="165">
        <f>SUMIFS(C84:C$279,$L84:$L$279,$A83,$J84:$J$279,"项")</f>
        <v>0</v>
      </c>
      <c r="D83" s="165">
        <f>SUMIFS(D84:D$279,$L84:$L$279,$A83,$J84:$J$279,"项")</f>
        <v>0</v>
      </c>
      <c r="E83" s="165">
        <f>SUMIFS(E84:E$279,$L84:$L$279,$A83,$J84:$J$279,"项")</f>
        <v>0</v>
      </c>
      <c r="F83" s="165">
        <f>SUMIFS(F84:F$279,$L84:$L$279,$A83,$J84:$J$279,"项")</f>
        <v>0</v>
      </c>
      <c r="G83" s="169" t="str">
        <f t="shared" si="7"/>
        <v/>
      </c>
      <c r="H83" s="169" t="str">
        <f t="shared" si="8"/>
        <v/>
      </c>
      <c r="I83" s="184" t="str">
        <f t="shared" si="9"/>
        <v>否</v>
      </c>
      <c r="J83" s="185" t="str">
        <f t="shared" si="10"/>
        <v>款</v>
      </c>
      <c r="K83" s="186" t="str">
        <f t="shared" si="11"/>
        <v>212</v>
      </c>
      <c r="L83" s="155" t="str">
        <f t="shared" si="12"/>
        <v>21217</v>
      </c>
      <c r="M83" s="155" t="str">
        <f t="shared" si="13"/>
        <v>21217</v>
      </c>
    </row>
    <row r="84" s="108" customFormat="1" ht="31" hidden="1" customHeight="1" spans="1:13">
      <c r="A84" s="174">
        <v>2121701</v>
      </c>
      <c r="B84" s="178" t="s">
        <v>1372</v>
      </c>
      <c r="C84" s="172">
        <v>0</v>
      </c>
      <c r="D84" s="172">
        <v>0</v>
      </c>
      <c r="E84" s="172">
        <v>0</v>
      </c>
      <c r="F84" s="172">
        <v>0</v>
      </c>
      <c r="G84" s="179" t="str">
        <f t="shared" si="7"/>
        <v/>
      </c>
      <c r="H84" s="179" t="str">
        <f t="shared" si="8"/>
        <v/>
      </c>
      <c r="I84" s="184" t="str">
        <f t="shared" si="9"/>
        <v>否</v>
      </c>
      <c r="J84" s="185" t="str">
        <f t="shared" si="10"/>
        <v>项</v>
      </c>
      <c r="K84" s="186" t="str">
        <f t="shared" si="11"/>
        <v>212</v>
      </c>
      <c r="L84" s="155" t="str">
        <f t="shared" si="12"/>
        <v>21217</v>
      </c>
      <c r="M84" s="155" t="str">
        <f t="shared" si="13"/>
        <v>2121701</v>
      </c>
    </row>
    <row r="85" s="108" customFormat="1" ht="31" hidden="1" customHeight="1" spans="1:13">
      <c r="A85" s="174">
        <v>2121702</v>
      </c>
      <c r="B85" s="175" t="s">
        <v>1373</v>
      </c>
      <c r="C85" s="172">
        <v>0</v>
      </c>
      <c r="D85" s="172">
        <v>0</v>
      </c>
      <c r="E85" s="172">
        <v>0</v>
      </c>
      <c r="F85" s="172">
        <v>0</v>
      </c>
      <c r="G85" s="169" t="str">
        <f t="shared" si="7"/>
        <v/>
      </c>
      <c r="H85" s="169" t="str">
        <f t="shared" si="8"/>
        <v/>
      </c>
      <c r="I85" s="184" t="str">
        <f t="shared" si="9"/>
        <v>否</v>
      </c>
      <c r="J85" s="185" t="str">
        <f t="shared" si="10"/>
        <v>项</v>
      </c>
      <c r="K85" s="186" t="str">
        <f t="shared" si="11"/>
        <v>212</v>
      </c>
      <c r="L85" s="155" t="str">
        <f t="shared" si="12"/>
        <v>21217</v>
      </c>
      <c r="M85" s="155" t="str">
        <f t="shared" si="13"/>
        <v>2121702</v>
      </c>
    </row>
    <row r="86" s="108" customFormat="1" ht="31" hidden="1" customHeight="1" spans="1:13">
      <c r="A86" s="174">
        <v>2121703</v>
      </c>
      <c r="B86" s="175" t="s">
        <v>1374</v>
      </c>
      <c r="C86" s="172">
        <v>0</v>
      </c>
      <c r="D86" s="172">
        <v>0</v>
      </c>
      <c r="E86" s="172">
        <v>0</v>
      </c>
      <c r="F86" s="172">
        <v>0</v>
      </c>
      <c r="G86" s="169" t="str">
        <f t="shared" si="7"/>
        <v/>
      </c>
      <c r="H86" s="169" t="str">
        <f t="shared" si="8"/>
        <v/>
      </c>
      <c r="I86" s="184" t="str">
        <f t="shared" si="9"/>
        <v>否</v>
      </c>
      <c r="J86" s="185" t="str">
        <f t="shared" si="10"/>
        <v>项</v>
      </c>
      <c r="K86" s="186" t="str">
        <f t="shared" si="11"/>
        <v>212</v>
      </c>
      <c r="L86" s="155" t="str">
        <f t="shared" si="12"/>
        <v>21217</v>
      </c>
      <c r="M86" s="155" t="str">
        <f t="shared" si="13"/>
        <v>2121703</v>
      </c>
    </row>
    <row r="87" s="108" customFormat="1" ht="31" hidden="1" customHeight="1" spans="1:13">
      <c r="A87" s="174">
        <v>2121704</v>
      </c>
      <c r="B87" s="175" t="s">
        <v>1375</v>
      </c>
      <c r="C87" s="172">
        <v>0</v>
      </c>
      <c r="D87" s="172">
        <v>0</v>
      </c>
      <c r="E87" s="172">
        <v>0</v>
      </c>
      <c r="F87" s="172">
        <v>0</v>
      </c>
      <c r="G87" s="169" t="str">
        <f t="shared" si="7"/>
        <v/>
      </c>
      <c r="H87" s="169" t="str">
        <f t="shared" si="8"/>
        <v/>
      </c>
      <c r="I87" s="184" t="str">
        <f t="shared" si="9"/>
        <v>否</v>
      </c>
      <c r="J87" s="185" t="str">
        <f t="shared" si="10"/>
        <v>项</v>
      </c>
      <c r="K87" s="186" t="str">
        <f t="shared" si="11"/>
        <v>212</v>
      </c>
      <c r="L87" s="155" t="str">
        <f t="shared" si="12"/>
        <v>21217</v>
      </c>
      <c r="M87" s="155" t="str">
        <f t="shared" si="13"/>
        <v>2121704</v>
      </c>
    </row>
    <row r="88" s="108" customFormat="1" ht="31" hidden="1" customHeight="1" spans="1:13">
      <c r="A88" s="174">
        <v>2121799</v>
      </c>
      <c r="B88" s="175" t="s">
        <v>1386</v>
      </c>
      <c r="C88" s="172">
        <v>0</v>
      </c>
      <c r="D88" s="172">
        <v>0</v>
      </c>
      <c r="E88" s="172">
        <v>0</v>
      </c>
      <c r="F88" s="172">
        <v>0</v>
      </c>
      <c r="G88" s="169" t="str">
        <f t="shared" si="7"/>
        <v/>
      </c>
      <c r="H88" s="169" t="str">
        <f t="shared" si="8"/>
        <v/>
      </c>
      <c r="I88" s="184" t="str">
        <f t="shared" si="9"/>
        <v>否</v>
      </c>
      <c r="J88" s="185" t="str">
        <f t="shared" si="10"/>
        <v>项</v>
      </c>
      <c r="K88" s="186" t="str">
        <f t="shared" si="11"/>
        <v>212</v>
      </c>
      <c r="L88" s="155" t="str">
        <f t="shared" si="12"/>
        <v>21217</v>
      </c>
      <c r="M88" s="155" t="str">
        <f t="shared" si="13"/>
        <v>2121799</v>
      </c>
    </row>
    <row r="89" s="108" customFormat="1" ht="31" hidden="1" customHeight="1" spans="1:13">
      <c r="A89" s="167">
        <v>21218</v>
      </c>
      <c r="B89" s="180" t="s">
        <v>1387</v>
      </c>
      <c r="C89" s="165">
        <f>SUMIFS(C90:C$279,$L90:$L$279,$A89,$J90:$J$279,"项")</f>
        <v>0</v>
      </c>
      <c r="D89" s="165">
        <f>SUMIFS(D90:D$279,$L90:$L$279,$A89,$J90:$J$279,"项")</f>
        <v>0</v>
      </c>
      <c r="E89" s="165">
        <f>SUMIFS(E90:E$279,$L90:$L$279,$A89,$J90:$J$279,"项")</f>
        <v>0</v>
      </c>
      <c r="F89" s="165">
        <f>SUMIFS(F90:F$279,$L90:$L$279,$A89,$J90:$J$279,"项")</f>
        <v>0</v>
      </c>
      <c r="G89" s="179" t="str">
        <f t="shared" si="7"/>
        <v/>
      </c>
      <c r="H89" s="179" t="str">
        <f t="shared" si="8"/>
        <v/>
      </c>
      <c r="I89" s="184" t="str">
        <f t="shared" si="9"/>
        <v>否</v>
      </c>
      <c r="J89" s="185" t="str">
        <f t="shared" si="10"/>
        <v>款</v>
      </c>
      <c r="K89" s="186" t="str">
        <f t="shared" si="11"/>
        <v>212</v>
      </c>
      <c r="L89" s="155" t="str">
        <f t="shared" si="12"/>
        <v>21218</v>
      </c>
      <c r="M89" s="155" t="str">
        <f t="shared" si="13"/>
        <v>21218</v>
      </c>
    </row>
    <row r="90" s="108" customFormat="1" ht="31" hidden="1" customHeight="1" spans="1:13">
      <c r="A90" s="174">
        <v>2121801</v>
      </c>
      <c r="B90" s="178" t="s">
        <v>1378</v>
      </c>
      <c r="C90" s="172">
        <v>0</v>
      </c>
      <c r="D90" s="172">
        <v>0</v>
      </c>
      <c r="E90" s="172">
        <v>0</v>
      </c>
      <c r="F90" s="172">
        <v>0</v>
      </c>
      <c r="G90" s="179" t="str">
        <f t="shared" si="7"/>
        <v/>
      </c>
      <c r="H90" s="179" t="str">
        <f t="shared" si="8"/>
        <v/>
      </c>
      <c r="I90" s="184" t="str">
        <f t="shared" si="9"/>
        <v>否</v>
      </c>
      <c r="J90" s="185" t="str">
        <f t="shared" si="10"/>
        <v>项</v>
      </c>
      <c r="K90" s="186" t="str">
        <f t="shared" si="11"/>
        <v>212</v>
      </c>
      <c r="L90" s="155" t="str">
        <f t="shared" si="12"/>
        <v>21218</v>
      </c>
      <c r="M90" s="155" t="str">
        <f t="shared" si="13"/>
        <v>2121801</v>
      </c>
    </row>
    <row r="91" s="108" customFormat="1" ht="31" hidden="1" customHeight="1" spans="1:13">
      <c r="A91" s="174">
        <v>2121899</v>
      </c>
      <c r="B91" s="178" t="s">
        <v>1388</v>
      </c>
      <c r="C91" s="172">
        <v>0</v>
      </c>
      <c r="D91" s="172">
        <v>0</v>
      </c>
      <c r="E91" s="172">
        <v>0</v>
      </c>
      <c r="F91" s="172">
        <v>0</v>
      </c>
      <c r="G91" s="179" t="str">
        <f t="shared" si="7"/>
        <v/>
      </c>
      <c r="H91" s="179" t="str">
        <f t="shared" si="8"/>
        <v/>
      </c>
      <c r="I91" s="184" t="str">
        <f t="shared" si="9"/>
        <v>否</v>
      </c>
      <c r="J91" s="185" t="str">
        <f t="shared" si="10"/>
        <v>项</v>
      </c>
      <c r="K91" s="186" t="str">
        <f t="shared" si="11"/>
        <v>212</v>
      </c>
      <c r="L91" s="155" t="str">
        <f t="shared" si="12"/>
        <v>21218</v>
      </c>
      <c r="M91" s="155" t="str">
        <f t="shared" si="13"/>
        <v>2121899</v>
      </c>
    </row>
    <row r="92" s="108" customFormat="1" ht="31" hidden="1" customHeight="1" spans="1:13">
      <c r="A92" s="167">
        <v>21219</v>
      </c>
      <c r="B92" s="180" t="s">
        <v>1389</v>
      </c>
      <c r="C92" s="165">
        <f>SUMIFS(C93:C$279,$L93:$L$279,$A92,$J93:$J$279,"项")</f>
        <v>0</v>
      </c>
      <c r="D92" s="165">
        <f>SUMIFS(D93:D$279,$L93:$L$279,$A92,$J93:$J$279,"项")</f>
        <v>0</v>
      </c>
      <c r="E92" s="165">
        <f>SUMIFS(E93:E$279,$L93:$L$279,$A92,$J93:$J$279,"项")</f>
        <v>0</v>
      </c>
      <c r="F92" s="165">
        <f>SUMIFS(F93:F$279,$L93:$L$279,$A92,$J93:$J$279,"项")</f>
        <v>0</v>
      </c>
      <c r="G92" s="179" t="str">
        <f t="shared" si="7"/>
        <v/>
      </c>
      <c r="H92" s="179" t="str">
        <f t="shared" si="8"/>
        <v/>
      </c>
      <c r="I92" s="184" t="str">
        <f t="shared" si="9"/>
        <v>否</v>
      </c>
      <c r="J92" s="185" t="str">
        <f t="shared" si="10"/>
        <v>款</v>
      </c>
      <c r="K92" s="186" t="str">
        <f t="shared" si="11"/>
        <v>212</v>
      </c>
      <c r="L92" s="155" t="str">
        <f t="shared" si="12"/>
        <v>21219</v>
      </c>
      <c r="M92" s="155" t="str">
        <f t="shared" si="13"/>
        <v>21219</v>
      </c>
    </row>
    <row r="93" ht="31" hidden="1" customHeight="1" spans="1:13">
      <c r="A93" s="174">
        <v>2121901</v>
      </c>
      <c r="B93" s="178" t="s">
        <v>1354</v>
      </c>
      <c r="C93" s="172">
        <v>0</v>
      </c>
      <c r="D93" s="172">
        <v>0</v>
      </c>
      <c r="E93" s="172">
        <v>0</v>
      </c>
      <c r="F93" s="172">
        <v>0</v>
      </c>
      <c r="G93" s="179" t="str">
        <f t="shared" si="7"/>
        <v/>
      </c>
      <c r="H93" s="179" t="str">
        <f t="shared" si="8"/>
        <v/>
      </c>
      <c r="I93" s="184" t="str">
        <f t="shared" si="9"/>
        <v>否</v>
      </c>
      <c r="J93" s="185" t="str">
        <f t="shared" si="10"/>
        <v>项</v>
      </c>
      <c r="K93" s="186" t="str">
        <f t="shared" si="11"/>
        <v>212</v>
      </c>
      <c r="L93" s="155" t="str">
        <f t="shared" si="12"/>
        <v>21219</v>
      </c>
      <c r="M93" s="155" t="str">
        <f t="shared" si="13"/>
        <v>2121901</v>
      </c>
    </row>
    <row r="94" ht="31" hidden="1" customHeight="1" spans="1:13">
      <c r="A94" s="174">
        <v>2121902</v>
      </c>
      <c r="B94" s="178" t="s">
        <v>1355</v>
      </c>
      <c r="C94" s="172">
        <v>0</v>
      </c>
      <c r="D94" s="172">
        <v>0</v>
      </c>
      <c r="E94" s="172">
        <v>0</v>
      </c>
      <c r="F94" s="172">
        <v>0</v>
      </c>
      <c r="G94" s="179" t="str">
        <f t="shared" si="7"/>
        <v/>
      </c>
      <c r="H94" s="179" t="str">
        <f t="shared" si="8"/>
        <v/>
      </c>
      <c r="I94" s="184" t="str">
        <f t="shared" si="9"/>
        <v>否</v>
      </c>
      <c r="J94" s="185" t="str">
        <f t="shared" si="10"/>
        <v>项</v>
      </c>
      <c r="K94" s="186" t="str">
        <f t="shared" si="11"/>
        <v>212</v>
      </c>
      <c r="L94" s="155" t="str">
        <f t="shared" si="12"/>
        <v>21219</v>
      </c>
      <c r="M94" s="155" t="str">
        <f t="shared" si="13"/>
        <v>2121902</v>
      </c>
    </row>
    <row r="95" ht="31" hidden="1" customHeight="1" spans="1:13">
      <c r="A95" s="174">
        <v>2121903</v>
      </c>
      <c r="B95" s="178" t="s">
        <v>1356</v>
      </c>
      <c r="C95" s="172">
        <v>0</v>
      </c>
      <c r="D95" s="172">
        <v>0</v>
      </c>
      <c r="E95" s="172">
        <v>0</v>
      </c>
      <c r="F95" s="172">
        <v>0</v>
      </c>
      <c r="G95" s="179" t="str">
        <f t="shared" si="7"/>
        <v/>
      </c>
      <c r="H95" s="179" t="str">
        <f t="shared" si="8"/>
        <v/>
      </c>
      <c r="I95" s="184" t="str">
        <f t="shared" si="9"/>
        <v>否</v>
      </c>
      <c r="J95" s="185" t="str">
        <f t="shared" si="10"/>
        <v>项</v>
      </c>
      <c r="K95" s="186" t="str">
        <f t="shared" si="11"/>
        <v>212</v>
      </c>
      <c r="L95" s="155" t="str">
        <f t="shared" si="12"/>
        <v>21219</v>
      </c>
      <c r="M95" s="155" t="str">
        <f t="shared" si="13"/>
        <v>2121903</v>
      </c>
    </row>
    <row r="96" ht="31" hidden="1" customHeight="1" spans="1:13">
      <c r="A96" s="174">
        <v>2121904</v>
      </c>
      <c r="B96" s="178" t="s">
        <v>1357</v>
      </c>
      <c r="C96" s="172">
        <v>0</v>
      </c>
      <c r="D96" s="172">
        <v>0</v>
      </c>
      <c r="E96" s="172">
        <v>0</v>
      </c>
      <c r="F96" s="172">
        <v>0</v>
      </c>
      <c r="G96" s="179" t="str">
        <f t="shared" si="7"/>
        <v/>
      </c>
      <c r="H96" s="179" t="str">
        <f t="shared" si="8"/>
        <v/>
      </c>
      <c r="I96" s="184" t="str">
        <f t="shared" si="9"/>
        <v>否</v>
      </c>
      <c r="J96" s="185" t="str">
        <f t="shared" si="10"/>
        <v>项</v>
      </c>
      <c r="K96" s="186" t="str">
        <f t="shared" si="11"/>
        <v>212</v>
      </c>
      <c r="L96" s="155" t="str">
        <f t="shared" si="12"/>
        <v>21219</v>
      </c>
      <c r="M96" s="155" t="str">
        <f t="shared" si="13"/>
        <v>2121904</v>
      </c>
    </row>
    <row r="97" ht="31" hidden="1" customHeight="1" spans="1:13">
      <c r="A97" s="174">
        <v>2121905</v>
      </c>
      <c r="B97" s="178" t="s">
        <v>1360</v>
      </c>
      <c r="C97" s="172">
        <v>0</v>
      </c>
      <c r="D97" s="172">
        <v>0</v>
      </c>
      <c r="E97" s="172">
        <v>0</v>
      </c>
      <c r="F97" s="172">
        <v>0</v>
      </c>
      <c r="G97" s="179" t="str">
        <f t="shared" si="7"/>
        <v/>
      </c>
      <c r="H97" s="179" t="str">
        <f t="shared" si="8"/>
        <v/>
      </c>
      <c r="I97" s="184" t="str">
        <f t="shared" si="9"/>
        <v>否</v>
      </c>
      <c r="J97" s="185" t="str">
        <f t="shared" si="10"/>
        <v>项</v>
      </c>
      <c r="K97" s="186" t="str">
        <f t="shared" si="11"/>
        <v>212</v>
      </c>
      <c r="L97" s="155" t="str">
        <f t="shared" si="12"/>
        <v>21219</v>
      </c>
      <c r="M97" s="155" t="str">
        <f t="shared" si="13"/>
        <v>2121905</v>
      </c>
    </row>
    <row r="98" ht="31" hidden="1" customHeight="1" spans="1:13">
      <c r="A98" s="174">
        <v>2121906</v>
      </c>
      <c r="B98" s="178" t="s">
        <v>1362</v>
      </c>
      <c r="C98" s="172">
        <v>0</v>
      </c>
      <c r="D98" s="172">
        <v>0</v>
      </c>
      <c r="E98" s="172">
        <v>0</v>
      </c>
      <c r="F98" s="172">
        <v>0</v>
      </c>
      <c r="G98" s="179" t="str">
        <f t="shared" si="7"/>
        <v/>
      </c>
      <c r="H98" s="179" t="str">
        <f t="shared" si="8"/>
        <v/>
      </c>
      <c r="I98" s="184" t="str">
        <f t="shared" si="9"/>
        <v>否</v>
      </c>
      <c r="J98" s="185" t="str">
        <f t="shared" si="10"/>
        <v>项</v>
      </c>
      <c r="K98" s="186" t="str">
        <f t="shared" si="11"/>
        <v>212</v>
      </c>
      <c r="L98" s="155" t="str">
        <f t="shared" si="12"/>
        <v>21219</v>
      </c>
      <c r="M98" s="155" t="str">
        <f t="shared" si="13"/>
        <v>2121906</v>
      </c>
    </row>
    <row r="99" ht="31" hidden="1" customHeight="1" spans="1:13">
      <c r="A99" s="174">
        <v>2121907</v>
      </c>
      <c r="B99" s="175" t="s">
        <v>1363</v>
      </c>
      <c r="C99" s="172">
        <v>0</v>
      </c>
      <c r="D99" s="172">
        <v>0</v>
      </c>
      <c r="E99" s="172">
        <v>0</v>
      </c>
      <c r="F99" s="172">
        <v>0</v>
      </c>
      <c r="G99" s="169" t="str">
        <f t="shared" si="7"/>
        <v/>
      </c>
      <c r="H99" s="169" t="str">
        <f t="shared" si="8"/>
        <v/>
      </c>
      <c r="I99" s="184" t="str">
        <f t="shared" si="9"/>
        <v>否</v>
      </c>
      <c r="J99" s="185" t="str">
        <f t="shared" si="10"/>
        <v>项</v>
      </c>
      <c r="K99" s="186" t="str">
        <f t="shared" si="11"/>
        <v>212</v>
      </c>
      <c r="L99" s="155" t="str">
        <f t="shared" si="12"/>
        <v>21219</v>
      </c>
      <c r="M99" s="155" t="str">
        <f t="shared" si="13"/>
        <v>2121907</v>
      </c>
    </row>
    <row r="100" ht="31" hidden="1" customHeight="1" spans="1:13">
      <c r="A100" s="174">
        <v>2121999</v>
      </c>
      <c r="B100" s="175" t="s">
        <v>1390</v>
      </c>
      <c r="C100" s="172">
        <v>0</v>
      </c>
      <c r="D100" s="172">
        <v>0</v>
      </c>
      <c r="E100" s="172">
        <v>0</v>
      </c>
      <c r="F100" s="172">
        <v>0</v>
      </c>
      <c r="G100" s="169" t="str">
        <f t="shared" si="7"/>
        <v/>
      </c>
      <c r="H100" s="169" t="str">
        <f t="shared" si="8"/>
        <v/>
      </c>
      <c r="I100" s="184" t="str">
        <f t="shared" si="9"/>
        <v>否</v>
      </c>
      <c r="J100" s="185" t="str">
        <f t="shared" si="10"/>
        <v>项</v>
      </c>
      <c r="K100" s="186" t="str">
        <f t="shared" si="11"/>
        <v>212</v>
      </c>
      <c r="L100" s="155" t="str">
        <f t="shared" si="12"/>
        <v>21219</v>
      </c>
      <c r="M100" s="155" t="str">
        <f t="shared" si="13"/>
        <v>2121999</v>
      </c>
    </row>
    <row r="101" ht="31" customHeight="1" spans="1:13">
      <c r="A101" s="167" t="s">
        <v>1391</v>
      </c>
      <c r="B101" s="180" t="s">
        <v>1392</v>
      </c>
      <c r="C101" s="165">
        <f>SUMIFS(C102:C$279,$L102:$L$279,$A101,$J102:$J$279,"项")</f>
        <v>0</v>
      </c>
      <c r="D101" s="165">
        <f>SUMIFS(D102:D$279,$L102:$L$279,$A101,$J102:$J$279,"项")</f>
        <v>0</v>
      </c>
      <c r="E101" s="165">
        <f>SUMIFS(E102:E$279,$L102:$L$279,$A101,$J102:$J$279,"项")</f>
        <v>4100</v>
      </c>
      <c r="F101" s="165">
        <f>SUMIFS(F102:F$279,$L102:$L$279,$A101,$J102:$J$279,"项")</f>
        <v>475</v>
      </c>
      <c r="G101" s="179">
        <f t="shared" si="7"/>
        <v>0.116</v>
      </c>
      <c r="H101" s="179" t="str">
        <f t="shared" si="8"/>
        <v/>
      </c>
      <c r="I101" s="184" t="str">
        <f t="shared" si="9"/>
        <v>是</v>
      </c>
      <c r="J101" s="185" t="str">
        <f t="shared" si="10"/>
        <v>款</v>
      </c>
      <c r="K101" s="186" t="str">
        <f t="shared" si="11"/>
        <v>212</v>
      </c>
      <c r="L101" s="155" t="str">
        <f t="shared" si="12"/>
        <v>21298</v>
      </c>
      <c r="M101" s="155" t="str">
        <f t="shared" si="13"/>
        <v>21298</v>
      </c>
    </row>
    <row r="102" ht="31" customHeight="1" spans="1:13">
      <c r="A102" s="174">
        <v>2129801</v>
      </c>
      <c r="B102" s="175" t="s">
        <v>1393</v>
      </c>
      <c r="C102" s="172">
        <v>0</v>
      </c>
      <c r="D102" s="172">
        <v>0</v>
      </c>
      <c r="E102" s="172">
        <v>2200</v>
      </c>
      <c r="F102" s="172">
        <v>475</v>
      </c>
      <c r="G102" s="169">
        <f t="shared" si="7"/>
        <v>0.216</v>
      </c>
      <c r="H102" s="169" t="str">
        <f t="shared" si="8"/>
        <v/>
      </c>
      <c r="I102" s="184" t="str">
        <f t="shared" si="9"/>
        <v>是</v>
      </c>
      <c r="J102" s="185" t="str">
        <f t="shared" si="10"/>
        <v>项</v>
      </c>
      <c r="K102" s="186" t="str">
        <f t="shared" si="11"/>
        <v>212</v>
      </c>
      <c r="L102" s="155" t="str">
        <f t="shared" si="12"/>
        <v>21298</v>
      </c>
      <c r="M102" s="155" t="str">
        <f t="shared" si="13"/>
        <v>2129801</v>
      </c>
    </row>
    <row r="103" ht="31" customHeight="1" spans="1:13">
      <c r="A103" s="174" t="s">
        <v>1394</v>
      </c>
      <c r="B103" s="175" t="s">
        <v>1110</v>
      </c>
      <c r="C103" s="172">
        <v>0</v>
      </c>
      <c r="D103" s="172">
        <v>0</v>
      </c>
      <c r="E103" s="172">
        <v>1900</v>
      </c>
      <c r="F103" s="172">
        <v>0</v>
      </c>
      <c r="G103" s="169">
        <f t="shared" si="7"/>
        <v>0</v>
      </c>
      <c r="H103" s="169" t="str">
        <f t="shared" si="8"/>
        <v/>
      </c>
      <c r="I103" s="184" t="str">
        <f t="shared" si="9"/>
        <v>是</v>
      </c>
      <c r="J103" s="185" t="str">
        <f t="shared" si="10"/>
        <v>项</v>
      </c>
      <c r="K103" s="186" t="str">
        <f t="shared" si="11"/>
        <v>212</v>
      </c>
      <c r="L103" s="155" t="str">
        <f t="shared" si="12"/>
        <v>21298</v>
      </c>
      <c r="M103" s="155" t="str">
        <f t="shared" si="13"/>
        <v>2129899</v>
      </c>
    </row>
    <row r="104" ht="31" customHeight="1" spans="1:13">
      <c r="A104" s="163">
        <v>213</v>
      </c>
      <c r="B104" s="181" t="s">
        <v>1307</v>
      </c>
      <c r="C104" s="165">
        <f>SUMIFS(C105:C$279,$K105:$K$279,$A104,$J105:$J$279,"款")</f>
        <v>383</v>
      </c>
      <c r="D104" s="165">
        <f>SUMIFS(D105:D$279,$K105:$K$279,$A104,$J105:$J$279,"款")</f>
        <v>1225</v>
      </c>
      <c r="E104" s="165">
        <f>SUMIFS(E105:E$279,$K105:$K$279,$A104,$J105:$J$279,"款")</f>
        <v>4078</v>
      </c>
      <c r="F104" s="165">
        <f>SUMIFS(F105:F$279,$K105:$K$279,$A104,$J105:$J$279,"款")</f>
        <v>729</v>
      </c>
      <c r="G104" s="182">
        <f t="shared" si="7"/>
        <v>0.179</v>
      </c>
      <c r="H104" s="182">
        <f t="shared" si="8"/>
        <v>1.903</v>
      </c>
      <c r="I104" s="184" t="str">
        <f t="shared" si="9"/>
        <v>是</v>
      </c>
      <c r="J104" s="185" t="str">
        <f t="shared" si="10"/>
        <v>类</v>
      </c>
      <c r="K104" s="186" t="str">
        <f t="shared" si="11"/>
        <v>213</v>
      </c>
      <c r="L104" s="155" t="str">
        <f t="shared" si="12"/>
        <v>213</v>
      </c>
      <c r="M104" s="155" t="str">
        <f t="shared" si="13"/>
        <v>213</v>
      </c>
    </row>
    <row r="105" ht="31" customHeight="1" spans="1:13">
      <c r="A105" s="167">
        <v>21366</v>
      </c>
      <c r="B105" s="168" t="s">
        <v>1395</v>
      </c>
      <c r="C105" s="165">
        <f>SUMIFS(C106:C$279,$L106:$L$279,$A105,$J106:$J$279,"项")</f>
        <v>383</v>
      </c>
      <c r="D105" s="165">
        <f>SUMIFS(D106:D$279,$L106:$L$279,$A105,$J106:$J$279,"项")</f>
        <v>428</v>
      </c>
      <c r="E105" s="165">
        <f>SUMIFS(E106:E$279,$L106:$L$279,$A105,$J106:$J$279,"项")</f>
        <v>1487</v>
      </c>
      <c r="F105" s="165">
        <f>SUMIFS(F106:F$279,$L106:$L$279,$A105,$J106:$J$279,"项")</f>
        <v>67</v>
      </c>
      <c r="G105" s="169">
        <f t="shared" si="7"/>
        <v>0.045</v>
      </c>
      <c r="H105" s="169">
        <f t="shared" si="8"/>
        <v>0.175</v>
      </c>
      <c r="I105" s="184" t="str">
        <f t="shared" si="9"/>
        <v>是</v>
      </c>
      <c r="J105" s="185" t="str">
        <f t="shared" si="10"/>
        <v>款</v>
      </c>
      <c r="K105" s="186" t="str">
        <f t="shared" si="11"/>
        <v>213</v>
      </c>
      <c r="L105" s="155" t="str">
        <f t="shared" si="12"/>
        <v>21366</v>
      </c>
      <c r="M105" s="155" t="str">
        <f t="shared" si="13"/>
        <v>21366</v>
      </c>
    </row>
    <row r="106" ht="31" customHeight="1" spans="1:13">
      <c r="A106" s="174">
        <v>2136601</v>
      </c>
      <c r="B106" s="178" t="s">
        <v>1338</v>
      </c>
      <c r="C106" s="172">
        <v>0</v>
      </c>
      <c r="D106" s="172">
        <v>174</v>
      </c>
      <c r="E106" s="172">
        <v>1233</v>
      </c>
      <c r="F106" s="172">
        <v>0</v>
      </c>
      <c r="G106" s="179">
        <f t="shared" si="7"/>
        <v>0</v>
      </c>
      <c r="H106" s="179" t="str">
        <f t="shared" si="8"/>
        <v/>
      </c>
      <c r="I106" s="184" t="str">
        <f t="shared" si="9"/>
        <v>是</v>
      </c>
      <c r="J106" s="185" t="str">
        <f t="shared" si="10"/>
        <v>项</v>
      </c>
      <c r="K106" s="186" t="str">
        <f t="shared" si="11"/>
        <v>213</v>
      </c>
      <c r="L106" s="155" t="str">
        <f t="shared" si="12"/>
        <v>21366</v>
      </c>
      <c r="M106" s="155" t="str">
        <f t="shared" si="13"/>
        <v>2136601</v>
      </c>
    </row>
    <row r="107" ht="31" customHeight="1" spans="1:13">
      <c r="A107" s="174">
        <v>2136602</v>
      </c>
      <c r="B107" s="178" t="s">
        <v>1396</v>
      </c>
      <c r="C107" s="172">
        <v>50</v>
      </c>
      <c r="D107" s="172">
        <v>0</v>
      </c>
      <c r="E107" s="172">
        <v>0</v>
      </c>
      <c r="F107" s="172">
        <v>0</v>
      </c>
      <c r="G107" s="179" t="str">
        <f t="shared" si="7"/>
        <v/>
      </c>
      <c r="H107" s="179">
        <f t="shared" si="8"/>
        <v>0</v>
      </c>
      <c r="I107" s="184" t="str">
        <f t="shared" si="9"/>
        <v>是</v>
      </c>
      <c r="J107" s="185" t="str">
        <f t="shared" si="10"/>
        <v>项</v>
      </c>
      <c r="K107" s="186" t="str">
        <f t="shared" si="11"/>
        <v>213</v>
      </c>
      <c r="L107" s="155" t="str">
        <f t="shared" si="12"/>
        <v>21366</v>
      </c>
      <c r="M107" s="155" t="str">
        <f t="shared" si="13"/>
        <v>2136602</v>
      </c>
    </row>
    <row r="108" ht="31" hidden="1" customHeight="1" spans="1:13">
      <c r="A108" s="174">
        <v>2136603</v>
      </c>
      <c r="B108" s="175" t="s">
        <v>1397</v>
      </c>
      <c r="C108" s="172">
        <v>0</v>
      </c>
      <c r="D108" s="172">
        <v>0</v>
      </c>
      <c r="E108" s="172">
        <v>0</v>
      </c>
      <c r="F108" s="172">
        <v>0</v>
      </c>
      <c r="G108" s="169" t="str">
        <f t="shared" si="7"/>
        <v/>
      </c>
      <c r="H108" s="169" t="str">
        <f t="shared" si="8"/>
        <v/>
      </c>
      <c r="I108" s="184" t="str">
        <f t="shared" si="9"/>
        <v>否</v>
      </c>
      <c r="J108" s="185" t="str">
        <f t="shared" si="10"/>
        <v>项</v>
      </c>
      <c r="K108" s="186" t="str">
        <f t="shared" si="11"/>
        <v>213</v>
      </c>
      <c r="L108" s="155" t="str">
        <f t="shared" si="12"/>
        <v>21366</v>
      </c>
      <c r="M108" s="155" t="str">
        <f t="shared" si="13"/>
        <v>2136603</v>
      </c>
    </row>
    <row r="109" ht="31" customHeight="1" spans="1:13">
      <c r="A109" s="174">
        <v>2136699</v>
      </c>
      <c r="B109" s="178" t="s">
        <v>1398</v>
      </c>
      <c r="C109" s="172">
        <v>333</v>
      </c>
      <c r="D109" s="172">
        <v>254</v>
      </c>
      <c r="E109" s="172">
        <v>254</v>
      </c>
      <c r="F109" s="172">
        <v>67</v>
      </c>
      <c r="G109" s="179">
        <f t="shared" si="7"/>
        <v>0.264</v>
      </c>
      <c r="H109" s="179">
        <f t="shared" si="8"/>
        <v>0.201</v>
      </c>
      <c r="I109" s="184" t="str">
        <f t="shared" si="9"/>
        <v>是</v>
      </c>
      <c r="J109" s="185" t="str">
        <f t="shared" si="10"/>
        <v>项</v>
      </c>
      <c r="K109" s="186" t="str">
        <f t="shared" si="11"/>
        <v>213</v>
      </c>
      <c r="L109" s="155" t="str">
        <f t="shared" si="12"/>
        <v>21366</v>
      </c>
      <c r="M109" s="155" t="str">
        <f t="shared" si="13"/>
        <v>2136699</v>
      </c>
    </row>
    <row r="110" ht="31" hidden="1" customHeight="1" spans="1:13">
      <c r="A110" s="167">
        <v>21367</v>
      </c>
      <c r="B110" s="168" t="s">
        <v>1399</v>
      </c>
      <c r="C110" s="165">
        <f>SUMIFS(C111:C$279,$L111:$L$279,$A110,$J111:$J$279,"项")</f>
        <v>0</v>
      </c>
      <c r="D110" s="165">
        <f>SUMIFS(D111:D$279,$L111:$L$279,$A110,$J111:$J$279,"项")</f>
        <v>0</v>
      </c>
      <c r="E110" s="165">
        <f>SUMIFS(E111:E$279,$L111:$L$279,$A110,$J111:$J$279,"项")</f>
        <v>0</v>
      </c>
      <c r="F110" s="165">
        <f>SUMIFS(F111:F$279,$L111:$L$279,$A110,$J111:$J$279,"项")</f>
        <v>0</v>
      </c>
      <c r="G110" s="169" t="str">
        <f t="shared" si="7"/>
        <v/>
      </c>
      <c r="H110" s="169" t="str">
        <f t="shared" si="8"/>
        <v/>
      </c>
      <c r="I110" s="184" t="str">
        <f t="shared" si="9"/>
        <v>否</v>
      </c>
      <c r="J110" s="185" t="str">
        <f t="shared" si="10"/>
        <v>款</v>
      </c>
      <c r="K110" s="186" t="str">
        <f t="shared" si="11"/>
        <v>213</v>
      </c>
      <c r="L110" s="155" t="str">
        <f t="shared" si="12"/>
        <v>21367</v>
      </c>
      <c r="M110" s="155" t="str">
        <f t="shared" si="13"/>
        <v>21367</v>
      </c>
    </row>
    <row r="111" ht="31" hidden="1" customHeight="1" spans="1:13">
      <c r="A111" s="174">
        <v>2136701</v>
      </c>
      <c r="B111" s="175" t="s">
        <v>1338</v>
      </c>
      <c r="C111" s="172">
        <v>0</v>
      </c>
      <c r="D111" s="172">
        <v>0</v>
      </c>
      <c r="E111" s="172">
        <v>0</v>
      </c>
      <c r="F111" s="172">
        <v>0</v>
      </c>
      <c r="G111" s="169" t="str">
        <f t="shared" si="7"/>
        <v/>
      </c>
      <c r="H111" s="169" t="str">
        <f t="shared" si="8"/>
        <v/>
      </c>
      <c r="I111" s="184" t="str">
        <f t="shared" si="9"/>
        <v>否</v>
      </c>
      <c r="J111" s="185" t="str">
        <f t="shared" si="10"/>
        <v>项</v>
      </c>
      <c r="K111" s="186" t="str">
        <f t="shared" si="11"/>
        <v>213</v>
      </c>
      <c r="L111" s="155" t="str">
        <f t="shared" si="12"/>
        <v>21367</v>
      </c>
      <c r="M111" s="155" t="str">
        <f t="shared" si="13"/>
        <v>2136701</v>
      </c>
    </row>
    <row r="112" ht="31" hidden="1" customHeight="1" spans="1:13">
      <c r="A112" s="174">
        <v>2136702</v>
      </c>
      <c r="B112" s="175" t="s">
        <v>1396</v>
      </c>
      <c r="C112" s="172">
        <v>0</v>
      </c>
      <c r="D112" s="172">
        <v>0</v>
      </c>
      <c r="E112" s="172">
        <v>0</v>
      </c>
      <c r="F112" s="172">
        <v>0</v>
      </c>
      <c r="G112" s="169" t="str">
        <f t="shared" si="7"/>
        <v/>
      </c>
      <c r="H112" s="169" t="str">
        <f t="shared" si="8"/>
        <v/>
      </c>
      <c r="I112" s="184" t="str">
        <f t="shared" si="9"/>
        <v>否</v>
      </c>
      <c r="J112" s="185" t="str">
        <f t="shared" si="10"/>
        <v>项</v>
      </c>
      <c r="K112" s="186" t="str">
        <f t="shared" si="11"/>
        <v>213</v>
      </c>
      <c r="L112" s="155" t="str">
        <f t="shared" si="12"/>
        <v>21367</v>
      </c>
      <c r="M112" s="155" t="str">
        <f t="shared" si="13"/>
        <v>2136702</v>
      </c>
    </row>
    <row r="113" ht="31" hidden="1" customHeight="1" spans="1:13">
      <c r="A113" s="174">
        <v>2136703</v>
      </c>
      <c r="B113" s="175" t="s">
        <v>1400</v>
      </c>
      <c r="C113" s="172">
        <v>0</v>
      </c>
      <c r="D113" s="172">
        <v>0</v>
      </c>
      <c r="E113" s="172">
        <v>0</v>
      </c>
      <c r="F113" s="172">
        <v>0</v>
      </c>
      <c r="G113" s="169" t="str">
        <f t="shared" si="7"/>
        <v/>
      </c>
      <c r="H113" s="169" t="str">
        <f t="shared" si="8"/>
        <v/>
      </c>
      <c r="I113" s="184" t="str">
        <f t="shared" si="9"/>
        <v>否</v>
      </c>
      <c r="J113" s="185" t="str">
        <f t="shared" si="10"/>
        <v>项</v>
      </c>
      <c r="K113" s="186" t="str">
        <f t="shared" si="11"/>
        <v>213</v>
      </c>
      <c r="L113" s="155" t="str">
        <f t="shared" si="12"/>
        <v>21367</v>
      </c>
      <c r="M113" s="155" t="str">
        <f t="shared" si="13"/>
        <v>2136703</v>
      </c>
    </row>
    <row r="114" ht="31" hidden="1" customHeight="1" spans="1:13">
      <c r="A114" s="174">
        <v>2136799</v>
      </c>
      <c r="B114" s="178" t="s">
        <v>1401</v>
      </c>
      <c r="C114" s="172">
        <v>0</v>
      </c>
      <c r="D114" s="172">
        <v>0</v>
      </c>
      <c r="E114" s="172">
        <v>0</v>
      </c>
      <c r="F114" s="172">
        <v>0</v>
      </c>
      <c r="G114" s="179" t="str">
        <f t="shared" si="7"/>
        <v/>
      </c>
      <c r="H114" s="179" t="str">
        <f t="shared" si="8"/>
        <v/>
      </c>
      <c r="I114" s="184" t="str">
        <f t="shared" si="9"/>
        <v>否</v>
      </c>
      <c r="J114" s="185" t="str">
        <f t="shared" si="10"/>
        <v>项</v>
      </c>
      <c r="K114" s="186" t="str">
        <f t="shared" si="11"/>
        <v>213</v>
      </c>
      <c r="L114" s="155" t="str">
        <f t="shared" si="12"/>
        <v>21367</v>
      </c>
      <c r="M114" s="155" t="str">
        <f t="shared" si="13"/>
        <v>2136799</v>
      </c>
    </row>
    <row r="115" ht="31" hidden="1" customHeight="1" spans="1:13">
      <c r="A115" s="167">
        <v>21369</v>
      </c>
      <c r="B115" s="168" t="s">
        <v>1402</v>
      </c>
      <c r="C115" s="165">
        <f>SUMIFS(C116:C$279,$L116:$L$279,$A115,$J116:$J$279,"项")</f>
        <v>0</v>
      </c>
      <c r="D115" s="165">
        <f>SUMIFS(D116:D$279,$L116:$L$279,$A115,$J116:$J$279,"项")</f>
        <v>0</v>
      </c>
      <c r="E115" s="165">
        <f>SUMIFS(E116:E$279,$L116:$L$279,$A115,$J116:$J$279,"项")</f>
        <v>0</v>
      </c>
      <c r="F115" s="165">
        <f>SUMIFS(F116:F$279,$L116:$L$279,$A115,$J116:$J$279,"项")</f>
        <v>0</v>
      </c>
      <c r="G115" s="169" t="str">
        <f t="shared" si="7"/>
        <v/>
      </c>
      <c r="H115" s="169" t="str">
        <f t="shared" si="8"/>
        <v/>
      </c>
      <c r="I115" s="184" t="str">
        <f t="shared" si="9"/>
        <v>否</v>
      </c>
      <c r="J115" s="185" t="str">
        <f t="shared" si="10"/>
        <v>款</v>
      </c>
      <c r="K115" s="186" t="str">
        <f t="shared" si="11"/>
        <v>213</v>
      </c>
      <c r="L115" s="155" t="str">
        <f t="shared" si="12"/>
        <v>21369</v>
      </c>
      <c r="M115" s="155" t="str">
        <f t="shared" si="13"/>
        <v>21369</v>
      </c>
    </row>
    <row r="116" ht="31" hidden="1" customHeight="1" spans="1:13">
      <c r="A116" s="174">
        <v>2136901</v>
      </c>
      <c r="B116" s="175" t="s">
        <v>1403</v>
      </c>
      <c r="C116" s="172">
        <v>0</v>
      </c>
      <c r="D116" s="172">
        <v>0</v>
      </c>
      <c r="E116" s="172">
        <v>0</v>
      </c>
      <c r="F116" s="172">
        <v>0</v>
      </c>
      <c r="G116" s="169" t="str">
        <f t="shared" si="7"/>
        <v/>
      </c>
      <c r="H116" s="169" t="str">
        <f t="shared" si="8"/>
        <v/>
      </c>
      <c r="I116" s="184" t="str">
        <f t="shared" si="9"/>
        <v>否</v>
      </c>
      <c r="J116" s="185" t="str">
        <f t="shared" si="10"/>
        <v>项</v>
      </c>
      <c r="K116" s="186" t="str">
        <f t="shared" si="11"/>
        <v>213</v>
      </c>
      <c r="L116" s="155" t="str">
        <f t="shared" si="12"/>
        <v>21369</v>
      </c>
      <c r="M116" s="155" t="str">
        <f t="shared" si="13"/>
        <v>2136901</v>
      </c>
    </row>
    <row r="117" ht="31" hidden="1" customHeight="1" spans="1:13">
      <c r="A117" s="174">
        <v>2136902</v>
      </c>
      <c r="B117" s="175" t="s">
        <v>1404</v>
      </c>
      <c r="C117" s="172">
        <v>0</v>
      </c>
      <c r="D117" s="172">
        <v>0</v>
      </c>
      <c r="E117" s="172">
        <v>0</v>
      </c>
      <c r="F117" s="172">
        <v>0</v>
      </c>
      <c r="G117" s="169" t="str">
        <f t="shared" si="7"/>
        <v/>
      </c>
      <c r="H117" s="169" t="str">
        <f t="shared" si="8"/>
        <v/>
      </c>
      <c r="I117" s="184" t="str">
        <f t="shared" si="9"/>
        <v>否</v>
      </c>
      <c r="J117" s="185" t="str">
        <f t="shared" si="10"/>
        <v>项</v>
      </c>
      <c r="K117" s="186" t="str">
        <f t="shared" si="11"/>
        <v>213</v>
      </c>
      <c r="L117" s="155" t="str">
        <f t="shared" si="12"/>
        <v>21369</v>
      </c>
      <c r="M117" s="155" t="str">
        <f t="shared" si="13"/>
        <v>2136902</v>
      </c>
    </row>
    <row r="118" ht="31" hidden="1" customHeight="1" spans="1:13">
      <c r="A118" s="174">
        <v>2136903</v>
      </c>
      <c r="B118" s="175" t="s">
        <v>1405</v>
      </c>
      <c r="C118" s="172">
        <v>0</v>
      </c>
      <c r="D118" s="172">
        <v>0</v>
      </c>
      <c r="E118" s="172">
        <v>0</v>
      </c>
      <c r="F118" s="172">
        <v>0</v>
      </c>
      <c r="G118" s="169" t="str">
        <f t="shared" si="7"/>
        <v/>
      </c>
      <c r="H118" s="169" t="str">
        <f t="shared" si="8"/>
        <v/>
      </c>
      <c r="I118" s="184" t="str">
        <f t="shared" si="9"/>
        <v>否</v>
      </c>
      <c r="J118" s="185" t="str">
        <f t="shared" si="10"/>
        <v>项</v>
      </c>
      <c r="K118" s="186" t="str">
        <f t="shared" si="11"/>
        <v>213</v>
      </c>
      <c r="L118" s="155" t="str">
        <f t="shared" si="12"/>
        <v>21369</v>
      </c>
      <c r="M118" s="155" t="str">
        <f t="shared" si="13"/>
        <v>2136903</v>
      </c>
    </row>
    <row r="119" ht="31" hidden="1" customHeight="1" spans="1:13">
      <c r="A119" s="174">
        <v>2136999</v>
      </c>
      <c r="B119" s="178" t="s">
        <v>1406</v>
      </c>
      <c r="C119" s="172">
        <v>0</v>
      </c>
      <c r="D119" s="172">
        <v>0</v>
      </c>
      <c r="E119" s="172">
        <v>0</v>
      </c>
      <c r="F119" s="172">
        <v>0</v>
      </c>
      <c r="G119" s="179" t="str">
        <f t="shared" si="7"/>
        <v/>
      </c>
      <c r="H119" s="179" t="str">
        <f t="shared" si="8"/>
        <v/>
      </c>
      <c r="I119" s="184" t="str">
        <f t="shared" si="9"/>
        <v>否</v>
      </c>
      <c r="J119" s="185" t="str">
        <f t="shared" si="10"/>
        <v>项</v>
      </c>
      <c r="K119" s="186" t="str">
        <f t="shared" si="11"/>
        <v>213</v>
      </c>
      <c r="L119" s="155" t="str">
        <f t="shared" si="12"/>
        <v>21369</v>
      </c>
      <c r="M119" s="155" t="str">
        <f t="shared" si="13"/>
        <v>2136999</v>
      </c>
    </row>
    <row r="120" ht="31" hidden="1" customHeight="1" spans="1:13">
      <c r="A120" s="167">
        <v>21370</v>
      </c>
      <c r="B120" s="168" t="s">
        <v>1407</v>
      </c>
      <c r="C120" s="165">
        <f>SUMIFS(C121:C$279,$L121:$L$279,$A120,$J121:$J$279,"项")</f>
        <v>0</v>
      </c>
      <c r="D120" s="165">
        <f>SUMIFS(D121:D$279,$L121:$L$279,$A120,$J121:$J$279,"项")</f>
        <v>0</v>
      </c>
      <c r="E120" s="165">
        <f>SUMIFS(E121:E$279,$L121:$L$279,$A120,$J121:$J$279,"项")</f>
        <v>0</v>
      </c>
      <c r="F120" s="165">
        <f>SUMIFS(F121:F$279,$L121:$L$279,$A120,$J121:$J$279,"项")</f>
        <v>0</v>
      </c>
      <c r="G120" s="169" t="str">
        <f t="shared" si="7"/>
        <v/>
      </c>
      <c r="H120" s="169" t="str">
        <f t="shared" si="8"/>
        <v/>
      </c>
      <c r="I120" s="184" t="str">
        <f t="shared" si="9"/>
        <v>否</v>
      </c>
      <c r="J120" s="185" t="str">
        <f t="shared" si="10"/>
        <v>款</v>
      </c>
      <c r="K120" s="186" t="str">
        <f t="shared" si="11"/>
        <v>213</v>
      </c>
      <c r="L120" s="155" t="str">
        <f t="shared" si="12"/>
        <v>21370</v>
      </c>
      <c r="M120" s="155" t="str">
        <f t="shared" si="13"/>
        <v>21370</v>
      </c>
    </row>
    <row r="121" ht="31" hidden="1" customHeight="1" spans="1:13">
      <c r="A121" s="174">
        <v>2137001</v>
      </c>
      <c r="B121" s="175" t="s">
        <v>1338</v>
      </c>
      <c r="C121" s="172">
        <v>0</v>
      </c>
      <c r="D121" s="172">
        <v>0</v>
      </c>
      <c r="E121" s="172">
        <v>0</v>
      </c>
      <c r="F121" s="172">
        <v>0</v>
      </c>
      <c r="G121" s="169" t="str">
        <f t="shared" si="7"/>
        <v/>
      </c>
      <c r="H121" s="169" t="str">
        <f t="shared" si="8"/>
        <v/>
      </c>
      <c r="I121" s="184" t="str">
        <f t="shared" si="9"/>
        <v>否</v>
      </c>
      <c r="J121" s="185" t="str">
        <f t="shared" si="10"/>
        <v>项</v>
      </c>
      <c r="K121" s="186" t="str">
        <f t="shared" si="11"/>
        <v>213</v>
      </c>
      <c r="L121" s="155" t="str">
        <f t="shared" si="12"/>
        <v>21370</v>
      </c>
      <c r="M121" s="155" t="str">
        <f t="shared" si="13"/>
        <v>2137001</v>
      </c>
    </row>
    <row r="122" ht="31" hidden="1" customHeight="1" spans="1:13">
      <c r="A122" s="174">
        <v>2137099</v>
      </c>
      <c r="B122" s="175" t="s">
        <v>1408</v>
      </c>
      <c r="C122" s="172">
        <v>0</v>
      </c>
      <c r="D122" s="172">
        <v>0</v>
      </c>
      <c r="E122" s="172">
        <v>0</v>
      </c>
      <c r="F122" s="172">
        <v>0</v>
      </c>
      <c r="G122" s="169" t="str">
        <f t="shared" si="7"/>
        <v/>
      </c>
      <c r="H122" s="169" t="str">
        <f t="shared" si="8"/>
        <v/>
      </c>
      <c r="I122" s="184" t="str">
        <f t="shared" si="9"/>
        <v>否</v>
      </c>
      <c r="J122" s="185" t="str">
        <f t="shared" si="10"/>
        <v>项</v>
      </c>
      <c r="K122" s="186" t="str">
        <f t="shared" si="11"/>
        <v>213</v>
      </c>
      <c r="L122" s="155" t="str">
        <f t="shared" si="12"/>
        <v>21370</v>
      </c>
      <c r="M122" s="155" t="str">
        <f t="shared" si="13"/>
        <v>2137099</v>
      </c>
    </row>
    <row r="123" ht="31" hidden="1" customHeight="1" spans="1:13">
      <c r="A123" s="167">
        <v>21371</v>
      </c>
      <c r="B123" s="168" t="s">
        <v>1409</v>
      </c>
      <c r="C123" s="165">
        <f>SUMIFS(C124:C$279,$L124:$L$279,$A123,$J124:$J$279,"项")</f>
        <v>0</v>
      </c>
      <c r="D123" s="165">
        <f>SUMIFS(D124:D$279,$L124:$L$279,$A123,$J124:$J$279,"项")</f>
        <v>0</v>
      </c>
      <c r="E123" s="165">
        <f>SUMIFS(E124:E$279,$L124:$L$279,$A123,$J124:$J$279,"项")</f>
        <v>0</v>
      </c>
      <c r="F123" s="165">
        <f>SUMIFS(F124:F$279,$L124:$L$279,$A123,$J124:$J$279,"项")</f>
        <v>0</v>
      </c>
      <c r="G123" s="169" t="str">
        <f t="shared" si="7"/>
        <v/>
      </c>
      <c r="H123" s="169" t="str">
        <f t="shared" si="8"/>
        <v/>
      </c>
      <c r="I123" s="184" t="str">
        <f t="shared" si="9"/>
        <v>否</v>
      </c>
      <c r="J123" s="185" t="str">
        <f t="shared" si="10"/>
        <v>款</v>
      </c>
      <c r="K123" s="186" t="str">
        <f t="shared" si="11"/>
        <v>213</v>
      </c>
      <c r="L123" s="155" t="str">
        <f t="shared" si="12"/>
        <v>21371</v>
      </c>
      <c r="M123" s="155" t="str">
        <f t="shared" si="13"/>
        <v>21371</v>
      </c>
    </row>
    <row r="124" ht="31" hidden="1" customHeight="1" spans="1:13">
      <c r="A124" s="174">
        <v>2137101</v>
      </c>
      <c r="B124" s="178" t="s">
        <v>1403</v>
      </c>
      <c r="C124" s="172">
        <v>0</v>
      </c>
      <c r="D124" s="172">
        <v>0</v>
      </c>
      <c r="E124" s="172">
        <v>0</v>
      </c>
      <c r="F124" s="172">
        <v>0</v>
      </c>
      <c r="G124" s="179" t="str">
        <f t="shared" si="7"/>
        <v/>
      </c>
      <c r="H124" s="179" t="str">
        <f t="shared" si="8"/>
        <v/>
      </c>
      <c r="I124" s="184" t="str">
        <f t="shared" si="9"/>
        <v>否</v>
      </c>
      <c r="J124" s="185" t="str">
        <f t="shared" si="10"/>
        <v>项</v>
      </c>
      <c r="K124" s="186" t="str">
        <f t="shared" si="11"/>
        <v>213</v>
      </c>
      <c r="L124" s="155" t="str">
        <f t="shared" si="12"/>
        <v>21371</v>
      </c>
      <c r="M124" s="155" t="str">
        <f t="shared" si="13"/>
        <v>2137101</v>
      </c>
    </row>
    <row r="125" ht="31" hidden="1" customHeight="1" spans="1:13">
      <c r="A125" s="174">
        <v>2137102</v>
      </c>
      <c r="B125" s="175" t="s">
        <v>1410</v>
      </c>
      <c r="C125" s="172">
        <v>0</v>
      </c>
      <c r="D125" s="172">
        <v>0</v>
      </c>
      <c r="E125" s="172">
        <v>0</v>
      </c>
      <c r="F125" s="172">
        <v>0</v>
      </c>
      <c r="G125" s="169" t="str">
        <f t="shared" si="7"/>
        <v/>
      </c>
      <c r="H125" s="169" t="str">
        <f t="shared" si="8"/>
        <v/>
      </c>
      <c r="I125" s="184" t="str">
        <f t="shared" si="9"/>
        <v>否</v>
      </c>
      <c r="J125" s="185" t="str">
        <f t="shared" si="10"/>
        <v>项</v>
      </c>
      <c r="K125" s="186" t="str">
        <f t="shared" si="11"/>
        <v>213</v>
      </c>
      <c r="L125" s="155" t="str">
        <f t="shared" si="12"/>
        <v>21371</v>
      </c>
      <c r="M125" s="155" t="str">
        <f t="shared" si="13"/>
        <v>2137102</v>
      </c>
    </row>
    <row r="126" ht="31" hidden="1" customHeight="1" spans="1:13">
      <c r="A126" s="174">
        <v>2137103</v>
      </c>
      <c r="B126" s="175" t="s">
        <v>1405</v>
      </c>
      <c r="C126" s="172">
        <v>0</v>
      </c>
      <c r="D126" s="172">
        <v>0</v>
      </c>
      <c r="E126" s="172">
        <v>0</v>
      </c>
      <c r="F126" s="172">
        <v>0</v>
      </c>
      <c r="G126" s="169" t="str">
        <f t="shared" si="7"/>
        <v/>
      </c>
      <c r="H126" s="169" t="str">
        <f t="shared" si="8"/>
        <v/>
      </c>
      <c r="I126" s="184" t="str">
        <f t="shared" si="9"/>
        <v>否</v>
      </c>
      <c r="J126" s="185" t="str">
        <f t="shared" si="10"/>
        <v>项</v>
      </c>
      <c r="K126" s="186" t="str">
        <f t="shared" si="11"/>
        <v>213</v>
      </c>
      <c r="L126" s="155" t="str">
        <f t="shared" si="12"/>
        <v>21371</v>
      </c>
      <c r="M126" s="155" t="str">
        <f t="shared" si="13"/>
        <v>2137103</v>
      </c>
    </row>
    <row r="127" ht="31" hidden="1" customHeight="1" spans="1:13">
      <c r="A127" s="174">
        <v>2137199</v>
      </c>
      <c r="B127" s="175" t="s">
        <v>1411</v>
      </c>
      <c r="C127" s="172">
        <v>0</v>
      </c>
      <c r="D127" s="172">
        <v>0</v>
      </c>
      <c r="E127" s="172">
        <v>0</v>
      </c>
      <c r="F127" s="172">
        <v>0</v>
      </c>
      <c r="G127" s="169" t="str">
        <f t="shared" si="7"/>
        <v/>
      </c>
      <c r="H127" s="169" t="str">
        <f t="shared" si="8"/>
        <v/>
      </c>
      <c r="I127" s="184" t="str">
        <f t="shared" si="9"/>
        <v>否</v>
      </c>
      <c r="J127" s="185" t="str">
        <f t="shared" si="10"/>
        <v>项</v>
      </c>
      <c r="K127" s="186" t="str">
        <f t="shared" si="11"/>
        <v>213</v>
      </c>
      <c r="L127" s="155" t="str">
        <f t="shared" si="12"/>
        <v>21371</v>
      </c>
      <c r="M127" s="155" t="str">
        <f t="shared" si="13"/>
        <v>2137199</v>
      </c>
    </row>
    <row r="128" ht="31" customHeight="1" spans="1:13">
      <c r="A128" s="167" t="s">
        <v>1412</v>
      </c>
      <c r="B128" s="168" t="s">
        <v>1413</v>
      </c>
      <c r="C128" s="165">
        <f>SUMIFS(C129:C$279,$L129:$L$279,$A128,$J129:$J$279,"项")</f>
        <v>0</v>
      </c>
      <c r="D128" s="165">
        <f>SUMIFS(D129:D$279,$L129:$L$279,$A128,$J129:$J$279,"项")</f>
        <v>797</v>
      </c>
      <c r="E128" s="165">
        <f>SUMIFS(E129:E$279,$L129:$L$279,$A128,$J129:$J$279,"项")</f>
        <v>2591</v>
      </c>
      <c r="F128" s="165">
        <f>SUMIFS(F129:F$279,$L129:$L$279,$A128,$J129:$J$279,"项")</f>
        <v>662</v>
      </c>
      <c r="G128" s="169">
        <f t="shared" si="7"/>
        <v>0.255</v>
      </c>
      <c r="H128" s="169" t="str">
        <f t="shared" si="8"/>
        <v/>
      </c>
      <c r="I128" s="184" t="str">
        <f t="shared" si="9"/>
        <v>是</v>
      </c>
      <c r="J128" s="185" t="str">
        <f t="shared" si="10"/>
        <v>款</v>
      </c>
      <c r="K128" s="186" t="str">
        <f t="shared" si="11"/>
        <v>213</v>
      </c>
      <c r="L128" s="155" t="str">
        <f t="shared" si="12"/>
        <v>21372</v>
      </c>
      <c r="M128" s="155" t="str">
        <f t="shared" si="13"/>
        <v>21372</v>
      </c>
    </row>
    <row r="129" ht="31" customHeight="1" spans="1:13">
      <c r="A129" s="174" t="s">
        <v>1414</v>
      </c>
      <c r="B129" s="175" t="s">
        <v>1415</v>
      </c>
      <c r="C129" s="172">
        <v>0</v>
      </c>
      <c r="D129" s="172">
        <v>66</v>
      </c>
      <c r="E129" s="172">
        <v>308</v>
      </c>
      <c r="F129" s="172">
        <v>209</v>
      </c>
      <c r="G129" s="169">
        <f t="shared" si="7"/>
        <v>0.679</v>
      </c>
      <c r="H129" s="169" t="str">
        <f t="shared" si="8"/>
        <v/>
      </c>
      <c r="I129" s="184" t="str">
        <f t="shared" si="9"/>
        <v>是</v>
      </c>
      <c r="J129" s="185" t="str">
        <f t="shared" si="10"/>
        <v>项</v>
      </c>
      <c r="K129" s="186" t="str">
        <f t="shared" si="11"/>
        <v>213</v>
      </c>
      <c r="L129" s="155" t="str">
        <f t="shared" si="12"/>
        <v>21372</v>
      </c>
      <c r="M129" s="155" t="str">
        <f t="shared" si="13"/>
        <v>2137201</v>
      </c>
    </row>
    <row r="130" ht="31" customHeight="1" spans="1:13">
      <c r="A130" s="174" t="s">
        <v>1416</v>
      </c>
      <c r="B130" s="175" t="s">
        <v>1417</v>
      </c>
      <c r="C130" s="172">
        <v>0</v>
      </c>
      <c r="D130" s="172">
        <v>731</v>
      </c>
      <c r="E130" s="172">
        <v>2283</v>
      </c>
      <c r="F130" s="172">
        <v>453</v>
      </c>
      <c r="G130" s="169">
        <f t="shared" si="7"/>
        <v>0.198</v>
      </c>
      <c r="H130" s="169" t="str">
        <f t="shared" si="8"/>
        <v/>
      </c>
      <c r="I130" s="184" t="str">
        <f t="shared" si="9"/>
        <v>是</v>
      </c>
      <c r="J130" s="185" t="str">
        <f t="shared" si="10"/>
        <v>项</v>
      </c>
      <c r="K130" s="186" t="str">
        <f t="shared" si="11"/>
        <v>213</v>
      </c>
      <c r="L130" s="155" t="str">
        <f t="shared" si="12"/>
        <v>21372</v>
      </c>
      <c r="M130" s="155" t="str">
        <f t="shared" si="13"/>
        <v>2137202</v>
      </c>
    </row>
    <row r="131" ht="31" hidden="1" customHeight="1" spans="1:13">
      <c r="A131" s="174" t="s">
        <v>1418</v>
      </c>
      <c r="B131" s="175" t="s">
        <v>1419</v>
      </c>
      <c r="C131" s="172">
        <v>0</v>
      </c>
      <c r="D131" s="172">
        <v>0</v>
      </c>
      <c r="E131" s="172">
        <v>0</v>
      </c>
      <c r="F131" s="172">
        <v>0</v>
      </c>
      <c r="G131" s="169" t="str">
        <f t="shared" si="7"/>
        <v/>
      </c>
      <c r="H131" s="169" t="str">
        <f t="shared" si="8"/>
        <v/>
      </c>
      <c r="I131" s="184" t="str">
        <f t="shared" si="9"/>
        <v>否</v>
      </c>
      <c r="J131" s="185" t="str">
        <f t="shared" si="10"/>
        <v>项</v>
      </c>
      <c r="K131" s="186" t="str">
        <f t="shared" si="11"/>
        <v>213</v>
      </c>
      <c r="L131" s="155" t="str">
        <f t="shared" si="12"/>
        <v>21372</v>
      </c>
      <c r="M131" s="155" t="str">
        <f t="shared" si="13"/>
        <v>2137299</v>
      </c>
    </row>
    <row r="132" ht="31" hidden="1" customHeight="1" spans="1:13">
      <c r="A132" s="167" t="s">
        <v>1420</v>
      </c>
      <c r="B132" s="168" t="s">
        <v>1421</v>
      </c>
      <c r="C132" s="165">
        <f>SUMIFS(C133:C$279,$L133:$L$279,$A132,$J133:$J$279,"项")</f>
        <v>0</v>
      </c>
      <c r="D132" s="165">
        <f>SUMIFS(D133:D$279,$L133:$L$279,$A132,$J133:$J$279,"项")</f>
        <v>0</v>
      </c>
      <c r="E132" s="165">
        <f>SUMIFS(E133:E$279,$L133:$L$279,$A132,$J133:$J$279,"项")</f>
        <v>0</v>
      </c>
      <c r="F132" s="165">
        <f>SUMIFS(F133:F$279,$L133:$L$279,$A132,$J133:$J$279,"项")</f>
        <v>0</v>
      </c>
      <c r="G132" s="169" t="str">
        <f t="shared" si="7"/>
        <v/>
      </c>
      <c r="H132" s="169" t="str">
        <f t="shared" si="8"/>
        <v/>
      </c>
      <c r="I132" s="184" t="str">
        <f t="shared" si="9"/>
        <v>否</v>
      </c>
      <c r="J132" s="185" t="str">
        <f t="shared" si="10"/>
        <v>款</v>
      </c>
      <c r="K132" s="186" t="str">
        <f t="shared" si="11"/>
        <v>213</v>
      </c>
      <c r="L132" s="155" t="str">
        <f t="shared" si="12"/>
        <v>21373</v>
      </c>
      <c r="M132" s="155" t="str">
        <f t="shared" si="13"/>
        <v>21373</v>
      </c>
    </row>
    <row r="133" ht="31" hidden="1" customHeight="1" spans="1:13">
      <c r="A133" s="174" t="s">
        <v>1422</v>
      </c>
      <c r="B133" s="178" t="s">
        <v>1415</v>
      </c>
      <c r="C133" s="172">
        <v>0</v>
      </c>
      <c r="D133" s="172">
        <v>0</v>
      </c>
      <c r="E133" s="172">
        <v>0</v>
      </c>
      <c r="F133" s="172">
        <v>0</v>
      </c>
      <c r="G133" s="179" t="str">
        <f t="shared" ref="G133:G196" si="14">IF(E133&lt;&gt;0,ROUND(F133/E133,3),"")</f>
        <v/>
      </c>
      <c r="H133" s="179" t="str">
        <f t="shared" ref="H133:H196" si="15">IF(C133&lt;&gt;0,ROUND(F133/C133,3),"")</f>
        <v/>
      </c>
      <c r="I133" s="184" t="str">
        <f t="shared" ref="I133:I196" si="16">IF(LEN(A133)=3,"是",IF(OR(C133&lt;&gt;0,D133&lt;&gt;0,E133&lt;&gt;0,F133&lt;&gt;0),"是","否"))</f>
        <v>否</v>
      </c>
      <c r="J133" s="185" t="str">
        <f t="shared" ref="J133:J196" si="17">_xlfn.IFS(LEN(A133)=3,"类",LEN(A133)=5,"款",LEN(A133)=7,"项")</f>
        <v>项</v>
      </c>
      <c r="K133" s="186" t="str">
        <f t="shared" ref="K133:K196" si="18">LEFT(A133,3)</f>
        <v>213</v>
      </c>
      <c r="L133" s="155" t="str">
        <f t="shared" ref="L133:L196" si="19">LEFT(A133,5)</f>
        <v>21373</v>
      </c>
      <c r="M133" s="155" t="str">
        <f t="shared" ref="M133:M196" si="20">LEFT(A133,7)</f>
        <v>2137301</v>
      </c>
    </row>
    <row r="134" ht="31" hidden="1" customHeight="1" spans="1:13">
      <c r="A134" s="174" t="s">
        <v>1423</v>
      </c>
      <c r="B134" s="175" t="s">
        <v>1417</v>
      </c>
      <c r="C134" s="172">
        <v>0</v>
      </c>
      <c r="D134" s="172">
        <v>0</v>
      </c>
      <c r="E134" s="172">
        <v>0</v>
      </c>
      <c r="F134" s="172">
        <v>0</v>
      </c>
      <c r="G134" s="169" t="str">
        <f t="shared" si="14"/>
        <v/>
      </c>
      <c r="H134" s="169" t="str">
        <f t="shared" si="15"/>
        <v/>
      </c>
      <c r="I134" s="184" t="str">
        <f t="shared" si="16"/>
        <v>否</v>
      </c>
      <c r="J134" s="185" t="str">
        <f t="shared" si="17"/>
        <v>项</v>
      </c>
      <c r="K134" s="186" t="str">
        <f t="shared" si="18"/>
        <v>213</v>
      </c>
      <c r="L134" s="155" t="str">
        <f t="shared" si="19"/>
        <v>21373</v>
      </c>
      <c r="M134" s="155" t="str">
        <f t="shared" si="20"/>
        <v>2137302</v>
      </c>
    </row>
    <row r="135" ht="31" hidden="1" customHeight="1" spans="1:13">
      <c r="A135" s="174" t="s">
        <v>1424</v>
      </c>
      <c r="B135" s="175" t="s">
        <v>1425</v>
      </c>
      <c r="C135" s="172">
        <v>0</v>
      </c>
      <c r="D135" s="172">
        <v>0</v>
      </c>
      <c r="E135" s="172">
        <v>0</v>
      </c>
      <c r="F135" s="172">
        <v>0</v>
      </c>
      <c r="G135" s="169" t="str">
        <f t="shared" si="14"/>
        <v/>
      </c>
      <c r="H135" s="169" t="str">
        <f t="shared" si="15"/>
        <v/>
      </c>
      <c r="I135" s="184" t="str">
        <f t="shared" si="16"/>
        <v>否</v>
      </c>
      <c r="J135" s="185" t="str">
        <f t="shared" si="17"/>
        <v>项</v>
      </c>
      <c r="K135" s="186" t="str">
        <f t="shared" si="18"/>
        <v>213</v>
      </c>
      <c r="L135" s="155" t="str">
        <f t="shared" si="19"/>
        <v>21373</v>
      </c>
      <c r="M135" s="155" t="str">
        <f t="shared" si="20"/>
        <v>2137399</v>
      </c>
    </row>
    <row r="136" ht="31" hidden="1" customHeight="1" spans="1:13">
      <c r="A136" s="167" t="s">
        <v>1426</v>
      </c>
      <c r="B136" s="168" t="s">
        <v>1427</v>
      </c>
      <c r="C136" s="165">
        <f>SUMIFS(C137:C$279,$L137:$L$279,$A136,$J137:$J$279,"项")</f>
        <v>0</v>
      </c>
      <c r="D136" s="165">
        <f>SUMIFS(D137:D$279,$L137:$L$279,$A136,$J137:$J$279,"项")</f>
        <v>0</v>
      </c>
      <c r="E136" s="165">
        <f>SUMIFS(E137:E$279,$L137:$L$279,$A136,$J137:$J$279,"项")</f>
        <v>0</v>
      </c>
      <c r="F136" s="165">
        <f>SUMIFS(F137:F$279,$L137:$L$279,$A136,$J137:$J$279,"项")</f>
        <v>0</v>
      </c>
      <c r="G136" s="169" t="str">
        <f t="shared" si="14"/>
        <v/>
      </c>
      <c r="H136" s="169" t="str">
        <f t="shared" si="15"/>
        <v/>
      </c>
      <c r="I136" s="184" t="str">
        <f t="shared" si="16"/>
        <v>否</v>
      </c>
      <c r="J136" s="185" t="str">
        <f t="shared" si="17"/>
        <v>款</v>
      </c>
      <c r="K136" s="186" t="str">
        <f t="shared" si="18"/>
        <v>213</v>
      </c>
      <c r="L136" s="155" t="str">
        <f t="shared" si="19"/>
        <v>21374</v>
      </c>
      <c r="M136" s="155" t="str">
        <f t="shared" si="20"/>
        <v>21374</v>
      </c>
    </row>
    <row r="137" ht="31" hidden="1" customHeight="1" spans="1:13">
      <c r="A137" s="174" t="s">
        <v>1428</v>
      </c>
      <c r="B137" s="175" t="s">
        <v>1417</v>
      </c>
      <c r="C137" s="172">
        <v>0</v>
      </c>
      <c r="D137" s="172">
        <v>0</v>
      </c>
      <c r="E137" s="172">
        <v>0</v>
      </c>
      <c r="F137" s="172">
        <v>0</v>
      </c>
      <c r="G137" s="169" t="str">
        <f t="shared" si="14"/>
        <v/>
      </c>
      <c r="H137" s="169" t="str">
        <f t="shared" si="15"/>
        <v/>
      </c>
      <c r="I137" s="184" t="str">
        <f t="shared" si="16"/>
        <v>否</v>
      </c>
      <c r="J137" s="185" t="str">
        <f t="shared" si="17"/>
        <v>项</v>
      </c>
      <c r="K137" s="186" t="str">
        <f t="shared" si="18"/>
        <v>213</v>
      </c>
      <c r="L137" s="155" t="str">
        <f t="shared" si="19"/>
        <v>21374</v>
      </c>
      <c r="M137" s="155" t="str">
        <f t="shared" si="20"/>
        <v>2137401</v>
      </c>
    </row>
    <row r="138" ht="31" hidden="1" customHeight="1" spans="1:13">
      <c r="A138" s="174" t="s">
        <v>1429</v>
      </c>
      <c r="B138" s="175" t="s">
        <v>1430</v>
      </c>
      <c r="C138" s="172">
        <v>0</v>
      </c>
      <c r="D138" s="172">
        <v>0</v>
      </c>
      <c r="E138" s="172">
        <v>0</v>
      </c>
      <c r="F138" s="172">
        <v>0</v>
      </c>
      <c r="G138" s="169" t="str">
        <f t="shared" si="14"/>
        <v/>
      </c>
      <c r="H138" s="169" t="str">
        <f t="shared" si="15"/>
        <v/>
      </c>
      <c r="I138" s="184" t="str">
        <f t="shared" si="16"/>
        <v>否</v>
      </c>
      <c r="J138" s="185" t="str">
        <f t="shared" si="17"/>
        <v>项</v>
      </c>
      <c r="K138" s="186" t="str">
        <f t="shared" si="18"/>
        <v>213</v>
      </c>
      <c r="L138" s="155" t="str">
        <f t="shared" si="19"/>
        <v>21374</v>
      </c>
      <c r="M138" s="155" t="str">
        <f t="shared" si="20"/>
        <v>2137499</v>
      </c>
    </row>
    <row r="139" ht="31" customHeight="1" spans="1:13">
      <c r="A139" s="163">
        <v>214</v>
      </c>
      <c r="B139" s="181" t="s">
        <v>1308</v>
      </c>
      <c r="C139" s="165">
        <f>SUMIFS(C140:C$279,$K140:$K$279,$A139,$J140:$J$279,"款")</f>
        <v>0</v>
      </c>
      <c r="D139" s="165">
        <f>SUMIFS(D140:D$279,$K140:$K$279,$A139,$J140:$J$279,"款")</f>
        <v>0</v>
      </c>
      <c r="E139" s="165">
        <f>SUMIFS(E140:E$279,$K140:$K$279,$A139,$J140:$J$279,"款")</f>
        <v>0</v>
      </c>
      <c r="F139" s="165">
        <f>SUMIFS(F140:F$279,$K140:$K$279,$A139,$J140:$J$279,"款")</f>
        <v>0</v>
      </c>
      <c r="G139" s="182" t="str">
        <f t="shared" si="14"/>
        <v/>
      </c>
      <c r="H139" s="182" t="str">
        <f t="shared" si="15"/>
        <v/>
      </c>
      <c r="I139" s="184" t="str">
        <f t="shared" si="16"/>
        <v>是</v>
      </c>
      <c r="J139" s="185" t="str">
        <f t="shared" si="17"/>
        <v>类</v>
      </c>
      <c r="K139" s="186" t="str">
        <f t="shared" si="18"/>
        <v>214</v>
      </c>
      <c r="L139" s="155" t="str">
        <f t="shared" si="19"/>
        <v>214</v>
      </c>
      <c r="M139" s="155" t="str">
        <f t="shared" si="20"/>
        <v>214</v>
      </c>
    </row>
    <row r="140" ht="31" hidden="1" customHeight="1" spans="1:13">
      <c r="A140" s="167">
        <v>21460</v>
      </c>
      <c r="B140" s="180" t="s">
        <v>1431</v>
      </c>
      <c r="C140" s="165">
        <f>SUMIFS(C141:C$279,$L141:$L$279,$A140,$J141:$J$279,"项")</f>
        <v>0</v>
      </c>
      <c r="D140" s="165">
        <f>SUMIFS(D141:D$279,$L141:$L$279,$A140,$J141:$J$279,"项")</f>
        <v>0</v>
      </c>
      <c r="E140" s="165">
        <f>SUMIFS(E141:E$279,$L141:$L$279,$A140,$J141:$J$279,"项")</f>
        <v>0</v>
      </c>
      <c r="F140" s="165">
        <f>SUMIFS(F141:F$279,$L141:$L$279,$A140,$J141:$J$279,"项")</f>
        <v>0</v>
      </c>
      <c r="G140" s="179" t="str">
        <f t="shared" si="14"/>
        <v/>
      </c>
      <c r="H140" s="179" t="str">
        <f t="shared" si="15"/>
        <v/>
      </c>
      <c r="I140" s="184" t="str">
        <f t="shared" si="16"/>
        <v>否</v>
      </c>
      <c r="J140" s="185" t="str">
        <f t="shared" si="17"/>
        <v>款</v>
      </c>
      <c r="K140" s="186" t="str">
        <f t="shared" si="18"/>
        <v>214</v>
      </c>
      <c r="L140" s="155" t="str">
        <f t="shared" si="19"/>
        <v>21460</v>
      </c>
      <c r="M140" s="155" t="str">
        <f t="shared" si="20"/>
        <v>21460</v>
      </c>
    </row>
    <row r="141" ht="31" hidden="1" customHeight="1" spans="1:13">
      <c r="A141" s="174">
        <v>2146001</v>
      </c>
      <c r="B141" s="175" t="s">
        <v>1432</v>
      </c>
      <c r="C141" s="172">
        <v>0</v>
      </c>
      <c r="D141" s="172">
        <v>0</v>
      </c>
      <c r="E141" s="172">
        <v>0</v>
      </c>
      <c r="F141" s="172">
        <v>0</v>
      </c>
      <c r="G141" s="169" t="str">
        <f t="shared" si="14"/>
        <v/>
      </c>
      <c r="H141" s="169" t="str">
        <f t="shared" si="15"/>
        <v/>
      </c>
      <c r="I141" s="184" t="str">
        <f t="shared" si="16"/>
        <v>否</v>
      </c>
      <c r="J141" s="185" t="str">
        <f t="shared" si="17"/>
        <v>项</v>
      </c>
      <c r="K141" s="186" t="str">
        <f t="shared" si="18"/>
        <v>214</v>
      </c>
      <c r="L141" s="155" t="str">
        <f t="shared" si="19"/>
        <v>21460</v>
      </c>
      <c r="M141" s="155" t="str">
        <f t="shared" si="20"/>
        <v>2146001</v>
      </c>
    </row>
    <row r="142" ht="31" hidden="1" customHeight="1" spans="1:13">
      <c r="A142" s="174">
        <v>2146002</v>
      </c>
      <c r="B142" s="175" t="s">
        <v>1433</v>
      </c>
      <c r="C142" s="172">
        <v>0</v>
      </c>
      <c r="D142" s="172">
        <v>0</v>
      </c>
      <c r="E142" s="172">
        <v>0</v>
      </c>
      <c r="F142" s="172">
        <v>0</v>
      </c>
      <c r="G142" s="169" t="str">
        <f t="shared" si="14"/>
        <v/>
      </c>
      <c r="H142" s="169" t="str">
        <f t="shared" si="15"/>
        <v/>
      </c>
      <c r="I142" s="184" t="str">
        <f t="shared" si="16"/>
        <v>否</v>
      </c>
      <c r="J142" s="185" t="str">
        <f t="shared" si="17"/>
        <v>项</v>
      </c>
      <c r="K142" s="186" t="str">
        <f t="shared" si="18"/>
        <v>214</v>
      </c>
      <c r="L142" s="155" t="str">
        <f t="shared" si="19"/>
        <v>21460</v>
      </c>
      <c r="M142" s="155" t="str">
        <f t="shared" si="20"/>
        <v>2146002</v>
      </c>
    </row>
    <row r="143" ht="31" hidden="1" customHeight="1" spans="1:13">
      <c r="A143" s="174">
        <v>2146003</v>
      </c>
      <c r="B143" s="175" t="s">
        <v>1434</v>
      </c>
      <c r="C143" s="172">
        <v>0</v>
      </c>
      <c r="D143" s="172">
        <v>0</v>
      </c>
      <c r="E143" s="172">
        <v>0</v>
      </c>
      <c r="F143" s="172">
        <v>0</v>
      </c>
      <c r="G143" s="169" t="str">
        <f t="shared" si="14"/>
        <v/>
      </c>
      <c r="H143" s="169" t="str">
        <f t="shared" si="15"/>
        <v/>
      </c>
      <c r="I143" s="184" t="str">
        <f t="shared" si="16"/>
        <v>否</v>
      </c>
      <c r="J143" s="185" t="str">
        <f t="shared" si="17"/>
        <v>项</v>
      </c>
      <c r="K143" s="186" t="str">
        <f t="shared" si="18"/>
        <v>214</v>
      </c>
      <c r="L143" s="155" t="str">
        <f t="shared" si="19"/>
        <v>21460</v>
      </c>
      <c r="M143" s="155" t="str">
        <f t="shared" si="20"/>
        <v>2146003</v>
      </c>
    </row>
    <row r="144" ht="31" hidden="1" customHeight="1" spans="1:13">
      <c r="A144" s="174">
        <v>2146099</v>
      </c>
      <c r="B144" s="175" t="s">
        <v>1435</v>
      </c>
      <c r="C144" s="172">
        <v>0</v>
      </c>
      <c r="D144" s="172">
        <v>0</v>
      </c>
      <c r="E144" s="172">
        <v>0</v>
      </c>
      <c r="F144" s="172">
        <v>0</v>
      </c>
      <c r="G144" s="169" t="str">
        <f t="shared" si="14"/>
        <v/>
      </c>
      <c r="H144" s="169" t="str">
        <f t="shared" si="15"/>
        <v/>
      </c>
      <c r="I144" s="184" t="str">
        <f t="shared" si="16"/>
        <v>否</v>
      </c>
      <c r="J144" s="185" t="str">
        <f t="shared" si="17"/>
        <v>项</v>
      </c>
      <c r="K144" s="186" t="str">
        <f t="shared" si="18"/>
        <v>214</v>
      </c>
      <c r="L144" s="155" t="str">
        <f t="shared" si="19"/>
        <v>21460</v>
      </c>
      <c r="M144" s="155" t="str">
        <f t="shared" si="20"/>
        <v>2146099</v>
      </c>
    </row>
    <row r="145" ht="31" hidden="1" customHeight="1" spans="1:13">
      <c r="A145" s="167">
        <v>21462</v>
      </c>
      <c r="B145" s="168" t="s">
        <v>1436</v>
      </c>
      <c r="C145" s="165">
        <f>SUMIFS(C146:C$279,$L146:$L$279,$A145,$J146:$J$279,"项")</f>
        <v>0</v>
      </c>
      <c r="D145" s="165">
        <f>SUMIFS(D146:D$279,$L146:$L$279,$A145,$J146:$J$279,"项")</f>
        <v>0</v>
      </c>
      <c r="E145" s="165">
        <f>SUMIFS(E146:E$279,$L146:$L$279,$A145,$J146:$J$279,"项")</f>
        <v>0</v>
      </c>
      <c r="F145" s="165">
        <f>SUMIFS(F146:F$279,$L146:$L$279,$A145,$J146:$J$279,"项")</f>
        <v>0</v>
      </c>
      <c r="G145" s="169" t="str">
        <f t="shared" si="14"/>
        <v/>
      </c>
      <c r="H145" s="169" t="str">
        <f t="shared" si="15"/>
        <v/>
      </c>
      <c r="I145" s="184" t="str">
        <f t="shared" si="16"/>
        <v>否</v>
      </c>
      <c r="J145" s="185" t="str">
        <f t="shared" si="17"/>
        <v>款</v>
      </c>
      <c r="K145" s="186" t="str">
        <f t="shared" si="18"/>
        <v>214</v>
      </c>
      <c r="L145" s="155" t="str">
        <f t="shared" si="19"/>
        <v>21462</v>
      </c>
      <c r="M145" s="155" t="str">
        <f t="shared" si="20"/>
        <v>21462</v>
      </c>
    </row>
    <row r="146" ht="31" hidden="1" customHeight="1" spans="1:13">
      <c r="A146" s="174">
        <v>2146201</v>
      </c>
      <c r="B146" s="175" t="s">
        <v>1434</v>
      </c>
      <c r="C146" s="172">
        <v>0</v>
      </c>
      <c r="D146" s="172">
        <v>0</v>
      </c>
      <c r="E146" s="172">
        <v>0</v>
      </c>
      <c r="F146" s="172">
        <v>0</v>
      </c>
      <c r="G146" s="169" t="str">
        <f t="shared" si="14"/>
        <v/>
      </c>
      <c r="H146" s="169" t="str">
        <f t="shared" si="15"/>
        <v/>
      </c>
      <c r="I146" s="184" t="str">
        <f t="shared" si="16"/>
        <v>否</v>
      </c>
      <c r="J146" s="185" t="str">
        <f t="shared" si="17"/>
        <v>项</v>
      </c>
      <c r="K146" s="186" t="str">
        <f t="shared" si="18"/>
        <v>214</v>
      </c>
      <c r="L146" s="155" t="str">
        <f t="shared" si="19"/>
        <v>21462</v>
      </c>
      <c r="M146" s="155" t="str">
        <f t="shared" si="20"/>
        <v>2146201</v>
      </c>
    </row>
    <row r="147" ht="31" hidden="1" customHeight="1" spans="1:13">
      <c r="A147" s="174">
        <v>2146202</v>
      </c>
      <c r="B147" s="175" t="s">
        <v>1437</v>
      </c>
      <c r="C147" s="172">
        <v>0</v>
      </c>
      <c r="D147" s="172">
        <v>0</v>
      </c>
      <c r="E147" s="172">
        <v>0</v>
      </c>
      <c r="F147" s="172">
        <v>0</v>
      </c>
      <c r="G147" s="169" t="str">
        <f t="shared" si="14"/>
        <v/>
      </c>
      <c r="H147" s="169" t="str">
        <f t="shared" si="15"/>
        <v/>
      </c>
      <c r="I147" s="184" t="str">
        <f t="shared" si="16"/>
        <v>否</v>
      </c>
      <c r="J147" s="185" t="str">
        <f t="shared" si="17"/>
        <v>项</v>
      </c>
      <c r="K147" s="186" t="str">
        <f t="shared" si="18"/>
        <v>214</v>
      </c>
      <c r="L147" s="155" t="str">
        <f t="shared" si="19"/>
        <v>21462</v>
      </c>
      <c r="M147" s="155" t="str">
        <f t="shared" si="20"/>
        <v>2146202</v>
      </c>
    </row>
    <row r="148" ht="31" hidden="1" customHeight="1" spans="1:13">
      <c r="A148" s="174">
        <v>2146203</v>
      </c>
      <c r="B148" s="175" t="s">
        <v>1438</v>
      </c>
      <c r="C148" s="172">
        <v>0</v>
      </c>
      <c r="D148" s="172">
        <v>0</v>
      </c>
      <c r="E148" s="172">
        <v>0</v>
      </c>
      <c r="F148" s="172">
        <v>0</v>
      </c>
      <c r="G148" s="169" t="str">
        <f t="shared" si="14"/>
        <v/>
      </c>
      <c r="H148" s="169" t="str">
        <f t="shared" si="15"/>
        <v/>
      </c>
      <c r="I148" s="184" t="str">
        <f t="shared" si="16"/>
        <v>否</v>
      </c>
      <c r="J148" s="185" t="str">
        <f t="shared" si="17"/>
        <v>项</v>
      </c>
      <c r="K148" s="186" t="str">
        <f t="shared" si="18"/>
        <v>214</v>
      </c>
      <c r="L148" s="155" t="str">
        <f t="shared" si="19"/>
        <v>21462</v>
      </c>
      <c r="M148" s="155" t="str">
        <f t="shared" si="20"/>
        <v>2146203</v>
      </c>
    </row>
    <row r="149" ht="31" hidden="1" customHeight="1" spans="1:13">
      <c r="A149" s="174">
        <v>2146299</v>
      </c>
      <c r="B149" s="178" t="s">
        <v>1439</v>
      </c>
      <c r="C149" s="172">
        <v>0</v>
      </c>
      <c r="D149" s="172">
        <v>0</v>
      </c>
      <c r="E149" s="172">
        <v>0</v>
      </c>
      <c r="F149" s="172">
        <v>0</v>
      </c>
      <c r="G149" s="179" t="str">
        <f t="shared" si="14"/>
        <v/>
      </c>
      <c r="H149" s="179" t="str">
        <f t="shared" si="15"/>
        <v/>
      </c>
      <c r="I149" s="184" t="str">
        <f t="shared" si="16"/>
        <v>否</v>
      </c>
      <c r="J149" s="185" t="str">
        <f t="shared" si="17"/>
        <v>项</v>
      </c>
      <c r="K149" s="186" t="str">
        <f t="shared" si="18"/>
        <v>214</v>
      </c>
      <c r="L149" s="155" t="str">
        <f t="shared" si="19"/>
        <v>21462</v>
      </c>
      <c r="M149" s="155" t="str">
        <f t="shared" si="20"/>
        <v>2146299</v>
      </c>
    </row>
    <row r="150" ht="31" hidden="1" customHeight="1" spans="1:13">
      <c r="A150" s="167">
        <v>21463</v>
      </c>
      <c r="B150" s="180" t="s">
        <v>1440</v>
      </c>
      <c r="C150" s="165">
        <f>SUMIFS(C151:C$279,$L151:$L$279,$A150,$J151:$J$279,"项")</f>
        <v>0</v>
      </c>
      <c r="D150" s="165">
        <f>SUMIFS(D151:D$279,$L151:$L$279,$A150,$J151:$J$279,"项")</f>
        <v>0</v>
      </c>
      <c r="E150" s="165">
        <f>SUMIFS(E151:E$279,$L151:$L$279,$A150,$J151:$J$279,"项")</f>
        <v>0</v>
      </c>
      <c r="F150" s="165">
        <f>SUMIFS(F151:F$279,$L151:$L$279,$A150,$J151:$J$279,"项")</f>
        <v>0</v>
      </c>
      <c r="G150" s="179" t="str">
        <f t="shared" si="14"/>
        <v/>
      </c>
      <c r="H150" s="179" t="str">
        <f t="shared" si="15"/>
        <v/>
      </c>
      <c r="I150" s="184" t="str">
        <f t="shared" si="16"/>
        <v>否</v>
      </c>
      <c r="J150" s="185" t="str">
        <f t="shared" si="17"/>
        <v>款</v>
      </c>
      <c r="K150" s="186" t="str">
        <f t="shared" si="18"/>
        <v>214</v>
      </c>
      <c r="L150" s="155" t="str">
        <f t="shared" si="19"/>
        <v>21463</v>
      </c>
      <c r="M150" s="155" t="str">
        <f t="shared" si="20"/>
        <v>21463</v>
      </c>
    </row>
    <row r="151" ht="31" hidden="1" customHeight="1" spans="1:13">
      <c r="A151" s="174">
        <v>2146301</v>
      </c>
      <c r="B151" s="175" t="s">
        <v>1441</v>
      </c>
      <c r="C151" s="172">
        <v>0</v>
      </c>
      <c r="D151" s="172">
        <v>0</v>
      </c>
      <c r="E151" s="172">
        <v>0</v>
      </c>
      <c r="F151" s="172">
        <v>0</v>
      </c>
      <c r="G151" s="169" t="str">
        <f t="shared" si="14"/>
        <v/>
      </c>
      <c r="H151" s="169" t="str">
        <f t="shared" si="15"/>
        <v/>
      </c>
      <c r="I151" s="184" t="str">
        <f t="shared" si="16"/>
        <v>否</v>
      </c>
      <c r="J151" s="185" t="str">
        <f t="shared" si="17"/>
        <v>项</v>
      </c>
      <c r="K151" s="186" t="str">
        <f t="shared" si="18"/>
        <v>214</v>
      </c>
      <c r="L151" s="155" t="str">
        <f t="shared" si="19"/>
        <v>21463</v>
      </c>
      <c r="M151" s="155" t="str">
        <f t="shared" si="20"/>
        <v>2146301</v>
      </c>
    </row>
    <row r="152" ht="31" hidden="1" customHeight="1" spans="1:13">
      <c r="A152" s="174">
        <v>2146302</v>
      </c>
      <c r="B152" s="175" t="s">
        <v>1442</v>
      </c>
      <c r="C152" s="172">
        <v>0</v>
      </c>
      <c r="D152" s="172">
        <v>0</v>
      </c>
      <c r="E152" s="172">
        <v>0</v>
      </c>
      <c r="F152" s="172">
        <v>0</v>
      </c>
      <c r="G152" s="169" t="str">
        <f t="shared" si="14"/>
        <v/>
      </c>
      <c r="H152" s="169" t="str">
        <f t="shared" si="15"/>
        <v/>
      </c>
      <c r="I152" s="184" t="str">
        <f t="shared" si="16"/>
        <v>否</v>
      </c>
      <c r="J152" s="185" t="str">
        <f t="shared" si="17"/>
        <v>项</v>
      </c>
      <c r="K152" s="186" t="str">
        <f t="shared" si="18"/>
        <v>214</v>
      </c>
      <c r="L152" s="155" t="str">
        <f t="shared" si="19"/>
        <v>21463</v>
      </c>
      <c r="M152" s="155" t="str">
        <f t="shared" si="20"/>
        <v>2146302</v>
      </c>
    </row>
    <row r="153" ht="31" hidden="1" customHeight="1" spans="1:13">
      <c r="A153" s="174">
        <v>2146303</v>
      </c>
      <c r="B153" s="175" t="s">
        <v>1443</v>
      </c>
      <c r="C153" s="172">
        <v>0</v>
      </c>
      <c r="D153" s="172">
        <v>0</v>
      </c>
      <c r="E153" s="172">
        <v>0</v>
      </c>
      <c r="F153" s="172">
        <v>0</v>
      </c>
      <c r="G153" s="169" t="str">
        <f t="shared" si="14"/>
        <v/>
      </c>
      <c r="H153" s="169" t="str">
        <f t="shared" si="15"/>
        <v/>
      </c>
      <c r="I153" s="184" t="str">
        <f t="shared" si="16"/>
        <v>否</v>
      </c>
      <c r="J153" s="185" t="str">
        <f t="shared" si="17"/>
        <v>项</v>
      </c>
      <c r="K153" s="186" t="str">
        <f t="shared" si="18"/>
        <v>214</v>
      </c>
      <c r="L153" s="155" t="str">
        <f t="shared" si="19"/>
        <v>21463</v>
      </c>
      <c r="M153" s="155" t="str">
        <f t="shared" si="20"/>
        <v>2146303</v>
      </c>
    </row>
    <row r="154" ht="31" hidden="1" customHeight="1" spans="1:13">
      <c r="A154" s="174">
        <v>2146399</v>
      </c>
      <c r="B154" s="175" t="s">
        <v>1444</v>
      </c>
      <c r="C154" s="172">
        <v>0</v>
      </c>
      <c r="D154" s="172">
        <v>0</v>
      </c>
      <c r="E154" s="172">
        <v>0</v>
      </c>
      <c r="F154" s="172">
        <v>0</v>
      </c>
      <c r="G154" s="169" t="str">
        <f t="shared" si="14"/>
        <v/>
      </c>
      <c r="H154" s="169" t="str">
        <f t="shared" si="15"/>
        <v/>
      </c>
      <c r="I154" s="184" t="str">
        <f t="shared" si="16"/>
        <v>否</v>
      </c>
      <c r="J154" s="185" t="str">
        <f t="shared" si="17"/>
        <v>项</v>
      </c>
      <c r="K154" s="186" t="str">
        <f t="shared" si="18"/>
        <v>214</v>
      </c>
      <c r="L154" s="155" t="str">
        <f t="shared" si="19"/>
        <v>21463</v>
      </c>
      <c r="M154" s="155" t="str">
        <f t="shared" si="20"/>
        <v>2146399</v>
      </c>
    </row>
    <row r="155" ht="31" hidden="1" customHeight="1" spans="1:13">
      <c r="A155" s="167">
        <v>21464</v>
      </c>
      <c r="B155" s="168" t="s">
        <v>1445</v>
      </c>
      <c r="C155" s="165">
        <f>SUMIFS(C156:C$279,$L156:$L$279,$A155,$J156:$J$279,"项")</f>
        <v>0</v>
      </c>
      <c r="D155" s="165">
        <f>SUMIFS(D156:D$279,$L156:$L$279,$A155,$J156:$J$279,"项")</f>
        <v>0</v>
      </c>
      <c r="E155" s="165">
        <f>SUMIFS(E156:E$279,$L156:$L$279,$A155,$J156:$J$279,"项")</f>
        <v>0</v>
      </c>
      <c r="F155" s="165">
        <f>SUMIFS(F156:F$279,$L156:$L$279,$A155,$J156:$J$279,"项")</f>
        <v>0</v>
      </c>
      <c r="G155" s="169" t="str">
        <f t="shared" si="14"/>
        <v/>
      </c>
      <c r="H155" s="169" t="str">
        <f t="shared" si="15"/>
        <v/>
      </c>
      <c r="I155" s="184" t="str">
        <f t="shared" si="16"/>
        <v>否</v>
      </c>
      <c r="J155" s="185" t="str">
        <f t="shared" si="17"/>
        <v>款</v>
      </c>
      <c r="K155" s="186" t="str">
        <f t="shared" si="18"/>
        <v>214</v>
      </c>
      <c r="L155" s="155" t="str">
        <f t="shared" si="19"/>
        <v>21464</v>
      </c>
      <c r="M155" s="155" t="str">
        <f t="shared" si="20"/>
        <v>21464</v>
      </c>
    </row>
    <row r="156" ht="31" hidden="1" customHeight="1" spans="1:13">
      <c r="A156" s="174">
        <v>2146401</v>
      </c>
      <c r="B156" s="175" t="s">
        <v>1446</v>
      </c>
      <c r="C156" s="172">
        <v>0</v>
      </c>
      <c r="D156" s="172">
        <v>0</v>
      </c>
      <c r="E156" s="172">
        <v>0</v>
      </c>
      <c r="F156" s="172">
        <v>0</v>
      </c>
      <c r="G156" s="169" t="str">
        <f t="shared" si="14"/>
        <v/>
      </c>
      <c r="H156" s="169" t="str">
        <f t="shared" si="15"/>
        <v/>
      </c>
      <c r="I156" s="184" t="str">
        <f t="shared" si="16"/>
        <v>否</v>
      </c>
      <c r="J156" s="185" t="str">
        <f t="shared" si="17"/>
        <v>项</v>
      </c>
      <c r="K156" s="186" t="str">
        <f t="shared" si="18"/>
        <v>214</v>
      </c>
      <c r="L156" s="155" t="str">
        <f t="shared" si="19"/>
        <v>21464</v>
      </c>
      <c r="M156" s="155" t="str">
        <f t="shared" si="20"/>
        <v>2146401</v>
      </c>
    </row>
    <row r="157" ht="31" hidden="1" customHeight="1" spans="1:13">
      <c r="A157" s="174">
        <v>2146402</v>
      </c>
      <c r="B157" s="178" t="s">
        <v>1447</v>
      </c>
      <c r="C157" s="172">
        <v>0</v>
      </c>
      <c r="D157" s="172">
        <v>0</v>
      </c>
      <c r="E157" s="172">
        <v>0</v>
      </c>
      <c r="F157" s="172">
        <v>0</v>
      </c>
      <c r="G157" s="179" t="str">
        <f t="shared" si="14"/>
        <v/>
      </c>
      <c r="H157" s="179" t="str">
        <f t="shared" si="15"/>
        <v/>
      </c>
      <c r="I157" s="184" t="str">
        <f t="shared" si="16"/>
        <v>否</v>
      </c>
      <c r="J157" s="185" t="str">
        <f t="shared" si="17"/>
        <v>项</v>
      </c>
      <c r="K157" s="186" t="str">
        <f t="shared" si="18"/>
        <v>214</v>
      </c>
      <c r="L157" s="155" t="str">
        <f t="shared" si="19"/>
        <v>21464</v>
      </c>
      <c r="M157" s="155" t="str">
        <f t="shared" si="20"/>
        <v>2146402</v>
      </c>
    </row>
    <row r="158" ht="31" hidden="1" customHeight="1" spans="1:13">
      <c r="A158" s="174">
        <v>2146403</v>
      </c>
      <c r="B158" s="175" t="s">
        <v>1448</v>
      </c>
      <c r="C158" s="172">
        <v>0</v>
      </c>
      <c r="D158" s="172">
        <v>0</v>
      </c>
      <c r="E158" s="172">
        <v>0</v>
      </c>
      <c r="F158" s="172">
        <v>0</v>
      </c>
      <c r="G158" s="169" t="str">
        <f t="shared" si="14"/>
        <v/>
      </c>
      <c r="H158" s="169" t="str">
        <f t="shared" si="15"/>
        <v/>
      </c>
      <c r="I158" s="184" t="str">
        <f t="shared" si="16"/>
        <v>否</v>
      </c>
      <c r="J158" s="185" t="str">
        <f t="shared" si="17"/>
        <v>项</v>
      </c>
      <c r="K158" s="186" t="str">
        <f t="shared" si="18"/>
        <v>214</v>
      </c>
      <c r="L158" s="155" t="str">
        <f t="shared" si="19"/>
        <v>21464</v>
      </c>
      <c r="M158" s="155" t="str">
        <f t="shared" si="20"/>
        <v>2146403</v>
      </c>
    </row>
    <row r="159" ht="31" hidden="1" customHeight="1" spans="1:13">
      <c r="A159" s="174">
        <v>2146404</v>
      </c>
      <c r="B159" s="175" t="s">
        <v>1449</v>
      </c>
      <c r="C159" s="172">
        <v>0</v>
      </c>
      <c r="D159" s="172">
        <v>0</v>
      </c>
      <c r="E159" s="172">
        <v>0</v>
      </c>
      <c r="F159" s="172">
        <v>0</v>
      </c>
      <c r="G159" s="169" t="str">
        <f t="shared" si="14"/>
        <v/>
      </c>
      <c r="H159" s="169" t="str">
        <f t="shared" si="15"/>
        <v/>
      </c>
      <c r="I159" s="184" t="str">
        <f t="shared" si="16"/>
        <v>否</v>
      </c>
      <c r="J159" s="185" t="str">
        <f t="shared" si="17"/>
        <v>项</v>
      </c>
      <c r="K159" s="186" t="str">
        <f t="shared" si="18"/>
        <v>214</v>
      </c>
      <c r="L159" s="155" t="str">
        <f t="shared" si="19"/>
        <v>21464</v>
      </c>
      <c r="M159" s="155" t="str">
        <f t="shared" si="20"/>
        <v>2146404</v>
      </c>
    </row>
    <row r="160" ht="31" hidden="1" customHeight="1" spans="1:13">
      <c r="A160" s="174">
        <v>2146405</v>
      </c>
      <c r="B160" s="175" t="s">
        <v>1450</v>
      </c>
      <c r="C160" s="172">
        <v>0</v>
      </c>
      <c r="D160" s="172">
        <v>0</v>
      </c>
      <c r="E160" s="172">
        <v>0</v>
      </c>
      <c r="F160" s="172">
        <v>0</v>
      </c>
      <c r="G160" s="169" t="str">
        <f t="shared" si="14"/>
        <v/>
      </c>
      <c r="H160" s="169" t="str">
        <f t="shared" si="15"/>
        <v/>
      </c>
      <c r="I160" s="184" t="str">
        <f t="shared" si="16"/>
        <v>否</v>
      </c>
      <c r="J160" s="185" t="str">
        <f t="shared" si="17"/>
        <v>项</v>
      </c>
      <c r="K160" s="186" t="str">
        <f t="shared" si="18"/>
        <v>214</v>
      </c>
      <c r="L160" s="155" t="str">
        <f t="shared" si="19"/>
        <v>21464</v>
      </c>
      <c r="M160" s="155" t="str">
        <f t="shared" si="20"/>
        <v>2146405</v>
      </c>
    </row>
    <row r="161" ht="31" hidden="1" customHeight="1" spans="1:13">
      <c r="A161" s="174">
        <v>2146406</v>
      </c>
      <c r="B161" s="175" t="s">
        <v>1451</v>
      </c>
      <c r="C161" s="172">
        <v>0</v>
      </c>
      <c r="D161" s="172">
        <v>0</v>
      </c>
      <c r="E161" s="172">
        <v>0</v>
      </c>
      <c r="F161" s="172">
        <v>0</v>
      </c>
      <c r="G161" s="169" t="str">
        <f t="shared" si="14"/>
        <v/>
      </c>
      <c r="H161" s="169" t="str">
        <f t="shared" si="15"/>
        <v/>
      </c>
      <c r="I161" s="184" t="str">
        <f t="shared" si="16"/>
        <v>否</v>
      </c>
      <c r="J161" s="185" t="str">
        <f t="shared" si="17"/>
        <v>项</v>
      </c>
      <c r="K161" s="186" t="str">
        <f t="shared" si="18"/>
        <v>214</v>
      </c>
      <c r="L161" s="155" t="str">
        <f t="shared" si="19"/>
        <v>21464</v>
      </c>
      <c r="M161" s="155" t="str">
        <f t="shared" si="20"/>
        <v>2146406</v>
      </c>
    </row>
    <row r="162" ht="31" hidden="1" customHeight="1" spans="1:13">
      <c r="A162" s="174">
        <v>2146407</v>
      </c>
      <c r="B162" s="175" t="s">
        <v>1452</v>
      </c>
      <c r="C162" s="172">
        <v>0</v>
      </c>
      <c r="D162" s="172">
        <v>0</v>
      </c>
      <c r="E162" s="172">
        <v>0</v>
      </c>
      <c r="F162" s="172">
        <v>0</v>
      </c>
      <c r="G162" s="169" t="str">
        <f t="shared" si="14"/>
        <v/>
      </c>
      <c r="H162" s="169" t="str">
        <f t="shared" si="15"/>
        <v/>
      </c>
      <c r="I162" s="184" t="str">
        <f t="shared" si="16"/>
        <v>否</v>
      </c>
      <c r="J162" s="185" t="str">
        <f t="shared" si="17"/>
        <v>项</v>
      </c>
      <c r="K162" s="186" t="str">
        <f t="shared" si="18"/>
        <v>214</v>
      </c>
      <c r="L162" s="155" t="str">
        <f t="shared" si="19"/>
        <v>21464</v>
      </c>
      <c r="M162" s="155" t="str">
        <f t="shared" si="20"/>
        <v>2146407</v>
      </c>
    </row>
    <row r="163" ht="31" hidden="1" customHeight="1" spans="1:13">
      <c r="A163" s="174">
        <v>2146499</v>
      </c>
      <c r="B163" s="178" t="s">
        <v>1453</v>
      </c>
      <c r="C163" s="172">
        <v>0</v>
      </c>
      <c r="D163" s="172">
        <v>0</v>
      </c>
      <c r="E163" s="172">
        <v>0</v>
      </c>
      <c r="F163" s="172">
        <v>0</v>
      </c>
      <c r="G163" s="179" t="str">
        <f t="shared" si="14"/>
        <v/>
      </c>
      <c r="H163" s="179" t="str">
        <f t="shared" si="15"/>
        <v/>
      </c>
      <c r="I163" s="184" t="str">
        <f t="shared" si="16"/>
        <v>否</v>
      </c>
      <c r="J163" s="185" t="str">
        <f t="shared" si="17"/>
        <v>项</v>
      </c>
      <c r="K163" s="186" t="str">
        <f t="shared" si="18"/>
        <v>214</v>
      </c>
      <c r="L163" s="155" t="str">
        <f t="shared" si="19"/>
        <v>21464</v>
      </c>
      <c r="M163" s="155" t="str">
        <f t="shared" si="20"/>
        <v>2146499</v>
      </c>
    </row>
    <row r="164" ht="31" hidden="1" customHeight="1" spans="1:13">
      <c r="A164" s="167">
        <v>21468</v>
      </c>
      <c r="B164" s="168" t="s">
        <v>1454</v>
      </c>
      <c r="C164" s="165">
        <f>SUMIFS(C165:C$279,$L165:$L$279,$A164,$J165:$J$279,"项")</f>
        <v>0</v>
      </c>
      <c r="D164" s="165">
        <f>SUMIFS(D165:D$279,$L165:$L$279,$A164,$J165:$J$279,"项")</f>
        <v>0</v>
      </c>
      <c r="E164" s="165">
        <f>SUMIFS(E165:E$279,$L165:$L$279,$A164,$J165:$J$279,"项")</f>
        <v>0</v>
      </c>
      <c r="F164" s="165">
        <f>SUMIFS(F165:F$279,$L165:$L$279,$A164,$J165:$J$279,"项")</f>
        <v>0</v>
      </c>
      <c r="G164" s="169" t="str">
        <f t="shared" si="14"/>
        <v/>
      </c>
      <c r="H164" s="169" t="str">
        <f t="shared" si="15"/>
        <v/>
      </c>
      <c r="I164" s="184" t="str">
        <f t="shared" si="16"/>
        <v>否</v>
      </c>
      <c r="J164" s="185" t="str">
        <f t="shared" si="17"/>
        <v>款</v>
      </c>
      <c r="K164" s="186" t="str">
        <f t="shared" si="18"/>
        <v>214</v>
      </c>
      <c r="L164" s="155" t="str">
        <f t="shared" si="19"/>
        <v>21468</v>
      </c>
      <c r="M164" s="155" t="str">
        <f t="shared" si="20"/>
        <v>21468</v>
      </c>
    </row>
    <row r="165" ht="31" hidden="1" customHeight="1" spans="1:13">
      <c r="A165" s="174">
        <v>2146801</v>
      </c>
      <c r="B165" s="175" t="s">
        <v>1455</v>
      </c>
      <c r="C165" s="172">
        <v>0</v>
      </c>
      <c r="D165" s="172">
        <v>0</v>
      </c>
      <c r="E165" s="172">
        <v>0</v>
      </c>
      <c r="F165" s="172">
        <v>0</v>
      </c>
      <c r="G165" s="169" t="str">
        <f t="shared" si="14"/>
        <v/>
      </c>
      <c r="H165" s="169" t="str">
        <f t="shared" si="15"/>
        <v/>
      </c>
      <c r="I165" s="184" t="str">
        <f t="shared" si="16"/>
        <v>否</v>
      </c>
      <c r="J165" s="185" t="str">
        <f t="shared" si="17"/>
        <v>项</v>
      </c>
      <c r="K165" s="186" t="str">
        <f t="shared" si="18"/>
        <v>214</v>
      </c>
      <c r="L165" s="155" t="str">
        <f t="shared" si="19"/>
        <v>21468</v>
      </c>
      <c r="M165" s="155" t="str">
        <f t="shared" si="20"/>
        <v>2146801</v>
      </c>
    </row>
    <row r="166" ht="31" hidden="1" customHeight="1" spans="1:13">
      <c r="A166" s="174">
        <v>2146802</v>
      </c>
      <c r="B166" s="178" t="s">
        <v>1456</v>
      </c>
      <c r="C166" s="172">
        <v>0</v>
      </c>
      <c r="D166" s="172">
        <v>0</v>
      </c>
      <c r="E166" s="172">
        <v>0</v>
      </c>
      <c r="F166" s="172">
        <v>0</v>
      </c>
      <c r="G166" s="179" t="str">
        <f t="shared" si="14"/>
        <v/>
      </c>
      <c r="H166" s="179" t="str">
        <f t="shared" si="15"/>
        <v/>
      </c>
      <c r="I166" s="184" t="str">
        <f t="shared" si="16"/>
        <v>否</v>
      </c>
      <c r="J166" s="185" t="str">
        <f t="shared" si="17"/>
        <v>项</v>
      </c>
      <c r="K166" s="186" t="str">
        <f t="shared" si="18"/>
        <v>214</v>
      </c>
      <c r="L166" s="155" t="str">
        <f t="shared" si="19"/>
        <v>21468</v>
      </c>
      <c r="M166" s="155" t="str">
        <f t="shared" si="20"/>
        <v>2146802</v>
      </c>
    </row>
    <row r="167" ht="31" hidden="1" customHeight="1" spans="1:13">
      <c r="A167" s="174">
        <v>2146803</v>
      </c>
      <c r="B167" s="178" t="s">
        <v>1457</v>
      </c>
      <c r="C167" s="172">
        <v>0</v>
      </c>
      <c r="D167" s="172">
        <v>0</v>
      </c>
      <c r="E167" s="172">
        <v>0</v>
      </c>
      <c r="F167" s="172">
        <v>0</v>
      </c>
      <c r="G167" s="179" t="str">
        <f t="shared" si="14"/>
        <v/>
      </c>
      <c r="H167" s="179" t="str">
        <f t="shared" si="15"/>
        <v/>
      </c>
      <c r="I167" s="184" t="str">
        <f t="shared" si="16"/>
        <v>否</v>
      </c>
      <c r="J167" s="185" t="str">
        <f t="shared" si="17"/>
        <v>项</v>
      </c>
      <c r="K167" s="186" t="str">
        <f t="shared" si="18"/>
        <v>214</v>
      </c>
      <c r="L167" s="155" t="str">
        <f t="shared" si="19"/>
        <v>21468</v>
      </c>
      <c r="M167" s="155" t="str">
        <f t="shared" si="20"/>
        <v>2146803</v>
      </c>
    </row>
    <row r="168" ht="31" hidden="1" customHeight="1" spans="1:13">
      <c r="A168" s="174">
        <v>2146804</v>
      </c>
      <c r="B168" s="175" t="s">
        <v>1458</v>
      </c>
      <c r="C168" s="172">
        <v>0</v>
      </c>
      <c r="D168" s="172">
        <v>0</v>
      </c>
      <c r="E168" s="172">
        <v>0</v>
      </c>
      <c r="F168" s="172">
        <v>0</v>
      </c>
      <c r="G168" s="169" t="str">
        <f t="shared" si="14"/>
        <v/>
      </c>
      <c r="H168" s="169" t="str">
        <f t="shared" si="15"/>
        <v/>
      </c>
      <c r="I168" s="184" t="str">
        <f t="shared" si="16"/>
        <v>否</v>
      </c>
      <c r="J168" s="185" t="str">
        <f t="shared" si="17"/>
        <v>项</v>
      </c>
      <c r="K168" s="186" t="str">
        <f t="shared" si="18"/>
        <v>214</v>
      </c>
      <c r="L168" s="155" t="str">
        <f t="shared" si="19"/>
        <v>21468</v>
      </c>
      <c r="M168" s="155" t="str">
        <f t="shared" si="20"/>
        <v>2146804</v>
      </c>
    </row>
    <row r="169" ht="31" hidden="1" customHeight="1" spans="1:13">
      <c r="A169" s="174">
        <v>2146805</v>
      </c>
      <c r="B169" s="175" t="s">
        <v>1459</v>
      </c>
      <c r="C169" s="172">
        <v>0</v>
      </c>
      <c r="D169" s="172">
        <v>0</v>
      </c>
      <c r="E169" s="172">
        <v>0</v>
      </c>
      <c r="F169" s="172">
        <v>0</v>
      </c>
      <c r="G169" s="169" t="str">
        <f t="shared" si="14"/>
        <v/>
      </c>
      <c r="H169" s="169" t="str">
        <f t="shared" si="15"/>
        <v/>
      </c>
      <c r="I169" s="184" t="str">
        <f t="shared" si="16"/>
        <v>否</v>
      </c>
      <c r="J169" s="185" t="str">
        <f t="shared" si="17"/>
        <v>项</v>
      </c>
      <c r="K169" s="186" t="str">
        <f t="shared" si="18"/>
        <v>214</v>
      </c>
      <c r="L169" s="155" t="str">
        <f t="shared" si="19"/>
        <v>21468</v>
      </c>
      <c r="M169" s="155" t="str">
        <f t="shared" si="20"/>
        <v>2146805</v>
      </c>
    </row>
    <row r="170" ht="31" hidden="1" customHeight="1" spans="1:13">
      <c r="A170" s="174">
        <v>2146899</v>
      </c>
      <c r="B170" s="175" t="s">
        <v>1460</v>
      </c>
      <c r="C170" s="172">
        <v>0</v>
      </c>
      <c r="D170" s="172">
        <v>0</v>
      </c>
      <c r="E170" s="172">
        <v>0</v>
      </c>
      <c r="F170" s="172">
        <v>0</v>
      </c>
      <c r="G170" s="169" t="str">
        <f t="shared" si="14"/>
        <v/>
      </c>
      <c r="H170" s="169" t="str">
        <f t="shared" si="15"/>
        <v/>
      </c>
      <c r="I170" s="184" t="str">
        <f t="shared" si="16"/>
        <v>否</v>
      </c>
      <c r="J170" s="185" t="str">
        <f t="shared" si="17"/>
        <v>项</v>
      </c>
      <c r="K170" s="186" t="str">
        <f t="shared" si="18"/>
        <v>214</v>
      </c>
      <c r="L170" s="155" t="str">
        <f t="shared" si="19"/>
        <v>21468</v>
      </c>
      <c r="M170" s="155" t="str">
        <f t="shared" si="20"/>
        <v>2146899</v>
      </c>
    </row>
    <row r="171" ht="31" hidden="1" customHeight="1" spans="1:13">
      <c r="A171" s="167">
        <v>21469</v>
      </c>
      <c r="B171" s="168" t="s">
        <v>1461</v>
      </c>
      <c r="C171" s="165">
        <f>SUMIFS(C172:C$279,$L172:$L$279,$A171,$J172:$J$279,"项")</f>
        <v>0</v>
      </c>
      <c r="D171" s="165">
        <f>SUMIFS(D172:D$279,$L172:$L$279,$A171,$J172:$J$279,"项")</f>
        <v>0</v>
      </c>
      <c r="E171" s="165">
        <f>SUMIFS(E172:E$279,$L172:$L$279,$A171,$J172:$J$279,"项")</f>
        <v>0</v>
      </c>
      <c r="F171" s="165">
        <f>SUMIFS(F172:F$279,$L172:$L$279,$A171,$J172:$J$279,"项")</f>
        <v>0</v>
      </c>
      <c r="G171" s="169" t="str">
        <f t="shared" si="14"/>
        <v/>
      </c>
      <c r="H171" s="169" t="str">
        <f t="shared" si="15"/>
        <v/>
      </c>
      <c r="I171" s="184" t="str">
        <f t="shared" si="16"/>
        <v>否</v>
      </c>
      <c r="J171" s="185" t="str">
        <f t="shared" si="17"/>
        <v>款</v>
      </c>
      <c r="K171" s="186" t="str">
        <f t="shared" si="18"/>
        <v>214</v>
      </c>
      <c r="L171" s="155" t="str">
        <f t="shared" si="19"/>
        <v>21469</v>
      </c>
      <c r="M171" s="155" t="str">
        <f t="shared" si="20"/>
        <v>21469</v>
      </c>
    </row>
    <row r="172" ht="31" hidden="1" customHeight="1" spans="1:13">
      <c r="A172" s="174">
        <v>2146901</v>
      </c>
      <c r="B172" s="175" t="s">
        <v>1462</v>
      </c>
      <c r="C172" s="172">
        <v>0</v>
      </c>
      <c r="D172" s="172">
        <v>0</v>
      </c>
      <c r="E172" s="172">
        <v>0</v>
      </c>
      <c r="F172" s="172">
        <v>0</v>
      </c>
      <c r="G172" s="169" t="str">
        <f t="shared" si="14"/>
        <v/>
      </c>
      <c r="H172" s="169" t="str">
        <f t="shared" si="15"/>
        <v/>
      </c>
      <c r="I172" s="184" t="str">
        <f t="shared" si="16"/>
        <v>否</v>
      </c>
      <c r="J172" s="185" t="str">
        <f t="shared" si="17"/>
        <v>项</v>
      </c>
      <c r="K172" s="186" t="str">
        <f t="shared" si="18"/>
        <v>214</v>
      </c>
      <c r="L172" s="155" t="str">
        <f t="shared" si="19"/>
        <v>21469</v>
      </c>
      <c r="M172" s="155" t="str">
        <f t="shared" si="20"/>
        <v>2146901</v>
      </c>
    </row>
    <row r="173" ht="31" hidden="1" customHeight="1" spans="1:13">
      <c r="A173" s="174">
        <v>2146902</v>
      </c>
      <c r="B173" s="178" t="s">
        <v>1463</v>
      </c>
      <c r="C173" s="172">
        <v>0</v>
      </c>
      <c r="D173" s="172">
        <v>0</v>
      </c>
      <c r="E173" s="172">
        <v>0</v>
      </c>
      <c r="F173" s="172">
        <v>0</v>
      </c>
      <c r="G173" s="179" t="str">
        <f t="shared" si="14"/>
        <v/>
      </c>
      <c r="H173" s="179" t="str">
        <f t="shared" si="15"/>
        <v/>
      </c>
      <c r="I173" s="184" t="str">
        <f t="shared" si="16"/>
        <v>否</v>
      </c>
      <c r="J173" s="185" t="str">
        <f t="shared" si="17"/>
        <v>项</v>
      </c>
      <c r="K173" s="186" t="str">
        <f t="shared" si="18"/>
        <v>214</v>
      </c>
      <c r="L173" s="155" t="str">
        <f t="shared" si="19"/>
        <v>21469</v>
      </c>
      <c r="M173" s="155" t="str">
        <f t="shared" si="20"/>
        <v>2146902</v>
      </c>
    </row>
    <row r="174" ht="31" hidden="1" customHeight="1" spans="1:13">
      <c r="A174" s="174">
        <v>2146903</v>
      </c>
      <c r="B174" s="187" t="s">
        <v>1464</v>
      </c>
      <c r="C174" s="172">
        <v>0</v>
      </c>
      <c r="D174" s="172">
        <v>0</v>
      </c>
      <c r="E174" s="172">
        <v>0</v>
      </c>
      <c r="F174" s="172">
        <v>0</v>
      </c>
      <c r="G174" s="188" t="str">
        <f t="shared" si="14"/>
        <v/>
      </c>
      <c r="H174" s="188" t="str">
        <f t="shared" si="15"/>
        <v/>
      </c>
      <c r="I174" s="184" t="str">
        <f t="shared" si="16"/>
        <v>否</v>
      </c>
      <c r="J174" s="185" t="str">
        <f t="shared" si="17"/>
        <v>项</v>
      </c>
      <c r="K174" s="186" t="str">
        <f t="shared" si="18"/>
        <v>214</v>
      </c>
      <c r="L174" s="155" t="str">
        <f t="shared" si="19"/>
        <v>21469</v>
      </c>
      <c r="M174" s="155" t="str">
        <f t="shared" si="20"/>
        <v>2146903</v>
      </c>
    </row>
    <row r="175" ht="31" hidden="1" customHeight="1" spans="1:13">
      <c r="A175" s="174">
        <v>2146904</v>
      </c>
      <c r="B175" s="187" t="s">
        <v>1465</v>
      </c>
      <c r="C175" s="172">
        <v>0</v>
      </c>
      <c r="D175" s="172">
        <v>0</v>
      </c>
      <c r="E175" s="172">
        <v>0</v>
      </c>
      <c r="F175" s="172">
        <v>0</v>
      </c>
      <c r="G175" s="188" t="str">
        <f t="shared" si="14"/>
        <v/>
      </c>
      <c r="H175" s="188" t="str">
        <f t="shared" si="15"/>
        <v/>
      </c>
      <c r="I175" s="184" t="str">
        <f t="shared" si="16"/>
        <v>否</v>
      </c>
      <c r="J175" s="185" t="str">
        <f t="shared" si="17"/>
        <v>项</v>
      </c>
      <c r="K175" s="186" t="str">
        <f t="shared" si="18"/>
        <v>214</v>
      </c>
      <c r="L175" s="155" t="str">
        <f t="shared" si="19"/>
        <v>21469</v>
      </c>
      <c r="M175" s="155" t="str">
        <f t="shared" si="20"/>
        <v>2146904</v>
      </c>
    </row>
    <row r="176" ht="31" hidden="1" customHeight="1" spans="1:13">
      <c r="A176" s="174">
        <v>2146906</v>
      </c>
      <c r="B176" s="187" t="s">
        <v>1466</v>
      </c>
      <c r="C176" s="172">
        <v>0</v>
      </c>
      <c r="D176" s="172">
        <v>0</v>
      </c>
      <c r="E176" s="172">
        <v>0</v>
      </c>
      <c r="F176" s="172">
        <v>0</v>
      </c>
      <c r="G176" s="188" t="str">
        <f t="shared" si="14"/>
        <v/>
      </c>
      <c r="H176" s="188" t="str">
        <f t="shared" si="15"/>
        <v/>
      </c>
      <c r="I176" s="184" t="str">
        <f t="shared" si="16"/>
        <v>否</v>
      </c>
      <c r="J176" s="185" t="str">
        <f t="shared" si="17"/>
        <v>项</v>
      </c>
      <c r="K176" s="186" t="str">
        <f t="shared" si="18"/>
        <v>214</v>
      </c>
      <c r="L176" s="155" t="str">
        <f t="shared" si="19"/>
        <v>21469</v>
      </c>
      <c r="M176" s="155" t="str">
        <f t="shared" si="20"/>
        <v>2146906</v>
      </c>
    </row>
    <row r="177" ht="31" hidden="1" customHeight="1" spans="1:13">
      <c r="A177" s="174">
        <v>2146907</v>
      </c>
      <c r="B177" s="187" t="s">
        <v>1467</v>
      </c>
      <c r="C177" s="172">
        <v>0</v>
      </c>
      <c r="D177" s="172">
        <v>0</v>
      </c>
      <c r="E177" s="172">
        <v>0</v>
      </c>
      <c r="F177" s="172">
        <v>0</v>
      </c>
      <c r="G177" s="188" t="str">
        <f t="shared" si="14"/>
        <v/>
      </c>
      <c r="H177" s="188" t="str">
        <f t="shared" si="15"/>
        <v/>
      </c>
      <c r="I177" s="184" t="str">
        <f t="shared" si="16"/>
        <v>否</v>
      </c>
      <c r="J177" s="185" t="str">
        <f t="shared" si="17"/>
        <v>项</v>
      </c>
      <c r="K177" s="186" t="str">
        <f t="shared" si="18"/>
        <v>214</v>
      </c>
      <c r="L177" s="155" t="str">
        <f t="shared" si="19"/>
        <v>21469</v>
      </c>
      <c r="M177" s="155" t="str">
        <f t="shared" si="20"/>
        <v>2146907</v>
      </c>
    </row>
    <row r="178" ht="31" hidden="1" customHeight="1" spans="1:13">
      <c r="A178" s="174">
        <v>2146908</v>
      </c>
      <c r="B178" s="187" t="s">
        <v>1468</v>
      </c>
      <c r="C178" s="172">
        <v>0</v>
      </c>
      <c r="D178" s="172">
        <v>0</v>
      </c>
      <c r="E178" s="172">
        <v>0</v>
      </c>
      <c r="F178" s="172">
        <v>0</v>
      </c>
      <c r="G178" s="188" t="str">
        <f t="shared" si="14"/>
        <v/>
      </c>
      <c r="H178" s="188" t="str">
        <f t="shared" si="15"/>
        <v/>
      </c>
      <c r="I178" s="184" t="str">
        <f t="shared" si="16"/>
        <v>否</v>
      </c>
      <c r="J178" s="185" t="str">
        <f t="shared" si="17"/>
        <v>项</v>
      </c>
      <c r="K178" s="186" t="str">
        <f t="shared" si="18"/>
        <v>214</v>
      </c>
      <c r="L178" s="155" t="str">
        <f t="shared" si="19"/>
        <v>21469</v>
      </c>
      <c r="M178" s="155" t="str">
        <f t="shared" si="20"/>
        <v>2146908</v>
      </c>
    </row>
    <row r="179" ht="31" hidden="1" customHeight="1" spans="1:13">
      <c r="A179" s="174">
        <v>2146999</v>
      </c>
      <c r="B179" s="187" t="s">
        <v>1469</v>
      </c>
      <c r="C179" s="172">
        <v>0</v>
      </c>
      <c r="D179" s="172">
        <v>0</v>
      </c>
      <c r="E179" s="172">
        <v>0</v>
      </c>
      <c r="F179" s="172">
        <v>0</v>
      </c>
      <c r="G179" s="188" t="str">
        <f t="shared" si="14"/>
        <v/>
      </c>
      <c r="H179" s="188" t="str">
        <f t="shared" si="15"/>
        <v/>
      </c>
      <c r="I179" s="184" t="str">
        <f t="shared" si="16"/>
        <v>否</v>
      </c>
      <c r="J179" s="185" t="str">
        <f t="shared" si="17"/>
        <v>项</v>
      </c>
      <c r="K179" s="186" t="str">
        <f t="shared" si="18"/>
        <v>214</v>
      </c>
      <c r="L179" s="155" t="str">
        <f t="shared" si="19"/>
        <v>21469</v>
      </c>
      <c r="M179" s="155" t="str">
        <f t="shared" si="20"/>
        <v>2146999</v>
      </c>
    </row>
    <row r="180" ht="31" hidden="1" customHeight="1" spans="1:13">
      <c r="A180" s="167">
        <v>21470</v>
      </c>
      <c r="B180" s="189" t="s">
        <v>1470</v>
      </c>
      <c r="C180" s="165">
        <f>SUMIFS(C181:C$279,$L181:$L$279,$A180,$J181:$J$279,"项")</f>
        <v>0</v>
      </c>
      <c r="D180" s="165">
        <f>SUMIFS(D181:D$279,$L181:$L$279,$A180,$J181:$J$279,"项")</f>
        <v>0</v>
      </c>
      <c r="E180" s="165">
        <f>SUMIFS(E181:E$279,$L181:$L$279,$A180,$J181:$J$279,"项")</f>
        <v>0</v>
      </c>
      <c r="F180" s="165">
        <f>SUMIFS(F181:F$279,$L181:$L$279,$A180,$J181:$J$279,"项")</f>
        <v>0</v>
      </c>
      <c r="G180" s="188" t="str">
        <f t="shared" si="14"/>
        <v/>
      </c>
      <c r="H180" s="188" t="str">
        <f t="shared" si="15"/>
        <v/>
      </c>
      <c r="I180" s="184" t="str">
        <f t="shared" si="16"/>
        <v>否</v>
      </c>
      <c r="J180" s="185" t="str">
        <f t="shared" si="17"/>
        <v>款</v>
      </c>
      <c r="K180" s="186" t="str">
        <f t="shared" si="18"/>
        <v>214</v>
      </c>
      <c r="L180" s="155" t="str">
        <f t="shared" si="19"/>
        <v>21470</v>
      </c>
      <c r="M180" s="155" t="str">
        <f t="shared" si="20"/>
        <v>21470</v>
      </c>
    </row>
    <row r="181" ht="31" hidden="1" customHeight="1" spans="1:13">
      <c r="A181" s="174">
        <v>2147001</v>
      </c>
      <c r="B181" s="187" t="s">
        <v>1432</v>
      </c>
      <c r="C181" s="172">
        <v>0</v>
      </c>
      <c r="D181" s="172">
        <v>0</v>
      </c>
      <c r="E181" s="172">
        <v>0</v>
      </c>
      <c r="F181" s="172">
        <v>0</v>
      </c>
      <c r="G181" s="188" t="str">
        <f t="shared" si="14"/>
        <v/>
      </c>
      <c r="H181" s="188" t="str">
        <f t="shared" si="15"/>
        <v/>
      </c>
      <c r="I181" s="184" t="str">
        <f t="shared" si="16"/>
        <v>否</v>
      </c>
      <c r="J181" s="185" t="str">
        <f t="shared" si="17"/>
        <v>项</v>
      </c>
      <c r="K181" s="186" t="str">
        <f t="shared" si="18"/>
        <v>214</v>
      </c>
      <c r="L181" s="155" t="str">
        <f t="shared" si="19"/>
        <v>21470</v>
      </c>
      <c r="M181" s="155" t="str">
        <f t="shared" si="20"/>
        <v>2147001</v>
      </c>
    </row>
    <row r="182" ht="31" hidden="1" customHeight="1" spans="1:13">
      <c r="A182" s="174">
        <v>2147099</v>
      </c>
      <c r="B182" s="187" t="s">
        <v>1471</v>
      </c>
      <c r="C182" s="172">
        <v>0</v>
      </c>
      <c r="D182" s="172">
        <v>0</v>
      </c>
      <c r="E182" s="172">
        <v>0</v>
      </c>
      <c r="F182" s="172">
        <v>0</v>
      </c>
      <c r="G182" s="188" t="str">
        <f t="shared" si="14"/>
        <v/>
      </c>
      <c r="H182" s="188" t="str">
        <f t="shared" si="15"/>
        <v/>
      </c>
      <c r="I182" s="184" t="str">
        <f t="shared" si="16"/>
        <v>否</v>
      </c>
      <c r="J182" s="185" t="str">
        <f t="shared" si="17"/>
        <v>项</v>
      </c>
      <c r="K182" s="186" t="str">
        <f t="shared" si="18"/>
        <v>214</v>
      </c>
      <c r="L182" s="155" t="str">
        <f t="shared" si="19"/>
        <v>21470</v>
      </c>
      <c r="M182" s="155" t="str">
        <f t="shared" si="20"/>
        <v>2147099</v>
      </c>
    </row>
    <row r="183" ht="31" hidden="1" customHeight="1" spans="1:13">
      <c r="A183" s="167">
        <v>21471</v>
      </c>
      <c r="B183" s="189" t="s">
        <v>1472</v>
      </c>
      <c r="C183" s="165">
        <f>SUMIFS(C184:C$279,$L184:$L$279,$A183,$J184:$J$279,"项")</f>
        <v>0</v>
      </c>
      <c r="D183" s="165">
        <f>SUMIFS(D184:D$279,$L184:$L$279,$A183,$J184:$J$279,"项")</f>
        <v>0</v>
      </c>
      <c r="E183" s="165">
        <f>SUMIFS(E184:E$279,$L184:$L$279,$A183,$J184:$J$279,"项")</f>
        <v>0</v>
      </c>
      <c r="F183" s="165">
        <f>SUMIFS(F184:F$279,$L184:$L$279,$A183,$J184:$J$279,"项")</f>
        <v>0</v>
      </c>
      <c r="G183" s="188" t="str">
        <f t="shared" si="14"/>
        <v/>
      </c>
      <c r="H183" s="188" t="str">
        <f t="shared" si="15"/>
        <v/>
      </c>
      <c r="I183" s="184" t="str">
        <f t="shared" si="16"/>
        <v>否</v>
      </c>
      <c r="J183" s="185" t="str">
        <f t="shared" si="17"/>
        <v>款</v>
      </c>
      <c r="K183" s="186" t="str">
        <f t="shared" si="18"/>
        <v>214</v>
      </c>
      <c r="L183" s="155" t="str">
        <f t="shared" si="19"/>
        <v>21471</v>
      </c>
      <c r="M183" s="155" t="str">
        <f t="shared" si="20"/>
        <v>21471</v>
      </c>
    </row>
    <row r="184" ht="31" hidden="1" customHeight="1" spans="1:13">
      <c r="A184" s="174">
        <v>2147101</v>
      </c>
      <c r="B184" s="187" t="s">
        <v>1432</v>
      </c>
      <c r="C184" s="172">
        <v>0</v>
      </c>
      <c r="D184" s="172">
        <v>0</v>
      </c>
      <c r="E184" s="172">
        <v>0</v>
      </c>
      <c r="F184" s="172">
        <v>0</v>
      </c>
      <c r="G184" s="188" t="str">
        <f t="shared" si="14"/>
        <v/>
      </c>
      <c r="H184" s="188" t="str">
        <f t="shared" si="15"/>
        <v/>
      </c>
      <c r="I184" s="184" t="str">
        <f t="shared" si="16"/>
        <v>否</v>
      </c>
      <c r="J184" s="185" t="str">
        <f t="shared" si="17"/>
        <v>项</v>
      </c>
      <c r="K184" s="186" t="str">
        <f t="shared" si="18"/>
        <v>214</v>
      </c>
      <c r="L184" s="155" t="str">
        <f t="shared" si="19"/>
        <v>21471</v>
      </c>
      <c r="M184" s="155" t="str">
        <f t="shared" si="20"/>
        <v>2147101</v>
      </c>
    </row>
    <row r="185" ht="31" hidden="1" customHeight="1" spans="1:13">
      <c r="A185" s="174">
        <v>2147199</v>
      </c>
      <c r="B185" s="187" t="s">
        <v>1473</v>
      </c>
      <c r="C185" s="172">
        <v>0</v>
      </c>
      <c r="D185" s="172">
        <v>0</v>
      </c>
      <c r="E185" s="172">
        <v>0</v>
      </c>
      <c r="F185" s="172">
        <v>0</v>
      </c>
      <c r="G185" s="188" t="str">
        <f t="shared" si="14"/>
        <v/>
      </c>
      <c r="H185" s="188" t="str">
        <f t="shared" si="15"/>
        <v/>
      </c>
      <c r="I185" s="184" t="str">
        <f t="shared" si="16"/>
        <v>否</v>
      </c>
      <c r="J185" s="185" t="str">
        <f t="shared" si="17"/>
        <v>项</v>
      </c>
      <c r="K185" s="186" t="str">
        <f t="shared" si="18"/>
        <v>214</v>
      </c>
      <c r="L185" s="155" t="str">
        <f t="shared" si="19"/>
        <v>21471</v>
      </c>
      <c r="M185" s="155" t="str">
        <f t="shared" si="20"/>
        <v>2147199</v>
      </c>
    </row>
    <row r="186" ht="31" hidden="1" customHeight="1" spans="1:13">
      <c r="A186" s="167">
        <v>21472</v>
      </c>
      <c r="B186" s="189" t="s">
        <v>1474</v>
      </c>
      <c r="C186" s="165">
        <f>SUMIFS(C187:C$279,$L187:$L$279,$A186,$J187:$J$279,"项")</f>
        <v>0</v>
      </c>
      <c r="D186" s="165">
        <f>SUMIFS(D187:D$279,$L187:$L$279,$A186,$J187:$J$279,"项")</f>
        <v>0</v>
      </c>
      <c r="E186" s="165">
        <f>SUMIFS(E187:E$279,$L187:$L$279,$A186,$J187:$J$279,"项")</f>
        <v>0</v>
      </c>
      <c r="F186" s="165">
        <f>SUMIFS(F187:F$279,$L187:$L$279,$A186,$J187:$J$279,"项")</f>
        <v>0</v>
      </c>
      <c r="G186" s="188" t="str">
        <f t="shared" si="14"/>
        <v/>
      </c>
      <c r="H186" s="188" t="str">
        <f t="shared" si="15"/>
        <v/>
      </c>
      <c r="I186" s="184" t="str">
        <f t="shared" si="16"/>
        <v>否</v>
      </c>
      <c r="J186" s="185" t="str">
        <f t="shared" si="17"/>
        <v>款</v>
      </c>
      <c r="K186" s="186" t="str">
        <f t="shared" si="18"/>
        <v>214</v>
      </c>
      <c r="L186" s="155" t="str">
        <f t="shared" si="19"/>
        <v>21472</v>
      </c>
      <c r="M186" s="155" t="str">
        <f t="shared" si="20"/>
        <v>21472</v>
      </c>
    </row>
    <row r="187" ht="31" hidden="1" customHeight="1" spans="1:13">
      <c r="A187" s="167">
        <v>21473</v>
      </c>
      <c r="B187" s="189" t="s">
        <v>1475</v>
      </c>
      <c r="C187" s="165">
        <f>SUMIFS(C188:C$279,$L188:$L$279,$A187,$J188:$J$279,"项")</f>
        <v>0</v>
      </c>
      <c r="D187" s="165">
        <f>SUMIFS(D188:D$279,$L188:$L$279,$A187,$J188:$J$279,"项")</f>
        <v>0</v>
      </c>
      <c r="E187" s="165">
        <f>SUMIFS(E188:E$279,$L188:$L$279,$A187,$J188:$J$279,"项")</f>
        <v>0</v>
      </c>
      <c r="F187" s="165">
        <f>SUMIFS(F188:F$279,$L188:$L$279,$A187,$J188:$J$279,"项")</f>
        <v>0</v>
      </c>
      <c r="G187" s="188" t="str">
        <f t="shared" si="14"/>
        <v/>
      </c>
      <c r="H187" s="188" t="str">
        <f t="shared" si="15"/>
        <v/>
      </c>
      <c r="I187" s="184" t="str">
        <f t="shared" si="16"/>
        <v>否</v>
      </c>
      <c r="J187" s="185" t="str">
        <f t="shared" si="17"/>
        <v>款</v>
      </c>
      <c r="K187" s="186" t="str">
        <f t="shared" si="18"/>
        <v>214</v>
      </c>
      <c r="L187" s="155" t="str">
        <f t="shared" si="19"/>
        <v>21473</v>
      </c>
      <c r="M187" s="155" t="str">
        <f t="shared" si="20"/>
        <v>21473</v>
      </c>
    </row>
    <row r="188" ht="31" hidden="1" customHeight="1" spans="1:13">
      <c r="A188" s="174">
        <v>2147301</v>
      </c>
      <c r="B188" s="187" t="s">
        <v>1441</v>
      </c>
      <c r="C188" s="172">
        <v>0</v>
      </c>
      <c r="D188" s="172">
        <v>0</v>
      </c>
      <c r="E188" s="172">
        <v>0</v>
      </c>
      <c r="F188" s="172">
        <v>0</v>
      </c>
      <c r="G188" s="188" t="str">
        <f t="shared" si="14"/>
        <v/>
      </c>
      <c r="H188" s="188" t="str">
        <f t="shared" si="15"/>
        <v/>
      </c>
      <c r="I188" s="184" t="str">
        <f t="shared" si="16"/>
        <v>否</v>
      </c>
      <c r="J188" s="185" t="str">
        <f t="shared" si="17"/>
        <v>项</v>
      </c>
      <c r="K188" s="186" t="str">
        <f t="shared" si="18"/>
        <v>214</v>
      </c>
      <c r="L188" s="155" t="str">
        <f t="shared" si="19"/>
        <v>21473</v>
      </c>
      <c r="M188" s="155" t="str">
        <f t="shared" si="20"/>
        <v>2147301</v>
      </c>
    </row>
    <row r="189" ht="31" hidden="1" customHeight="1" spans="1:13">
      <c r="A189" s="174">
        <v>2147303</v>
      </c>
      <c r="B189" s="187" t="s">
        <v>1443</v>
      </c>
      <c r="C189" s="172">
        <v>0</v>
      </c>
      <c r="D189" s="172">
        <v>0</v>
      </c>
      <c r="E189" s="172">
        <v>0</v>
      </c>
      <c r="F189" s="172">
        <v>0</v>
      </c>
      <c r="G189" s="188" t="str">
        <f t="shared" si="14"/>
        <v/>
      </c>
      <c r="H189" s="188" t="str">
        <f t="shared" si="15"/>
        <v/>
      </c>
      <c r="I189" s="184" t="str">
        <f t="shared" si="16"/>
        <v>否</v>
      </c>
      <c r="J189" s="185" t="str">
        <f t="shared" si="17"/>
        <v>项</v>
      </c>
      <c r="K189" s="186" t="str">
        <f t="shared" si="18"/>
        <v>214</v>
      </c>
      <c r="L189" s="155" t="str">
        <f t="shared" si="19"/>
        <v>21473</v>
      </c>
      <c r="M189" s="155" t="str">
        <f t="shared" si="20"/>
        <v>2147303</v>
      </c>
    </row>
    <row r="190" ht="31" hidden="1" customHeight="1" spans="1:13">
      <c r="A190" s="174">
        <v>2147399</v>
      </c>
      <c r="B190" s="187" t="s">
        <v>1476</v>
      </c>
      <c r="C190" s="172">
        <v>0</v>
      </c>
      <c r="D190" s="172">
        <v>0</v>
      </c>
      <c r="E190" s="172">
        <v>0</v>
      </c>
      <c r="F190" s="172">
        <v>0</v>
      </c>
      <c r="G190" s="188" t="str">
        <f t="shared" si="14"/>
        <v/>
      </c>
      <c r="H190" s="188" t="str">
        <f t="shared" si="15"/>
        <v/>
      </c>
      <c r="I190" s="184" t="str">
        <f t="shared" si="16"/>
        <v>否</v>
      </c>
      <c r="J190" s="185" t="str">
        <f t="shared" si="17"/>
        <v>项</v>
      </c>
      <c r="K190" s="186" t="str">
        <f t="shared" si="18"/>
        <v>214</v>
      </c>
      <c r="L190" s="155" t="str">
        <f t="shared" si="19"/>
        <v>21473</v>
      </c>
      <c r="M190" s="155" t="str">
        <f t="shared" si="20"/>
        <v>2147399</v>
      </c>
    </row>
    <row r="191" ht="31" customHeight="1" spans="1:13">
      <c r="A191" s="163">
        <v>215</v>
      </c>
      <c r="B191" s="190" t="s">
        <v>1309</v>
      </c>
      <c r="C191" s="165">
        <f>SUMIFS(C192:C$279,$K192:$K$279,$A191,$J192:$J$279,"款")</f>
        <v>0</v>
      </c>
      <c r="D191" s="165">
        <f>SUMIFS(D192:D$279,$K192:$K$279,$A191,$J192:$J$279,"款")</f>
        <v>0</v>
      </c>
      <c r="E191" s="165">
        <f>SUMIFS(E192:E$279,$K192:$K$279,$A191,$J192:$J$279,"款")</f>
        <v>0</v>
      </c>
      <c r="F191" s="165">
        <f>SUMIFS(F192:F$279,$K192:$K$279,$A191,$J192:$J$279,"款")</f>
        <v>0</v>
      </c>
      <c r="G191" s="191" t="str">
        <f t="shared" si="14"/>
        <v/>
      </c>
      <c r="H191" s="191" t="str">
        <f t="shared" si="15"/>
        <v/>
      </c>
      <c r="I191" s="184" t="str">
        <f t="shared" si="16"/>
        <v>是</v>
      </c>
      <c r="J191" s="185" t="str">
        <f t="shared" si="17"/>
        <v>类</v>
      </c>
      <c r="K191" s="186" t="str">
        <f t="shared" si="18"/>
        <v>215</v>
      </c>
      <c r="L191" s="155" t="str">
        <f t="shared" si="19"/>
        <v>215</v>
      </c>
      <c r="M191" s="155" t="str">
        <f t="shared" si="20"/>
        <v>215</v>
      </c>
    </row>
    <row r="192" ht="31" hidden="1" customHeight="1" spans="1:13">
      <c r="A192" s="167">
        <v>21562</v>
      </c>
      <c r="B192" s="189" t="s">
        <v>1477</v>
      </c>
      <c r="C192" s="165">
        <f>SUMIFS(C193:C$279,$L193:$L$279,$A192,$J193:$J$279,"项")</f>
        <v>0</v>
      </c>
      <c r="D192" s="165">
        <f>SUMIFS(D193:D$279,$L193:$L$279,$A192,$J193:$J$279,"项")</f>
        <v>0</v>
      </c>
      <c r="E192" s="165">
        <f>SUMIFS(E193:E$279,$L193:$L$279,$A192,$J193:$J$279,"项")</f>
        <v>0</v>
      </c>
      <c r="F192" s="165">
        <f>SUMIFS(F193:F$279,$L193:$L$279,$A192,$J193:$J$279,"项")</f>
        <v>0</v>
      </c>
      <c r="G192" s="188" t="str">
        <f t="shared" si="14"/>
        <v/>
      </c>
      <c r="H192" s="188" t="str">
        <f t="shared" si="15"/>
        <v/>
      </c>
      <c r="I192" s="184" t="str">
        <f t="shared" si="16"/>
        <v>否</v>
      </c>
      <c r="J192" s="185" t="str">
        <f t="shared" si="17"/>
        <v>款</v>
      </c>
      <c r="K192" s="186" t="str">
        <f t="shared" si="18"/>
        <v>215</v>
      </c>
      <c r="L192" s="155" t="str">
        <f t="shared" si="19"/>
        <v>21562</v>
      </c>
      <c r="M192" s="155" t="str">
        <f t="shared" si="20"/>
        <v>21562</v>
      </c>
    </row>
    <row r="193" ht="31" hidden="1" customHeight="1" spans="1:13">
      <c r="A193" s="174">
        <v>2156202</v>
      </c>
      <c r="B193" s="187" t="s">
        <v>1478</v>
      </c>
      <c r="C193" s="172">
        <v>0</v>
      </c>
      <c r="D193" s="172">
        <v>0</v>
      </c>
      <c r="E193" s="172">
        <v>0</v>
      </c>
      <c r="F193" s="172">
        <v>0</v>
      </c>
      <c r="G193" s="188" t="str">
        <f t="shared" si="14"/>
        <v/>
      </c>
      <c r="H193" s="188" t="str">
        <f t="shared" si="15"/>
        <v/>
      </c>
      <c r="I193" s="184" t="str">
        <f t="shared" si="16"/>
        <v>否</v>
      </c>
      <c r="J193" s="185" t="str">
        <f t="shared" si="17"/>
        <v>项</v>
      </c>
      <c r="K193" s="186" t="str">
        <f t="shared" si="18"/>
        <v>215</v>
      </c>
      <c r="L193" s="155" t="str">
        <f t="shared" si="19"/>
        <v>21562</v>
      </c>
      <c r="M193" s="155" t="str">
        <f t="shared" si="20"/>
        <v>2156202</v>
      </c>
    </row>
    <row r="194" ht="31" hidden="1" customHeight="1" spans="1:13">
      <c r="A194" s="174">
        <v>2156299</v>
      </c>
      <c r="B194" s="187" t="s">
        <v>1479</v>
      </c>
      <c r="C194" s="172">
        <v>0</v>
      </c>
      <c r="D194" s="172">
        <v>0</v>
      </c>
      <c r="E194" s="172">
        <v>0</v>
      </c>
      <c r="F194" s="172">
        <v>0</v>
      </c>
      <c r="G194" s="188" t="str">
        <f t="shared" si="14"/>
        <v/>
      </c>
      <c r="H194" s="188" t="str">
        <f t="shared" si="15"/>
        <v/>
      </c>
      <c r="I194" s="184" t="str">
        <f t="shared" si="16"/>
        <v>否</v>
      </c>
      <c r="J194" s="185" t="str">
        <f t="shared" si="17"/>
        <v>项</v>
      </c>
      <c r="K194" s="186" t="str">
        <f t="shared" si="18"/>
        <v>215</v>
      </c>
      <c r="L194" s="155" t="str">
        <f t="shared" si="19"/>
        <v>21562</v>
      </c>
      <c r="M194" s="155" t="str">
        <f t="shared" si="20"/>
        <v>2156299</v>
      </c>
    </row>
    <row r="195" ht="31" customHeight="1" spans="1:13">
      <c r="A195" s="163">
        <v>229</v>
      </c>
      <c r="B195" s="190" t="s">
        <v>1310</v>
      </c>
      <c r="C195" s="165">
        <f>SUMIFS(C196:C$279,$K196:$K$279,$A195,$J196:$J$279,"款")</f>
        <v>1766</v>
      </c>
      <c r="D195" s="165">
        <f>SUMIFS(D196:D$279,$K196:$K$279,$A195,$J196:$J$279,"款")</f>
        <v>1215</v>
      </c>
      <c r="E195" s="165">
        <f>SUMIFS(E196:E$279,$K196:$K$279,$A195,$J196:$J$279,"款")</f>
        <v>56206</v>
      </c>
      <c r="F195" s="165">
        <f>SUMIFS(F196:F$279,$K196:$K$279,$A195,$J196:$J$279,"款")</f>
        <v>41678</v>
      </c>
      <c r="G195" s="191">
        <f t="shared" si="14"/>
        <v>0.742</v>
      </c>
      <c r="H195" s="191">
        <f t="shared" si="15"/>
        <v>23.6</v>
      </c>
      <c r="I195" s="184" t="str">
        <f t="shared" si="16"/>
        <v>是</v>
      </c>
      <c r="J195" s="185" t="str">
        <f t="shared" si="17"/>
        <v>类</v>
      </c>
      <c r="K195" s="186" t="str">
        <f t="shared" si="18"/>
        <v>229</v>
      </c>
      <c r="L195" s="155" t="str">
        <f t="shared" si="19"/>
        <v>229</v>
      </c>
      <c r="M195" s="155" t="str">
        <f t="shared" si="20"/>
        <v>229</v>
      </c>
    </row>
    <row r="196" ht="31" customHeight="1" spans="1:13">
      <c r="A196" s="167">
        <v>22904</v>
      </c>
      <c r="B196" s="189" t="s">
        <v>1480</v>
      </c>
      <c r="C196" s="165">
        <f>SUMIFS(C197:C$279,$L197:$L$279,$A196,$J197:$J$279,"项")</f>
        <v>0</v>
      </c>
      <c r="D196" s="165">
        <f>SUMIFS(D197:D$279,$L197:$L$279,$A196,$J197:$J$279,"项")</f>
        <v>0</v>
      </c>
      <c r="E196" s="165">
        <f>SUMIFS(E197:E$279,$L197:$L$279,$A196,$J197:$J$279,"项")</f>
        <v>53600</v>
      </c>
      <c r="F196" s="165">
        <f>SUMIFS(F197:F$279,$L197:$L$279,$A196,$J197:$J$279,"项")</f>
        <v>39000</v>
      </c>
      <c r="G196" s="188">
        <f t="shared" si="14"/>
        <v>0.728</v>
      </c>
      <c r="H196" s="188" t="str">
        <f t="shared" si="15"/>
        <v/>
      </c>
      <c r="I196" s="184" t="str">
        <f t="shared" si="16"/>
        <v>是</v>
      </c>
      <c r="J196" s="185" t="str">
        <f t="shared" si="17"/>
        <v>款</v>
      </c>
      <c r="K196" s="186" t="str">
        <f t="shared" si="18"/>
        <v>229</v>
      </c>
      <c r="L196" s="155" t="str">
        <f t="shared" si="19"/>
        <v>22904</v>
      </c>
      <c r="M196" s="155" t="str">
        <f t="shared" si="20"/>
        <v>22904</v>
      </c>
    </row>
    <row r="197" ht="31" hidden="1" customHeight="1" spans="1:13">
      <c r="A197" s="174">
        <v>2290401</v>
      </c>
      <c r="B197" s="187" t="s">
        <v>1481</v>
      </c>
      <c r="C197" s="172">
        <v>0</v>
      </c>
      <c r="D197" s="172">
        <v>0</v>
      </c>
      <c r="E197" s="172">
        <v>0</v>
      </c>
      <c r="F197" s="172">
        <v>0</v>
      </c>
      <c r="G197" s="188" t="str">
        <f t="shared" ref="G197:G260" si="21">IF(E197&lt;&gt;0,ROUND(F197/E197,3),"")</f>
        <v/>
      </c>
      <c r="H197" s="188" t="str">
        <f t="shared" ref="H197:H260" si="22">IF(C197&lt;&gt;0,ROUND(F197/C197,3),"")</f>
        <v/>
      </c>
      <c r="I197" s="184" t="str">
        <f t="shared" ref="I197:I260" si="23">IF(LEN(A197)=3,"是",IF(OR(C197&lt;&gt;0,D197&lt;&gt;0,E197&lt;&gt;0,F197&lt;&gt;0),"是","否"))</f>
        <v>否</v>
      </c>
      <c r="J197" s="185" t="str">
        <f t="shared" ref="J197:J260" si="24">_xlfn.IFS(LEN(A197)=3,"类",LEN(A197)=5,"款",LEN(A197)=7,"项")</f>
        <v>项</v>
      </c>
      <c r="K197" s="186" t="str">
        <f t="shared" ref="K197:K260" si="25">LEFT(A197,3)</f>
        <v>229</v>
      </c>
      <c r="L197" s="155" t="str">
        <f t="shared" ref="L197:L260" si="26">LEFT(A197,5)</f>
        <v>22904</v>
      </c>
      <c r="M197" s="155" t="str">
        <f t="shared" ref="M197:M260" si="27">LEFT(A197,7)</f>
        <v>2290401</v>
      </c>
    </row>
    <row r="198" ht="31" customHeight="1" spans="1:13">
      <c r="A198" s="174">
        <v>2290402</v>
      </c>
      <c r="B198" s="187" t="s">
        <v>1482</v>
      </c>
      <c r="C198" s="172">
        <v>0</v>
      </c>
      <c r="D198" s="172">
        <v>0</v>
      </c>
      <c r="E198" s="172">
        <v>39000</v>
      </c>
      <c r="F198" s="172">
        <v>39000</v>
      </c>
      <c r="G198" s="188">
        <f t="shared" si="21"/>
        <v>1</v>
      </c>
      <c r="H198" s="188" t="str">
        <f t="shared" si="22"/>
        <v/>
      </c>
      <c r="I198" s="184" t="str">
        <f t="shared" si="23"/>
        <v>是</v>
      </c>
      <c r="J198" s="185" t="str">
        <f t="shared" si="24"/>
        <v>项</v>
      </c>
      <c r="K198" s="186" t="str">
        <f t="shared" si="25"/>
        <v>229</v>
      </c>
      <c r="L198" s="155" t="str">
        <f t="shared" si="26"/>
        <v>22904</v>
      </c>
      <c r="M198" s="155" t="str">
        <f t="shared" si="27"/>
        <v>2290402</v>
      </c>
    </row>
    <row r="199" ht="31" customHeight="1" spans="1:13">
      <c r="A199" s="174">
        <v>2290403</v>
      </c>
      <c r="B199" s="187" t="s">
        <v>1483</v>
      </c>
      <c r="C199" s="172">
        <v>0</v>
      </c>
      <c r="D199" s="172">
        <v>0</v>
      </c>
      <c r="E199" s="172">
        <v>14600</v>
      </c>
      <c r="F199" s="172">
        <v>0</v>
      </c>
      <c r="G199" s="188">
        <f t="shared" si="21"/>
        <v>0</v>
      </c>
      <c r="H199" s="188" t="str">
        <f t="shared" si="22"/>
        <v/>
      </c>
      <c r="I199" s="184" t="str">
        <f t="shared" si="23"/>
        <v>是</v>
      </c>
      <c r="J199" s="185" t="str">
        <f t="shared" si="24"/>
        <v>项</v>
      </c>
      <c r="K199" s="186" t="str">
        <f t="shared" si="25"/>
        <v>229</v>
      </c>
      <c r="L199" s="155" t="str">
        <f t="shared" si="26"/>
        <v>22904</v>
      </c>
      <c r="M199" s="155" t="str">
        <f t="shared" si="27"/>
        <v>2290403</v>
      </c>
    </row>
    <row r="200" ht="31" hidden="1" customHeight="1" spans="1:13">
      <c r="A200" s="167">
        <v>22908</v>
      </c>
      <c r="B200" s="189" t="s">
        <v>1484</v>
      </c>
      <c r="C200" s="165">
        <f>SUMIFS(C201:C$279,$L201:$L$279,$A200,$J201:$J$279,"项")</f>
        <v>0</v>
      </c>
      <c r="D200" s="165">
        <f>SUMIFS(D201:D$279,$L201:$L$279,$A200,$J201:$J$279,"项")</f>
        <v>0</v>
      </c>
      <c r="E200" s="165">
        <f>SUMIFS(E201:E$279,$L201:$L$279,$A200,$J201:$J$279,"项")</f>
        <v>0</v>
      </c>
      <c r="F200" s="165">
        <f>SUMIFS(F201:F$279,$L201:$L$279,$A200,$J201:$J$279,"项")</f>
        <v>0</v>
      </c>
      <c r="G200" s="188" t="str">
        <f t="shared" si="21"/>
        <v/>
      </c>
      <c r="H200" s="188" t="str">
        <f t="shared" si="22"/>
        <v/>
      </c>
      <c r="I200" s="184" t="str">
        <f t="shared" si="23"/>
        <v>否</v>
      </c>
      <c r="J200" s="185" t="str">
        <f t="shared" si="24"/>
        <v>款</v>
      </c>
      <c r="K200" s="186" t="str">
        <f t="shared" si="25"/>
        <v>229</v>
      </c>
      <c r="L200" s="155" t="str">
        <f t="shared" si="26"/>
        <v>22908</v>
      </c>
      <c r="M200" s="155" t="str">
        <f t="shared" si="27"/>
        <v>22908</v>
      </c>
    </row>
    <row r="201" ht="31" hidden="1" customHeight="1" spans="1:13">
      <c r="A201" s="174">
        <v>2290802</v>
      </c>
      <c r="B201" s="187" t="s">
        <v>1485</v>
      </c>
      <c r="C201" s="172">
        <v>0</v>
      </c>
      <c r="D201" s="172">
        <v>0</v>
      </c>
      <c r="E201" s="172">
        <v>0</v>
      </c>
      <c r="F201" s="172">
        <v>0</v>
      </c>
      <c r="G201" s="188" t="str">
        <f t="shared" si="21"/>
        <v/>
      </c>
      <c r="H201" s="188" t="str">
        <f t="shared" si="22"/>
        <v/>
      </c>
      <c r="I201" s="184" t="str">
        <f t="shared" si="23"/>
        <v>否</v>
      </c>
      <c r="J201" s="185" t="str">
        <f t="shared" si="24"/>
        <v>项</v>
      </c>
      <c r="K201" s="186" t="str">
        <f t="shared" si="25"/>
        <v>229</v>
      </c>
      <c r="L201" s="155" t="str">
        <f t="shared" si="26"/>
        <v>22908</v>
      </c>
      <c r="M201" s="155" t="str">
        <f t="shared" si="27"/>
        <v>2290802</v>
      </c>
    </row>
    <row r="202" ht="31" hidden="1" customHeight="1" spans="1:13">
      <c r="A202" s="174">
        <v>2290803</v>
      </c>
      <c r="B202" s="187" t="s">
        <v>1486</v>
      </c>
      <c r="C202" s="172">
        <v>0</v>
      </c>
      <c r="D202" s="172">
        <v>0</v>
      </c>
      <c r="E202" s="172">
        <v>0</v>
      </c>
      <c r="F202" s="172">
        <v>0</v>
      </c>
      <c r="G202" s="188" t="str">
        <f t="shared" si="21"/>
        <v/>
      </c>
      <c r="H202" s="188" t="str">
        <f t="shared" si="22"/>
        <v/>
      </c>
      <c r="I202" s="184" t="str">
        <f t="shared" si="23"/>
        <v>否</v>
      </c>
      <c r="J202" s="185" t="str">
        <f t="shared" si="24"/>
        <v>项</v>
      </c>
      <c r="K202" s="186" t="str">
        <f t="shared" si="25"/>
        <v>229</v>
      </c>
      <c r="L202" s="155" t="str">
        <f t="shared" si="26"/>
        <v>22908</v>
      </c>
      <c r="M202" s="155" t="str">
        <f t="shared" si="27"/>
        <v>2290803</v>
      </c>
    </row>
    <row r="203" ht="31" hidden="1" customHeight="1" spans="1:13">
      <c r="A203" s="174">
        <v>2290804</v>
      </c>
      <c r="B203" s="187" t="s">
        <v>1487</v>
      </c>
      <c r="C203" s="172">
        <v>0</v>
      </c>
      <c r="D203" s="172">
        <v>0</v>
      </c>
      <c r="E203" s="172">
        <v>0</v>
      </c>
      <c r="F203" s="172">
        <v>0</v>
      </c>
      <c r="G203" s="188" t="str">
        <f t="shared" si="21"/>
        <v/>
      </c>
      <c r="H203" s="188" t="str">
        <f t="shared" si="22"/>
        <v/>
      </c>
      <c r="I203" s="184" t="str">
        <f t="shared" si="23"/>
        <v>否</v>
      </c>
      <c r="J203" s="185" t="str">
        <f t="shared" si="24"/>
        <v>项</v>
      </c>
      <c r="K203" s="186" t="str">
        <f t="shared" si="25"/>
        <v>229</v>
      </c>
      <c r="L203" s="155" t="str">
        <f t="shared" si="26"/>
        <v>22908</v>
      </c>
      <c r="M203" s="155" t="str">
        <f t="shared" si="27"/>
        <v>2290804</v>
      </c>
    </row>
    <row r="204" ht="31" hidden="1" customHeight="1" spans="1:13">
      <c r="A204" s="174">
        <v>2290805</v>
      </c>
      <c r="B204" s="187" t="s">
        <v>1488</v>
      </c>
      <c r="C204" s="172">
        <v>0</v>
      </c>
      <c r="D204" s="172">
        <v>0</v>
      </c>
      <c r="E204" s="172">
        <v>0</v>
      </c>
      <c r="F204" s="172">
        <v>0</v>
      </c>
      <c r="G204" s="188" t="str">
        <f t="shared" si="21"/>
        <v/>
      </c>
      <c r="H204" s="188" t="str">
        <f t="shared" si="22"/>
        <v/>
      </c>
      <c r="I204" s="184" t="str">
        <f t="shared" si="23"/>
        <v>否</v>
      </c>
      <c r="J204" s="185" t="str">
        <f t="shared" si="24"/>
        <v>项</v>
      </c>
      <c r="K204" s="186" t="str">
        <f t="shared" si="25"/>
        <v>229</v>
      </c>
      <c r="L204" s="155" t="str">
        <f t="shared" si="26"/>
        <v>22908</v>
      </c>
      <c r="M204" s="155" t="str">
        <f t="shared" si="27"/>
        <v>2290805</v>
      </c>
    </row>
    <row r="205" ht="31" hidden="1" customHeight="1" spans="1:13">
      <c r="A205" s="174">
        <v>2290806</v>
      </c>
      <c r="B205" s="187" t="s">
        <v>1489</v>
      </c>
      <c r="C205" s="172">
        <v>0</v>
      </c>
      <c r="D205" s="172">
        <v>0</v>
      </c>
      <c r="E205" s="172">
        <v>0</v>
      </c>
      <c r="F205" s="172">
        <v>0</v>
      </c>
      <c r="G205" s="188" t="str">
        <f t="shared" si="21"/>
        <v/>
      </c>
      <c r="H205" s="188" t="str">
        <f t="shared" si="22"/>
        <v/>
      </c>
      <c r="I205" s="184" t="str">
        <f t="shared" si="23"/>
        <v>否</v>
      </c>
      <c r="J205" s="185" t="str">
        <f t="shared" si="24"/>
        <v>项</v>
      </c>
      <c r="K205" s="186" t="str">
        <f t="shared" si="25"/>
        <v>229</v>
      </c>
      <c r="L205" s="155" t="str">
        <f t="shared" si="26"/>
        <v>22908</v>
      </c>
      <c r="M205" s="155" t="str">
        <f t="shared" si="27"/>
        <v>2290806</v>
      </c>
    </row>
    <row r="206" ht="31" hidden="1" customHeight="1" spans="1:13">
      <c r="A206" s="174">
        <v>2290807</v>
      </c>
      <c r="B206" s="187" t="s">
        <v>1490</v>
      </c>
      <c r="C206" s="172">
        <v>0</v>
      </c>
      <c r="D206" s="172">
        <v>0</v>
      </c>
      <c r="E206" s="172">
        <v>0</v>
      </c>
      <c r="F206" s="172">
        <v>0</v>
      </c>
      <c r="G206" s="188" t="str">
        <f t="shared" si="21"/>
        <v/>
      </c>
      <c r="H206" s="188" t="str">
        <f t="shared" si="22"/>
        <v/>
      </c>
      <c r="I206" s="184" t="str">
        <f t="shared" si="23"/>
        <v>否</v>
      </c>
      <c r="J206" s="185" t="str">
        <f t="shared" si="24"/>
        <v>项</v>
      </c>
      <c r="K206" s="186" t="str">
        <f t="shared" si="25"/>
        <v>229</v>
      </c>
      <c r="L206" s="155" t="str">
        <f t="shared" si="26"/>
        <v>22908</v>
      </c>
      <c r="M206" s="155" t="str">
        <f t="shared" si="27"/>
        <v>2290807</v>
      </c>
    </row>
    <row r="207" ht="31" hidden="1" customHeight="1" spans="1:13">
      <c r="A207" s="174">
        <v>2290808</v>
      </c>
      <c r="B207" s="187" t="s">
        <v>1491</v>
      </c>
      <c r="C207" s="172">
        <v>0</v>
      </c>
      <c r="D207" s="172">
        <v>0</v>
      </c>
      <c r="E207" s="172">
        <v>0</v>
      </c>
      <c r="F207" s="172">
        <v>0</v>
      </c>
      <c r="G207" s="188" t="str">
        <f t="shared" si="21"/>
        <v/>
      </c>
      <c r="H207" s="188" t="str">
        <f t="shared" si="22"/>
        <v/>
      </c>
      <c r="I207" s="184" t="str">
        <f t="shared" si="23"/>
        <v>否</v>
      </c>
      <c r="J207" s="185" t="str">
        <f t="shared" si="24"/>
        <v>项</v>
      </c>
      <c r="K207" s="186" t="str">
        <f t="shared" si="25"/>
        <v>229</v>
      </c>
      <c r="L207" s="155" t="str">
        <f t="shared" si="26"/>
        <v>22908</v>
      </c>
      <c r="M207" s="155" t="str">
        <f t="shared" si="27"/>
        <v>2290808</v>
      </c>
    </row>
    <row r="208" ht="31" hidden="1" customHeight="1" spans="1:13">
      <c r="A208" s="174">
        <v>2290899</v>
      </c>
      <c r="B208" s="187" t="s">
        <v>1492</v>
      </c>
      <c r="C208" s="172">
        <v>0</v>
      </c>
      <c r="D208" s="172">
        <v>0</v>
      </c>
      <c r="E208" s="172">
        <v>0</v>
      </c>
      <c r="F208" s="172">
        <v>0</v>
      </c>
      <c r="G208" s="188" t="str">
        <f t="shared" si="21"/>
        <v/>
      </c>
      <c r="H208" s="188" t="str">
        <f t="shared" si="22"/>
        <v/>
      </c>
      <c r="I208" s="184" t="str">
        <f t="shared" si="23"/>
        <v>否</v>
      </c>
      <c r="J208" s="185" t="str">
        <f t="shared" si="24"/>
        <v>项</v>
      </c>
      <c r="K208" s="186" t="str">
        <f t="shared" si="25"/>
        <v>229</v>
      </c>
      <c r="L208" s="155" t="str">
        <f t="shared" si="26"/>
        <v>22908</v>
      </c>
      <c r="M208" s="155" t="str">
        <f t="shared" si="27"/>
        <v>2290899</v>
      </c>
    </row>
    <row r="209" ht="31" customHeight="1" spans="1:13">
      <c r="A209" s="167">
        <v>22960</v>
      </c>
      <c r="B209" s="189" t="s">
        <v>1493</v>
      </c>
      <c r="C209" s="165">
        <f>SUMIFS(C210:C$279,$L210:$L$279,$A209,$J210:$J$279,"项")</f>
        <v>1766</v>
      </c>
      <c r="D209" s="165">
        <f>SUMIFS(D210:D$279,$L210:$L$279,$A209,$J210:$J$279,"项")</f>
        <v>1215</v>
      </c>
      <c r="E209" s="165">
        <f>SUMIFS(E210:E$279,$L210:$L$279,$A209,$J210:$J$279,"项")</f>
        <v>2606</v>
      </c>
      <c r="F209" s="165">
        <f>SUMIFS(F210:F$279,$L210:$L$279,$A209,$J210:$J$279,"项")</f>
        <v>961</v>
      </c>
      <c r="G209" s="188">
        <f t="shared" si="21"/>
        <v>0.369</v>
      </c>
      <c r="H209" s="188">
        <f t="shared" si="22"/>
        <v>0.544</v>
      </c>
      <c r="I209" s="184" t="str">
        <f t="shared" si="23"/>
        <v>是</v>
      </c>
      <c r="J209" s="185" t="str">
        <f t="shared" si="24"/>
        <v>款</v>
      </c>
      <c r="K209" s="186" t="str">
        <f t="shared" si="25"/>
        <v>229</v>
      </c>
      <c r="L209" s="155" t="str">
        <f t="shared" si="26"/>
        <v>22960</v>
      </c>
      <c r="M209" s="155" t="str">
        <f t="shared" si="27"/>
        <v>22960</v>
      </c>
    </row>
    <row r="210" ht="31" hidden="1" customHeight="1" spans="1:13">
      <c r="A210" s="174">
        <v>2296001</v>
      </c>
      <c r="B210" s="187" t="s">
        <v>1494</v>
      </c>
      <c r="C210" s="172">
        <v>0</v>
      </c>
      <c r="D210" s="172">
        <v>0</v>
      </c>
      <c r="E210" s="172">
        <v>0</v>
      </c>
      <c r="F210" s="172">
        <v>0</v>
      </c>
      <c r="G210" s="188" t="str">
        <f t="shared" si="21"/>
        <v/>
      </c>
      <c r="H210" s="188" t="str">
        <f t="shared" si="22"/>
        <v/>
      </c>
      <c r="I210" s="184" t="str">
        <f t="shared" si="23"/>
        <v>否</v>
      </c>
      <c r="J210" s="185" t="str">
        <f t="shared" si="24"/>
        <v>项</v>
      </c>
      <c r="K210" s="186" t="str">
        <f t="shared" si="25"/>
        <v>229</v>
      </c>
      <c r="L210" s="155" t="str">
        <f t="shared" si="26"/>
        <v>22960</v>
      </c>
      <c r="M210" s="155" t="str">
        <f t="shared" si="27"/>
        <v>2296001</v>
      </c>
    </row>
    <row r="211" ht="31" customHeight="1" spans="1:13">
      <c r="A211" s="174">
        <v>2296002</v>
      </c>
      <c r="B211" s="187" t="s">
        <v>1495</v>
      </c>
      <c r="C211" s="172">
        <v>907</v>
      </c>
      <c r="D211" s="172">
        <v>457</v>
      </c>
      <c r="E211" s="172">
        <v>721</v>
      </c>
      <c r="F211" s="172">
        <v>475</v>
      </c>
      <c r="G211" s="188">
        <f t="shared" si="21"/>
        <v>0.659</v>
      </c>
      <c r="H211" s="188">
        <f t="shared" si="22"/>
        <v>0.524</v>
      </c>
      <c r="I211" s="184" t="str">
        <f t="shared" si="23"/>
        <v>是</v>
      </c>
      <c r="J211" s="185" t="str">
        <f t="shared" si="24"/>
        <v>项</v>
      </c>
      <c r="K211" s="186" t="str">
        <f t="shared" si="25"/>
        <v>229</v>
      </c>
      <c r="L211" s="155" t="str">
        <f t="shared" si="26"/>
        <v>22960</v>
      </c>
      <c r="M211" s="155" t="str">
        <f t="shared" si="27"/>
        <v>2296002</v>
      </c>
    </row>
    <row r="212" ht="31" customHeight="1" spans="1:13">
      <c r="A212" s="174">
        <v>2296003</v>
      </c>
      <c r="B212" s="187" t="s">
        <v>1496</v>
      </c>
      <c r="C212" s="172">
        <v>305</v>
      </c>
      <c r="D212" s="172">
        <v>311</v>
      </c>
      <c r="E212" s="172">
        <v>682</v>
      </c>
      <c r="F212" s="172">
        <v>233</v>
      </c>
      <c r="G212" s="188">
        <f t="shared" si="21"/>
        <v>0.342</v>
      </c>
      <c r="H212" s="188">
        <f t="shared" si="22"/>
        <v>0.764</v>
      </c>
      <c r="I212" s="184" t="str">
        <f t="shared" si="23"/>
        <v>是</v>
      </c>
      <c r="J212" s="185" t="str">
        <f t="shared" si="24"/>
        <v>项</v>
      </c>
      <c r="K212" s="186" t="str">
        <f t="shared" si="25"/>
        <v>229</v>
      </c>
      <c r="L212" s="155" t="str">
        <f t="shared" si="26"/>
        <v>22960</v>
      </c>
      <c r="M212" s="155" t="str">
        <f t="shared" si="27"/>
        <v>2296003</v>
      </c>
    </row>
    <row r="213" ht="31" customHeight="1" spans="1:13">
      <c r="A213" s="174">
        <v>2296004</v>
      </c>
      <c r="B213" s="187" t="s">
        <v>1497</v>
      </c>
      <c r="C213" s="172">
        <v>2</v>
      </c>
      <c r="D213" s="172">
        <v>2</v>
      </c>
      <c r="E213" s="172">
        <v>5</v>
      </c>
      <c r="F213" s="172">
        <v>0</v>
      </c>
      <c r="G213" s="188">
        <f t="shared" si="21"/>
        <v>0</v>
      </c>
      <c r="H213" s="188">
        <f t="shared" si="22"/>
        <v>0</v>
      </c>
      <c r="I213" s="184" t="str">
        <f t="shared" si="23"/>
        <v>是</v>
      </c>
      <c r="J213" s="185" t="str">
        <f t="shared" si="24"/>
        <v>项</v>
      </c>
      <c r="K213" s="186" t="str">
        <f t="shared" si="25"/>
        <v>229</v>
      </c>
      <c r="L213" s="155" t="str">
        <f t="shared" si="26"/>
        <v>22960</v>
      </c>
      <c r="M213" s="155" t="str">
        <f t="shared" si="27"/>
        <v>2296004</v>
      </c>
    </row>
    <row r="214" ht="31" hidden="1" customHeight="1" spans="1:13">
      <c r="A214" s="174">
        <v>2296005</v>
      </c>
      <c r="B214" s="187" t="s">
        <v>1498</v>
      </c>
      <c r="C214" s="172">
        <v>0</v>
      </c>
      <c r="D214" s="172">
        <v>0</v>
      </c>
      <c r="E214" s="172">
        <v>0</v>
      </c>
      <c r="F214" s="172">
        <v>0</v>
      </c>
      <c r="G214" s="188" t="str">
        <f t="shared" si="21"/>
        <v/>
      </c>
      <c r="H214" s="188" t="str">
        <f t="shared" si="22"/>
        <v/>
      </c>
      <c r="I214" s="184" t="str">
        <f t="shared" si="23"/>
        <v>否</v>
      </c>
      <c r="J214" s="185" t="str">
        <f t="shared" si="24"/>
        <v>项</v>
      </c>
      <c r="K214" s="186" t="str">
        <f t="shared" si="25"/>
        <v>229</v>
      </c>
      <c r="L214" s="155" t="str">
        <f t="shared" si="26"/>
        <v>22960</v>
      </c>
      <c r="M214" s="155" t="str">
        <f t="shared" si="27"/>
        <v>2296005</v>
      </c>
    </row>
    <row r="215" ht="31" customHeight="1" spans="1:13">
      <c r="A215" s="174">
        <v>2296006</v>
      </c>
      <c r="B215" s="187" t="s">
        <v>1499</v>
      </c>
      <c r="C215" s="172">
        <v>98</v>
      </c>
      <c r="D215" s="172">
        <v>119</v>
      </c>
      <c r="E215" s="172">
        <v>258</v>
      </c>
      <c r="F215" s="172">
        <v>145</v>
      </c>
      <c r="G215" s="188">
        <f t="shared" si="21"/>
        <v>0.562</v>
      </c>
      <c r="H215" s="188">
        <f t="shared" si="22"/>
        <v>1.48</v>
      </c>
      <c r="I215" s="184" t="str">
        <f t="shared" si="23"/>
        <v>是</v>
      </c>
      <c r="J215" s="185" t="str">
        <f t="shared" si="24"/>
        <v>项</v>
      </c>
      <c r="K215" s="186" t="str">
        <f t="shared" si="25"/>
        <v>229</v>
      </c>
      <c r="L215" s="155" t="str">
        <f t="shared" si="26"/>
        <v>22960</v>
      </c>
      <c r="M215" s="155" t="str">
        <f t="shared" si="27"/>
        <v>2296006</v>
      </c>
    </row>
    <row r="216" ht="31" customHeight="1" spans="1:13">
      <c r="A216" s="174">
        <v>2296010</v>
      </c>
      <c r="B216" s="187" t="s">
        <v>1500</v>
      </c>
      <c r="C216" s="172">
        <v>10</v>
      </c>
      <c r="D216" s="172">
        <v>16</v>
      </c>
      <c r="E216" s="172">
        <v>17</v>
      </c>
      <c r="F216" s="172">
        <v>9</v>
      </c>
      <c r="G216" s="188">
        <f t="shared" si="21"/>
        <v>0.529</v>
      </c>
      <c r="H216" s="188">
        <f t="shared" si="22"/>
        <v>0.9</v>
      </c>
      <c r="I216" s="184" t="str">
        <f t="shared" si="23"/>
        <v>是</v>
      </c>
      <c r="J216" s="185" t="str">
        <f t="shared" si="24"/>
        <v>项</v>
      </c>
      <c r="K216" s="186" t="str">
        <f t="shared" si="25"/>
        <v>229</v>
      </c>
      <c r="L216" s="155" t="str">
        <f t="shared" si="26"/>
        <v>22960</v>
      </c>
      <c r="M216" s="155" t="str">
        <f t="shared" si="27"/>
        <v>2296010</v>
      </c>
    </row>
    <row r="217" ht="31" hidden="1" customHeight="1" spans="1:13">
      <c r="A217" s="174">
        <v>2296011</v>
      </c>
      <c r="B217" s="187" t="s">
        <v>1501</v>
      </c>
      <c r="C217" s="172">
        <v>0</v>
      </c>
      <c r="D217" s="172">
        <v>0</v>
      </c>
      <c r="E217" s="172">
        <v>0</v>
      </c>
      <c r="F217" s="172">
        <v>0</v>
      </c>
      <c r="G217" s="188" t="str">
        <f t="shared" si="21"/>
        <v/>
      </c>
      <c r="H217" s="188" t="str">
        <f t="shared" si="22"/>
        <v/>
      </c>
      <c r="I217" s="184" t="str">
        <f t="shared" si="23"/>
        <v>否</v>
      </c>
      <c r="J217" s="185" t="str">
        <f t="shared" si="24"/>
        <v>项</v>
      </c>
      <c r="K217" s="186" t="str">
        <f t="shared" si="25"/>
        <v>229</v>
      </c>
      <c r="L217" s="155" t="str">
        <f t="shared" si="26"/>
        <v>22960</v>
      </c>
      <c r="M217" s="155" t="str">
        <f t="shared" si="27"/>
        <v>2296011</v>
      </c>
    </row>
    <row r="218" ht="31" hidden="1" customHeight="1" spans="1:13">
      <c r="A218" s="174">
        <v>2296012</v>
      </c>
      <c r="B218" s="187" t="s">
        <v>1502</v>
      </c>
      <c r="C218" s="172">
        <v>0</v>
      </c>
      <c r="D218" s="172">
        <v>0</v>
      </c>
      <c r="E218" s="172">
        <v>0</v>
      </c>
      <c r="F218" s="172">
        <v>0</v>
      </c>
      <c r="G218" s="188" t="str">
        <f t="shared" si="21"/>
        <v/>
      </c>
      <c r="H218" s="188" t="str">
        <f t="shared" si="22"/>
        <v/>
      </c>
      <c r="I218" s="184" t="str">
        <f t="shared" si="23"/>
        <v>否</v>
      </c>
      <c r="J218" s="185" t="str">
        <f t="shared" si="24"/>
        <v>项</v>
      </c>
      <c r="K218" s="186" t="str">
        <f t="shared" si="25"/>
        <v>229</v>
      </c>
      <c r="L218" s="155" t="str">
        <f t="shared" si="26"/>
        <v>22960</v>
      </c>
      <c r="M218" s="155" t="str">
        <f t="shared" si="27"/>
        <v>2296012</v>
      </c>
    </row>
    <row r="219" ht="31" hidden="1" customHeight="1" spans="1:13">
      <c r="A219" s="174">
        <v>2296013</v>
      </c>
      <c r="B219" s="187" t="s">
        <v>1503</v>
      </c>
      <c r="C219" s="172">
        <v>0</v>
      </c>
      <c r="D219" s="172">
        <v>0</v>
      </c>
      <c r="E219" s="172">
        <v>0</v>
      </c>
      <c r="F219" s="172">
        <v>0</v>
      </c>
      <c r="G219" s="188" t="str">
        <f t="shared" si="21"/>
        <v/>
      </c>
      <c r="H219" s="188" t="str">
        <f t="shared" si="22"/>
        <v/>
      </c>
      <c r="I219" s="184" t="str">
        <f t="shared" si="23"/>
        <v>否</v>
      </c>
      <c r="J219" s="185" t="str">
        <f t="shared" si="24"/>
        <v>项</v>
      </c>
      <c r="K219" s="186" t="str">
        <f t="shared" si="25"/>
        <v>229</v>
      </c>
      <c r="L219" s="155" t="str">
        <f t="shared" si="26"/>
        <v>22960</v>
      </c>
      <c r="M219" s="155" t="str">
        <f t="shared" si="27"/>
        <v>2296013</v>
      </c>
    </row>
    <row r="220" ht="31" customHeight="1" spans="1:13">
      <c r="A220" s="174">
        <v>2296099</v>
      </c>
      <c r="B220" s="187" t="s">
        <v>1504</v>
      </c>
      <c r="C220" s="172">
        <v>444</v>
      </c>
      <c r="D220" s="172">
        <v>310</v>
      </c>
      <c r="E220" s="172">
        <v>923</v>
      </c>
      <c r="F220" s="172">
        <v>99</v>
      </c>
      <c r="G220" s="188">
        <f t="shared" si="21"/>
        <v>0.107</v>
      </c>
      <c r="H220" s="188">
        <f t="shared" si="22"/>
        <v>0.223</v>
      </c>
      <c r="I220" s="184" t="str">
        <f t="shared" si="23"/>
        <v>是</v>
      </c>
      <c r="J220" s="185" t="str">
        <f t="shared" si="24"/>
        <v>项</v>
      </c>
      <c r="K220" s="186" t="str">
        <f t="shared" si="25"/>
        <v>229</v>
      </c>
      <c r="L220" s="155" t="str">
        <f t="shared" si="26"/>
        <v>22960</v>
      </c>
      <c r="M220" s="155" t="str">
        <f t="shared" si="27"/>
        <v>2296099</v>
      </c>
    </row>
    <row r="221" ht="31" customHeight="1" spans="1:13">
      <c r="A221" s="167" t="s">
        <v>1505</v>
      </c>
      <c r="B221" s="189" t="s">
        <v>1506</v>
      </c>
      <c r="C221" s="165">
        <f>SUMIFS(C222:C$279,$L222:$L$279,$A221,$J222:$J$279,"项")</f>
        <v>0</v>
      </c>
      <c r="D221" s="165">
        <f>SUMIFS(D222:D$279,$L222:$L$279,$A221,$J222:$J$279,"项")</f>
        <v>0</v>
      </c>
      <c r="E221" s="165">
        <f>SUMIFS(E222:E$279,$L222:$L$279,$A221,$J222:$J$279,"项")</f>
        <v>0</v>
      </c>
      <c r="F221" s="165">
        <f>SUMIFS(F222:F$279,$L222:$L$279,$A221,$J222:$J$279,"项")</f>
        <v>1717</v>
      </c>
      <c r="G221" s="188" t="str">
        <f t="shared" si="21"/>
        <v/>
      </c>
      <c r="H221" s="188" t="str">
        <f t="shared" si="22"/>
        <v/>
      </c>
      <c r="I221" s="184" t="str">
        <f t="shared" si="23"/>
        <v>是</v>
      </c>
      <c r="J221" s="185" t="str">
        <f t="shared" si="24"/>
        <v>款</v>
      </c>
      <c r="K221" s="186" t="str">
        <f t="shared" si="25"/>
        <v>229</v>
      </c>
      <c r="L221" s="155" t="str">
        <f t="shared" si="26"/>
        <v>22998</v>
      </c>
      <c r="M221" s="155" t="str">
        <f t="shared" si="27"/>
        <v>22998</v>
      </c>
    </row>
    <row r="222" ht="31" customHeight="1" spans="1:13">
      <c r="A222" s="174">
        <v>2299899</v>
      </c>
      <c r="B222" s="187" t="s">
        <v>1110</v>
      </c>
      <c r="C222" s="172">
        <v>0</v>
      </c>
      <c r="D222" s="172">
        <v>0</v>
      </c>
      <c r="E222" s="172">
        <v>0</v>
      </c>
      <c r="F222" s="172">
        <v>1717</v>
      </c>
      <c r="G222" s="188" t="str">
        <f t="shared" si="21"/>
        <v/>
      </c>
      <c r="H222" s="188" t="str">
        <f t="shared" si="22"/>
        <v/>
      </c>
      <c r="I222" s="184" t="str">
        <f t="shared" si="23"/>
        <v>是</v>
      </c>
      <c r="J222" s="185" t="str">
        <f t="shared" si="24"/>
        <v>项</v>
      </c>
      <c r="K222" s="186" t="str">
        <f t="shared" si="25"/>
        <v>229</v>
      </c>
      <c r="L222" s="155" t="str">
        <f t="shared" si="26"/>
        <v>22998</v>
      </c>
      <c r="M222" s="155" t="str">
        <f t="shared" si="27"/>
        <v>2299899</v>
      </c>
    </row>
    <row r="223" ht="31" customHeight="1" spans="1:13">
      <c r="A223" s="163">
        <v>232</v>
      </c>
      <c r="B223" s="190" t="s">
        <v>1311</v>
      </c>
      <c r="C223" s="165">
        <f>SUMIFS(C224:C$279,$K224:$K$279,$A223,$J224:$J$279,"款")</f>
        <v>9355</v>
      </c>
      <c r="D223" s="165">
        <f>SUMIFS(D224:D$279,$K224:$K$279,$A223,$J224:$J$279,"款")</f>
        <v>12625</v>
      </c>
      <c r="E223" s="165">
        <f>SUMIFS(E224:E$279,$K224:$K$279,$A223,$J224:$J$279,"款")</f>
        <v>9304</v>
      </c>
      <c r="F223" s="165">
        <f>SUMIFS(F224:F$279,$K224:$K$279,$A223,$J224:$J$279,"款")</f>
        <v>9304</v>
      </c>
      <c r="G223" s="191">
        <f t="shared" si="21"/>
        <v>1</v>
      </c>
      <c r="H223" s="191">
        <f t="shared" si="22"/>
        <v>0.995</v>
      </c>
      <c r="I223" s="184" t="str">
        <f t="shared" si="23"/>
        <v>是</v>
      </c>
      <c r="J223" s="185" t="str">
        <f t="shared" si="24"/>
        <v>类</v>
      </c>
      <c r="K223" s="186" t="str">
        <f t="shared" si="25"/>
        <v>232</v>
      </c>
      <c r="L223" s="155" t="str">
        <f t="shared" si="26"/>
        <v>232</v>
      </c>
      <c r="M223" s="155" t="str">
        <f t="shared" si="27"/>
        <v>232</v>
      </c>
    </row>
    <row r="224" ht="31" customHeight="1" spans="1:13">
      <c r="A224" s="167" t="s">
        <v>1507</v>
      </c>
      <c r="B224" s="189" t="s">
        <v>1508</v>
      </c>
      <c r="C224" s="165">
        <f>SUMIFS(C225:C$279,$L225:$L$279,$A224,$J225:$J$279,"项")</f>
        <v>9355</v>
      </c>
      <c r="D224" s="165">
        <f>SUMIFS(D225:D$279,$L225:$L$279,$A224,$J225:$J$279,"项")</f>
        <v>12625</v>
      </c>
      <c r="E224" s="165">
        <f>SUMIFS(E225:E$279,$L225:$L$279,$A224,$J225:$J$279,"项")</f>
        <v>9304</v>
      </c>
      <c r="F224" s="165">
        <f>SUMIFS(F225:F$279,$L225:$L$279,$A224,$J225:$J$279,"项")</f>
        <v>9304</v>
      </c>
      <c r="G224" s="188">
        <f t="shared" si="21"/>
        <v>1</v>
      </c>
      <c r="H224" s="188">
        <f t="shared" si="22"/>
        <v>0.995</v>
      </c>
      <c r="I224" s="184" t="str">
        <f t="shared" si="23"/>
        <v>是</v>
      </c>
      <c r="J224" s="185" t="str">
        <f t="shared" si="24"/>
        <v>款</v>
      </c>
      <c r="K224" s="186" t="str">
        <f t="shared" si="25"/>
        <v>232</v>
      </c>
      <c r="L224" s="155" t="str">
        <f t="shared" si="26"/>
        <v>23204</v>
      </c>
      <c r="M224" s="155" t="str">
        <f t="shared" si="27"/>
        <v>23204</v>
      </c>
    </row>
    <row r="225" ht="31" hidden="1" customHeight="1" spans="1:13">
      <c r="A225" s="174">
        <v>2320401</v>
      </c>
      <c r="B225" s="187" t="s">
        <v>1509</v>
      </c>
      <c r="C225" s="172">
        <v>0</v>
      </c>
      <c r="D225" s="172">
        <v>0</v>
      </c>
      <c r="E225" s="172">
        <v>0</v>
      </c>
      <c r="F225" s="172">
        <v>0</v>
      </c>
      <c r="G225" s="188" t="str">
        <f t="shared" si="21"/>
        <v/>
      </c>
      <c r="H225" s="188" t="str">
        <f t="shared" si="22"/>
        <v/>
      </c>
      <c r="I225" s="184" t="str">
        <f t="shared" si="23"/>
        <v>否</v>
      </c>
      <c r="J225" s="185" t="str">
        <f t="shared" si="24"/>
        <v>项</v>
      </c>
      <c r="K225" s="186" t="str">
        <f t="shared" si="25"/>
        <v>232</v>
      </c>
      <c r="L225" s="155" t="str">
        <f t="shared" si="26"/>
        <v>23204</v>
      </c>
      <c r="M225" s="155" t="str">
        <f t="shared" si="27"/>
        <v>2320401</v>
      </c>
    </row>
    <row r="226" ht="31" hidden="1" customHeight="1" spans="1:13">
      <c r="A226" s="174">
        <v>2320402</v>
      </c>
      <c r="B226" s="187" t="s">
        <v>1510</v>
      </c>
      <c r="C226" s="172">
        <v>0</v>
      </c>
      <c r="D226" s="172">
        <v>0</v>
      </c>
      <c r="E226" s="172">
        <v>0</v>
      </c>
      <c r="F226" s="172">
        <v>0</v>
      </c>
      <c r="G226" s="188" t="str">
        <f t="shared" si="21"/>
        <v/>
      </c>
      <c r="H226" s="188" t="str">
        <f t="shared" si="22"/>
        <v/>
      </c>
      <c r="I226" s="184" t="str">
        <f t="shared" si="23"/>
        <v>否</v>
      </c>
      <c r="J226" s="185" t="str">
        <f t="shared" si="24"/>
        <v>项</v>
      </c>
      <c r="K226" s="186" t="str">
        <f t="shared" si="25"/>
        <v>232</v>
      </c>
      <c r="L226" s="155" t="str">
        <f t="shared" si="26"/>
        <v>23204</v>
      </c>
      <c r="M226" s="155" t="str">
        <f t="shared" si="27"/>
        <v>2320402</v>
      </c>
    </row>
    <row r="227" ht="31" hidden="1" customHeight="1" spans="1:13">
      <c r="A227" s="174">
        <v>2320405</v>
      </c>
      <c r="B227" s="187" t="s">
        <v>1511</v>
      </c>
      <c r="C227" s="172">
        <v>0</v>
      </c>
      <c r="D227" s="172">
        <v>0</v>
      </c>
      <c r="E227" s="172">
        <v>0</v>
      </c>
      <c r="F227" s="172">
        <v>0</v>
      </c>
      <c r="G227" s="188" t="str">
        <f t="shared" si="21"/>
        <v/>
      </c>
      <c r="H227" s="188" t="str">
        <f t="shared" si="22"/>
        <v/>
      </c>
      <c r="I227" s="184" t="str">
        <f t="shared" si="23"/>
        <v>否</v>
      </c>
      <c r="J227" s="185" t="str">
        <f t="shared" si="24"/>
        <v>项</v>
      </c>
      <c r="K227" s="186" t="str">
        <f t="shared" si="25"/>
        <v>232</v>
      </c>
      <c r="L227" s="155" t="str">
        <f t="shared" si="26"/>
        <v>23204</v>
      </c>
      <c r="M227" s="155" t="str">
        <f t="shared" si="27"/>
        <v>2320405</v>
      </c>
    </row>
    <row r="228" ht="31" customHeight="1" spans="1:13">
      <c r="A228" s="174">
        <v>2320411</v>
      </c>
      <c r="B228" s="187" t="s">
        <v>1512</v>
      </c>
      <c r="C228" s="172">
        <v>230</v>
      </c>
      <c r="D228" s="172">
        <v>183</v>
      </c>
      <c r="E228" s="172">
        <v>178</v>
      </c>
      <c r="F228" s="172">
        <v>178</v>
      </c>
      <c r="G228" s="188">
        <f t="shared" si="21"/>
        <v>1</v>
      </c>
      <c r="H228" s="188">
        <f t="shared" si="22"/>
        <v>0.774</v>
      </c>
      <c r="I228" s="184" t="str">
        <f t="shared" si="23"/>
        <v>是</v>
      </c>
      <c r="J228" s="185" t="str">
        <f t="shared" si="24"/>
        <v>项</v>
      </c>
      <c r="K228" s="186" t="str">
        <f t="shared" si="25"/>
        <v>232</v>
      </c>
      <c r="L228" s="155" t="str">
        <f t="shared" si="26"/>
        <v>23204</v>
      </c>
      <c r="M228" s="155" t="str">
        <f t="shared" si="27"/>
        <v>2320411</v>
      </c>
    </row>
    <row r="229" ht="31" hidden="1" customHeight="1" spans="1:13">
      <c r="A229" s="174">
        <v>2320413</v>
      </c>
      <c r="B229" s="187" t="s">
        <v>1513</v>
      </c>
      <c r="C229" s="172">
        <v>0</v>
      </c>
      <c r="D229" s="172">
        <v>0</v>
      </c>
      <c r="E229" s="172">
        <v>0</v>
      </c>
      <c r="F229" s="172">
        <v>0</v>
      </c>
      <c r="G229" s="188" t="str">
        <f t="shared" si="21"/>
        <v/>
      </c>
      <c r="H229" s="188" t="str">
        <f t="shared" si="22"/>
        <v/>
      </c>
      <c r="I229" s="184" t="str">
        <f t="shared" si="23"/>
        <v>否</v>
      </c>
      <c r="J229" s="185" t="str">
        <f t="shared" si="24"/>
        <v>项</v>
      </c>
      <c r="K229" s="186" t="str">
        <f t="shared" si="25"/>
        <v>232</v>
      </c>
      <c r="L229" s="155" t="str">
        <f t="shared" si="26"/>
        <v>23204</v>
      </c>
      <c r="M229" s="155" t="str">
        <f t="shared" si="27"/>
        <v>2320413</v>
      </c>
    </row>
    <row r="230" ht="31" hidden="1" customHeight="1" spans="1:13">
      <c r="A230" s="174">
        <v>2320414</v>
      </c>
      <c r="B230" s="187" t="s">
        <v>1514</v>
      </c>
      <c r="C230" s="172">
        <v>0</v>
      </c>
      <c r="D230" s="172">
        <v>0</v>
      </c>
      <c r="E230" s="172">
        <v>0</v>
      </c>
      <c r="F230" s="172">
        <v>0</v>
      </c>
      <c r="G230" s="188" t="str">
        <f t="shared" si="21"/>
        <v/>
      </c>
      <c r="H230" s="188" t="str">
        <f t="shared" si="22"/>
        <v/>
      </c>
      <c r="I230" s="184" t="str">
        <f t="shared" si="23"/>
        <v>否</v>
      </c>
      <c r="J230" s="185" t="str">
        <f t="shared" si="24"/>
        <v>项</v>
      </c>
      <c r="K230" s="186" t="str">
        <f t="shared" si="25"/>
        <v>232</v>
      </c>
      <c r="L230" s="155" t="str">
        <f t="shared" si="26"/>
        <v>23204</v>
      </c>
      <c r="M230" s="155" t="str">
        <f t="shared" si="27"/>
        <v>2320414</v>
      </c>
    </row>
    <row r="231" ht="31" hidden="1" customHeight="1" spans="1:13">
      <c r="A231" s="174">
        <v>2320416</v>
      </c>
      <c r="B231" s="187" t="s">
        <v>1515</v>
      </c>
      <c r="C231" s="172">
        <v>0</v>
      </c>
      <c r="D231" s="172">
        <v>0</v>
      </c>
      <c r="E231" s="172">
        <v>0</v>
      </c>
      <c r="F231" s="172">
        <v>0</v>
      </c>
      <c r="G231" s="188" t="str">
        <f t="shared" si="21"/>
        <v/>
      </c>
      <c r="H231" s="188" t="str">
        <f t="shared" si="22"/>
        <v/>
      </c>
      <c r="I231" s="184" t="str">
        <f t="shared" si="23"/>
        <v>否</v>
      </c>
      <c r="J231" s="185" t="str">
        <f t="shared" si="24"/>
        <v>项</v>
      </c>
      <c r="K231" s="186" t="str">
        <f t="shared" si="25"/>
        <v>232</v>
      </c>
      <c r="L231" s="155" t="str">
        <f t="shared" si="26"/>
        <v>23204</v>
      </c>
      <c r="M231" s="155" t="str">
        <f t="shared" si="27"/>
        <v>2320416</v>
      </c>
    </row>
    <row r="232" ht="31" hidden="1" customHeight="1" spans="1:13">
      <c r="A232" s="174">
        <v>2320417</v>
      </c>
      <c r="B232" s="187" t="s">
        <v>1516</v>
      </c>
      <c r="C232" s="172">
        <v>0</v>
      </c>
      <c r="D232" s="172">
        <v>0</v>
      </c>
      <c r="E232" s="172">
        <v>0</v>
      </c>
      <c r="F232" s="172">
        <v>0</v>
      </c>
      <c r="G232" s="188" t="str">
        <f t="shared" si="21"/>
        <v/>
      </c>
      <c r="H232" s="188" t="str">
        <f t="shared" si="22"/>
        <v/>
      </c>
      <c r="I232" s="184" t="str">
        <f t="shared" si="23"/>
        <v>否</v>
      </c>
      <c r="J232" s="185" t="str">
        <f t="shared" si="24"/>
        <v>项</v>
      </c>
      <c r="K232" s="186" t="str">
        <f t="shared" si="25"/>
        <v>232</v>
      </c>
      <c r="L232" s="155" t="str">
        <f t="shared" si="26"/>
        <v>23204</v>
      </c>
      <c r="M232" s="155" t="str">
        <f t="shared" si="27"/>
        <v>2320417</v>
      </c>
    </row>
    <row r="233" ht="31" hidden="1" customHeight="1" spans="1:13">
      <c r="A233" s="174">
        <v>2320418</v>
      </c>
      <c r="B233" s="187" t="s">
        <v>1517</v>
      </c>
      <c r="C233" s="172">
        <v>0</v>
      </c>
      <c r="D233" s="172">
        <v>0</v>
      </c>
      <c r="E233" s="172">
        <v>0</v>
      </c>
      <c r="F233" s="172">
        <v>0</v>
      </c>
      <c r="G233" s="188" t="str">
        <f t="shared" si="21"/>
        <v/>
      </c>
      <c r="H233" s="188" t="str">
        <f t="shared" si="22"/>
        <v/>
      </c>
      <c r="I233" s="184" t="str">
        <f t="shared" si="23"/>
        <v>否</v>
      </c>
      <c r="J233" s="185" t="str">
        <f t="shared" si="24"/>
        <v>项</v>
      </c>
      <c r="K233" s="186" t="str">
        <f t="shared" si="25"/>
        <v>232</v>
      </c>
      <c r="L233" s="155" t="str">
        <f t="shared" si="26"/>
        <v>23204</v>
      </c>
      <c r="M233" s="155" t="str">
        <f t="shared" si="27"/>
        <v>2320418</v>
      </c>
    </row>
    <row r="234" ht="31" hidden="1" customHeight="1" spans="1:13">
      <c r="A234" s="174">
        <v>2320419</v>
      </c>
      <c r="B234" s="187" t="s">
        <v>1518</v>
      </c>
      <c r="C234" s="172">
        <v>0</v>
      </c>
      <c r="D234" s="172">
        <v>0</v>
      </c>
      <c r="E234" s="172">
        <v>0</v>
      </c>
      <c r="F234" s="172">
        <v>0</v>
      </c>
      <c r="G234" s="188" t="str">
        <f t="shared" si="21"/>
        <v/>
      </c>
      <c r="H234" s="188" t="str">
        <f t="shared" si="22"/>
        <v/>
      </c>
      <c r="I234" s="184" t="str">
        <f t="shared" si="23"/>
        <v>否</v>
      </c>
      <c r="J234" s="185" t="str">
        <f t="shared" si="24"/>
        <v>项</v>
      </c>
      <c r="K234" s="186" t="str">
        <f t="shared" si="25"/>
        <v>232</v>
      </c>
      <c r="L234" s="155" t="str">
        <f t="shared" si="26"/>
        <v>23204</v>
      </c>
      <c r="M234" s="155" t="str">
        <f t="shared" si="27"/>
        <v>2320419</v>
      </c>
    </row>
    <row r="235" ht="31" hidden="1" customHeight="1" spans="1:13">
      <c r="A235" s="174">
        <v>2320420</v>
      </c>
      <c r="B235" s="187" t="s">
        <v>1519</v>
      </c>
      <c r="C235" s="172">
        <v>0</v>
      </c>
      <c r="D235" s="172">
        <v>0</v>
      </c>
      <c r="E235" s="172">
        <v>0</v>
      </c>
      <c r="F235" s="172">
        <v>0</v>
      </c>
      <c r="G235" s="188" t="str">
        <f t="shared" si="21"/>
        <v/>
      </c>
      <c r="H235" s="188" t="str">
        <f t="shared" si="22"/>
        <v/>
      </c>
      <c r="I235" s="184" t="str">
        <f t="shared" si="23"/>
        <v>否</v>
      </c>
      <c r="J235" s="185" t="str">
        <f t="shared" si="24"/>
        <v>项</v>
      </c>
      <c r="K235" s="186" t="str">
        <f t="shared" si="25"/>
        <v>232</v>
      </c>
      <c r="L235" s="155" t="str">
        <f t="shared" si="26"/>
        <v>23204</v>
      </c>
      <c r="M235" s="155" t="str">
        <f t="shared" si="27"/>
        <v>2320420</v>
      </c>
    </row>
    <row r="236" ht="31" customHeight="1" spans="1:13">
      <c r="A236" s="174">
        <v>2320431</v>
      </c>
      <c r="B236" s="187" t="s">
        <v>1520</v>
      </c>
      <c r="C236" s="172">
        <v>334</v>
      </c>
      <c r="D236" s="172">
        <v>635</v>
      </c>
      <c r="E236" s="172">
        <v>335</v>
      </c>
      <c r="F236" s="172">
        <v>335</v>
      </c>
      <c r="G236" s="188">
        <f t="shared" si="21"/>
        <v>1</v>
      </c>
      <c r="H236" s="188">
        <f t="shared" si="22"/>
        <v>1.003</v>
      </c>
      <c r="I236" s="184" t="str">
        <f t="shared" si="23"/>
        <v>是</v>
      </c>
      <c r="J236" s="185" t="str">
        <f t="shared" si="24"/>
        <v>项</v>
      </c>
      <c r="K236" s="186" t="str">
        <f t="shared" si="25"/>
        <v>232</v>
      </c>
      <c r="L236" s="155" t="str">
        <f t="shared" si="26"/>
        <v>23204</v>
      </c>
      <c r="M236" s="155" t="str">
        <f t="shared" si="27"/>
        <v>2320431</v>
      </c>
    </row>
    <row r="237" ht="31" hidden="1" customHeight="1" spans="1:13">
      <c r="A237" s="174">
        <v>2320432</v>
      </c>
      <c r="B237" s="187" t="s">
        <v>1521</v>
      </c>
      <c r="C237" s="172">
        <v>0</v>
      </c>
      <c r="D237" s="172">
        <v>0</v>
      </c>
      <c r="E237" s="172">
        <v>0</v>
      </c>
      <c r="F237" s="172">
        <v>0</v>
      </c>
      <c r="G237" s="188" t="str">
        <f t="shared" si="21"/>
        <v/>
      </c>
      <c r="H237" s="188" t="str">
        <f t="shared" si="22"/>
        <v/>
      </c>
      <c r="I237" s="184" t="str">
        <f t="shared" si="23"/>
        <v>否</v>
      </c>
      <c r="J237" s="185" t="str">
        <f t="shared" si="24"/>
        <v>项</v>
      </c>
      <c r="K237" s="186" t="str">
        <f t="shared" si="25"/>
        <v>232</v>
      </c>
      <c r="L237" s="155" t="str">
        <f t="shared" si="26"/>
        <v>23204</v>
      </c>
      <c r="M237" s="155" t="str">
        <f t="shared" si="27"/>
        <v>2320432</v>
      </c>
    </row>
    <row r="238" ht="31" hidden="1" customHeight="1" spans="1:13">
      <c r="A238" s="174">
        <v>2320433</v>
      </c>
      <c r="B238" s="187" t="s">
        <v>1522</v>
      </c>
      <c r="C238" s="172">
        <v>0</v>
      </c>
      <c r="D238" s="172">
        <v>0</v>
      </c>
      <c r="E238" s="172">
        <v>0</v>
      </c>
      <c r="F238" s="172">
        <v>0</v>
      </c>
      <c r="G238" s="188" t="str">
        <f t="shared" si="21"/>
        <v/>
      </c>
      <c r="H238" s="188" t="str">
        <f t="shared" si="22"/>
        <v/>
      </c>
      <c r="I238" s="184" t="str">
        <f t="shared" si="23"/>
        <v>否</v>
      </c>
      <c r="J238" s="185" t="str">
        <f t="shared" si="24"/>
        <v>项</v>
      </c>
      <c r="K238" s="186" t="str">
        <f t="shared" si="25"/>
        <v>232</v>
      </c>
      <c r="L238" s="155" t="str">
        <f t="shared" si="26"/>
        <v>23204</v>
      </c>
      <c r="M238" s="155" t="str">
        <f t="shared" si="27"/>
        <v>2320433</v>
      </c>
    </row>
    <row r="239" ht="31" customHeight="1" spans="1:13">
      <c r="A239" s="174">
        <v>2320498</v>
      </c>
      <c r="B239" s="187" t="s">
        <v>1523</v>
      </c>
      <c r="C239" s="172">
        <v>8791</v>
      </c>
      <c r="D239" s="172">
        <v>11807</v>
      </c>
      <c r="E239" s="172">
        <v>8791</v>
      </c>
      <c r="F239" s="172">
        <v>8791</v>
      </c>
      <c r="G239" s="188">
        <f t="shared" si="21"/>
        <v>1</v>
      </c>
      <c r="H239" s="188">
        <f t="shared" si="22"/>
        <v>1</v>
      </c>
      <c r="I239" s="184" t="str">
        <f t="shared" si="23"/>
        <v>是</v>
      </c>
      <c r="J239" s="185" t="str">
        <f t="shared" si="24"/>
        <v>项</v>
      </c>
      <c r="K239" s="186" t="str">
        <f t="shared" si="25"/>
        <v>232</v>
      </c>
      <c r="L239" s="155" t="str">
        <f t="shared" si="26"/>
        <v>23204</v>
      </c>
      <c r="M239" s="155" t="str">
        <f t="shared" si="27"/>
        <v>2320498</v>
      </c>
    </row>
    <row r="240" ht="31" hidden="1" customHeight="1" spans="1:13">
      <c r="A240" s="174">
        <v>2320499</v>
      </c>
      <c r="B240" s="187" t="s">
        <v>1524</v>
      </c>
      <c r="C240" s="172">
        <v>0</v>
      </c>
      <c r="D240" s="172">
        <v>0</v>
      </c>
      <c r="E240" s="172">
        <v>0</v>
      </c>
      <c r="F240" s="172">
        <v>0</v>
      </c>
      <c r="G240" s="188" t="str">
        <f t="shared" si="21"/>
        <v/>
      </c>
      <c r="H240" s="188" t="str">
        <f t="shared" si="22"/>
        <v/>
      </c>
      <c r="I240" s="184" t="str">
        <f t="shared" si="23"/>
        <v>否</v>
      </c>
      <c r="J240" s="185" t="str">
        <f t="shared" si="24"/>
        <v>项</v>
      </c>
      <c r="K240" s="186" t="str">
        <f t="shared" si="25"/>
        <v>232</v>
      </c>
      <c r="L240" s="155" t="str">
        <f t="shared" si="26"/>
        <v>23204</v>
      </c>
      <c r="M240" s="155" t="str">
        <f t="shared" si="27"/>
        <v>2320499</v>
      </c>
    </row>
    <row r="241" ht="31" customHeight="1" spans="1:13">
      <c r="A241" s="163">
        <v>233</v>
      </c>
      <c r="B241" s="190" t="s">
        <v>1312</v>
      </c>
      <c r="C241" s="165">
        <f>SUMIFS(C242:C$279,$K242:$K$279,$A241,$J242:$J$279,"款")</f>
        <v>1</v>
      </c>
      <c r="D241" s="165">
        <f>SUMIFS(D242:D$279,$K242:$K$279,$A241,$J242:$J$279,"款")</f>
        <v>121</v>
      </c>
      <c r="E241" s="165">
        <f>SUMIFS(E242:E$279,$K242:$K$279,$A241,$J242:$J$279,"款")</f>
        <v>48</v>
      </c>
      <c r="F241" s="165">
        <f>SUMIFS(F242:F$279,$K242:$K$279,$A241,$J242:$J$279,"款")</f>
        <v>63</v>
      </c>
      <c r="G241" s="191">
        <f t="shared" si="21"/>
        <v>1.313</v>
      </c>
      <c r="H241" s="191">
        <f t="shared" si="22"/>
        <v>63</v>
      </c>
      <c r="I241" s="184" t="str">
        <f t="shared" si="23"/>
        <v>是</v>
      </c>
      <c r="J241" s="185" t="str">
        <f t="shared" si="24"/>
        <v>类</v>
      </c>
      <c r="K241" s="186" t="str">
        <f t="shared" si="25"/>
        <v>233</v>
      </c>
      <c r="L241" s="155" t="str">
        <f t="shared" si="26"/>
        <v>233</v>
      </c>
      <c r="M241" s="155" t="str">
        <f t="shared" si="27"/>
        <v>233</v>
      </c>
    </row>
    <row r="242" ht="31" customHeight="1" spans="1:13">
      <c r="A242" s="167">
        <v>23304</v>
      </c>
      <c r="B242" s="189" t="s">
        <v>1525</v>
      </c>
      <c r="C242" s="165">
        <f>SUMIFS(C243:C$279,$L243:$L$279,$A242,$J243:$J$279,"项")</f>
        <v>1</v>
      </c>
      <c r="D242" s="165">
        <f>SUMIFS(D243:D$279,$L243:$L$279,$A242,$J243:$J$279,"项")</f>
        <v>121</v>
      </c>
      <c r="E242" s="165">
        <f>SUMIFS(E243:E$279,$L243:$L$279,$A242,$J243:$J$279,"项")</f>
        <v>48</v>
      </c>
      <c r="F242" s="165">
        <f>SUMIFS(F243:F$279,$L243:$L$279,$A242,$J243:$J$279,"项")</f>
        <v>63</v>
      </c>
      <c r="G242" s="188">
        <f t="shared" si="21"/>
        <v>1.313</v>
      </c>
      <c r="H242" s="188">
        <f t="shared" si="22"/>
        <v>63</v>
      </c>
      <c r="I242" s="184" t="str">
        <f t="shared" si="23"/>
        <v>是</v>
      </c>
      <c r="J242" s="185" t="str">
        <f t="shared" si="24"/>
        <v>款</v>
      </c>
      <c r="K242" s="186" t="str">
        <f t="shared" si="25"/>
        <v>233</v>
      </c>
      <c r="L242" s="155" t="str">
        <f t="shared" si="26"/>
        <v>23304</v>
      </c>
      <c r="M242" s="155" t="str">
        <f t="shared" si="27"/>
        <v>23304</v>
      </c>
    </row>
    <row r="243" ht="31" hidden="1" customHeight="1" spans="1:13">
      <c r="A243" s="174">
        <v>2330401</v>
      </c>
      <c r="B243" s="187" t="s">
        <v>1526</v>
      </c>
      <c r="C243" s="172">
        <v>0</v>
      </c>
      <c r="D243" s="172">
        <v>0</v>
      </c>
      <c r="E243" s="172">
        <v>0</v>
      </c>
      <c r="F243" s="172">
        <v>0</v>
      </c>
      <c r="G243" s="188" t="str">
        <f t="shared" si="21"/>
        <v/>
      </c>
      <c r="H243" s="188" t="str">
        <f t="shared" si="22"/>
        <v/>
      </c>
      <c r="I243" s="184" t="str">
        <f t="shared" si="23"/>
        <v>否</v>
      </c>
      <c r="J243" s="185" t="str">
        <f t="shared" si="24"/>
        <v>项</v>
      </c>
      <c r="K243" s="186" t="str">
        <f t="shared" si="25"/>
        <v>233</v>
      </c>
      <c r="L243" s="155" t="str">
        <f t="shared" si="26"/>
        <v>23304</v>
      </c>
      <c r="M243" s="155" t="str">
        <f t="shared" si="27"/>
        <v>2330401</v>
      </c>
    </row>
    <row r="244" ht="31" hidden="1" customHeight="1" spans="1:13">
      <c r="A244" s="174">
        <v>2330402</v>
      </c>
      <c r="B244" s="187" t="s">
        <v>1527</v>
      </c>
      <c r="C244" s="172">
        <v>0</v>
      </c>
      <c r="D244" s="172">
        <v>0</v>
      </c>
      <c r="E244" s="172">
        <v>0</v>
      </c>
      <c r="F244" s="172">
        <v>0</v>
      </c>
      <c r="G244" s="188" t="str">
        <f t="shared" si="21"/>
        <v/>
      </c>
      <c r="H244" s="188" t="str">
        <f t="shared" si="22"/>
        <v/>
      </c>
      <c r="I244" s="184" t="str">
        <f t="shared" si="23"/>
        <v>否</v>
      </c>
      <c r="J244" s="185" t="str">
        <f t="shared" si="24"/>
        <v>项</v>
      </c>
      <c r="K244" s="186" t="str">
        <f t="shared" si="25"/>
        <v>233</v>
      </c>
      <c r="L244" s="155" t="str">
        <f t="shared" si="26"/>
        <v>23304</v>
      </c>
      <c r="M244" s="155" t="str">
        <f t="shared" si="27"/>
        <v>2330402</v>
      </c>
    </row>
    <row r="245" ht="31" hidden="1" customHeight="1" spans="1:13">
      <c r="A245" s="174">
        <v>2330405</v>
      </c>
      <c r="B245" s="187" t="s">
        <v>1528</v>
      </c>
      <c r="C245" s="172">
        <v>0</v>
      </c>
      <c r="D245" s="172">
        <v>0</v>
      </c>
      <c r="E245" s="172">
        <v>0</v>
      </c>
      <c r="F245" s="172">
        <v>0</v>
      </c>
      <c r="G245" s="188" t="str">
        <f t="shared" si="21"/>
        <v/>
      </c>
      <c r="H245" s="188" t="str">
        <f t="shared" si="22"/>
        <v/>
      </c>
      <c r="I245" s="184" t="str">
        <f t="shared" si="23"/>
        <v>否</v>
      </c>
      <c r="J245" s="185" t="str">
        <f t="shared" si="24"/>
        <v>项</v>
      </c>
      <c r="K245" s="186" t="str">
        <f t="shared" si="25"/>
        <v>233</v>
      </c>
      <c r="L245" s="155" t="str">
        <f t="shared" si="26"/>
        <v>23304</v>
      </c>
      <c r="M245" s="155" t="str">
        <f t="shared" si="27"/>
        <v>2330405</v>
      </c>
    </row>
    <row r="246" ht="31" customHeight="1" spans="1:13">
      <c r="A246" s="174">
        <v>2330411</v>
      </c>
      <c r="B246" s="187" t="s">
        <v>1529</v>
      </c>
      <c r="C246" s="172">
        <v>1</v>
      </c>
      <c r="D246" s="172">
        <v>0</v>
      </c>
      <c r="E246" s="172">
        <v>0</v>
      </c>
      <c r="F246" s="172">
        <v>0</v>
      </c>
      <c r="G246" s="188" t="str">
        <f t="shared" si="21"/>
        <v/>
      </c>
      <c r="H246" s="188">
        <f t="shared" si="22"/>
        <v>0</v>
      </c>
      <c r="I246" s="184" t="str">
        <f t="shared" si="23"/>
        <v>是</v>
      </c>
      <c r="J246" s="185" t="str">
        <f t="shared" si="24"/>
        <v>项</v>
      </c>
      <c r="K246" s="186" t="str">
        <f t="shared" si="25"/>
        <v>233</v>
      </c>
      <c r="L246" s="155" t="str">
        <f t="shared" si="26"/>
        <v>23304</v>
      </c>
      <c r="M246" s="155" t="str">
        <f t="shared" si="27"/>
        <v>2330411</v>
      </c>
    </row>
    <row r="247" ht="31" hidden="1" customHeight="1" spans="1:13">
      <c r="A247" s="174">
        <v>2330413</v>
      </c>
      <c r="B247" s="187" t="s">
        <v>1530</v>
      </c>
      <c r="C247" s="172">
        <v>0</v>
      </c>
      <c r="D247" s="172">
        <v>0</v>
      </c>
      <c r="E247" s="172">
        <v>0</v>
      </c>
      <c r="F247" s="172">
        <v>0</v>
      </c>
      <c r="G247" s="188" t="str">
        <f t="shared" si="21"/>
        <v/>
      </c>
      <c r="H247" s="188" t="str">
        <f t="shared" si="22"/>
        <v/>
      </c>
      <c r="I247" s="184" t="str">
        <f t="shared" si="23"/>
        <v>否</v>
      </c>
      <c r="J247" s="185" t="str">
        <f t="shared" si="24"/>
        <v>项</v>
      </c>
      <c r="K247" s="186" t="str">
        <f t="shared" si="25"/>
        <v>233</v>
      </c>
      <c r="L247" s="155" t="str">
        <f t="shared" si="26"/>
        <v>23304</v>
      </c>
      <c r="M247" s="155" t="str">
        <f t="shared" si="27"/>
        <v>2330413</v>
      </c>
    </row>
    <row r="248" ht="31" hidden="1" customHeight="1" spans="1:13">
      <c r="A248" s="174">
        <v>2330414</v>
      </c>
      <c r="B248" s="187" t="s">
        <v>1531</v>
      </c>
      <c r="C248" s="172">
        <v>0</v>
      </c>
      <c r="D248" s="172">
        <v>0</v>
      </c>
      <c r="E248" s="172">
        <v>0</v>
      </c>
      <c r="F248" s="172">
        <v>0</v>
      </c>
      <c r="G248" s="188" t="str">
        <f t="shared" si="21"/>
        <v/>
      </c>
      <c r="H248" s="188" t="str">
        <f t="shared" si="22"/>
        <v/>
      </c>
      <c r="I248" s="184" t="str">
        <f t="shared" si="23"/>
        <v>否</v>
      </c>
      <c r="J248" s="185" t="str">
        <f t="shared" si="24"/>
        <v>项</v>
      </c>
      <c r="K248" s="186" t="str">
        <f t="shared" si="25"/>
        <v>233</v>
      </c>
      <c r="L248" s="155" t="str">
        <f t="shared" si="26"/>
        <v>23304</v>
      </c>
      <c r="M248" s="155" t="str">
        <f t="shared" si="27"/>
        <v>2330414</v>
      </c>
    </row>
    <row r="249" ht="31" hidden="1" customHeight="1" spans="1:13">
      <c r="A249" s="174">
        <v>2330416</v>
      </c>
      <c r="B249" s="187" t="s">
        <v>1532</v>
      </c>
      <c r="C249" s="172">
        <v>0</v>
      </c>
      <c r="D249" s="172">
        <v>0</v>
      </c>
      <c r="E249" s="172">
        <v>0</v>
      </c>
      <c r="F249" s="172">
        <v>0</v>
      </c>
      <c r="G249" s="188" t="str">
        <f t="shared" si="21"/>
        <v/>
      </c>
      <c r="H249" s="188" t="str">
        <f t="shared" si="22"/>
        <v/>
      </c>
      <c r="I249" s="184" t="str">
        <f t="shared" si="23"/>
        <v>否</v>
      </c>
      <c r="J249" s="185" t="str">
        <f t="shared" si="24"/>
        <v>项</v>
      </c>
      <c r="K249" s="186" t="str">
        <f t="shared" si="25"/>
        <v>233</v>
      </c>
      <c r="L249" s="155" t="str">
        <f t="shared" si="26"/>
        <v>23304</v>
      </c>
      <c r="M249" s="155" t="str">
        <f t="shared" si="27"/>
        <v>2330416</v>
      </c>
    </row>
    <row r="250" ht="31" hidden="1" customHeight="1" spans="1:13">
      <c r="A250" s="174">
        <v>2330417</v>
      </c>
      <c r="B250" s="187" t="s">
        <v>1533</v>
      </c>
      <c r="C250" s="172">
        <v>0</v>
      </c>
      <c r="D250" s="172">
        <v>0</v>
      </c>
      <c r="E250" s="172">
        <v>0</v>
      </c>
      <c r="F250" s="172">
        <v>0</v>
      </c>
      <c r="G250" s="188" t="str">
        <f t="shared" si="21"/>
        <v/>
      </c>
      <c r="H250" s="188" t="str">
        <f t="shared" si="22"/>
        <v/>
      </c>
      <c r="I250" s="184" t="str">
        <f t="shared" si="23"/>
        <v>否</v>
      </c>
      <c r="J250" s="185" t="str">
        <f t="shared" si="24"/>
        <v>项</v>
      </c>
      <c r="K250" s="186" t="str">
        <f t="shared" si="25"/>
        <v>233</v>
      </c>
      <c r="L250" s="155" t="str">
        <f t="shared" si="26"/>
        <v>23304</v>
      </c>
      <c r="M250" s="155" t="str">
        <f t="shared" si="27"/>
        <v>2330417</v>
      </c>
    </row>
    <row r="251" ht="31" hidden="1" customHeight="1" spans="1:13">
      <c r="A251" s="174">
        <v>2330418</v>
      </c>
      <c r="B251" s="187" t="s">
        <v>1534</v>
      </c>
      <c r="C251" s="172">
        <v>0</v>
      </c>
      <c r="D251" s="172">
        <v>0</v>
      </c>
      <c r="E251" s="172">
        <v>0</v>
      </c>
      <c r="F251" s="172">
        <v>0</v>
      </c>
      <c r="G251" s="188" t="str">
        <f t="shared" si="21"/>
        <v/>
      </c>
      <c r="H251" s="188" t="str">
        <f t="shared" si="22"/>
        <v/>
      </c>
      <c r="I251" s="184" t="str">
        <f t="shared" si="23"/>
        <v>否</v>
      </c>
      <c r="J251" s="185" t="str">
        <f t="shared" si="24"/>
        <v>项</v>
      </c>
      <c r="K251" s="186" t="str">
        <f t="shared" si="25"/>
        <v>233</v>
      </c>
      <c r="L251" s="155" t="str">
        <f t="shared" si="26"/>
        <v>23304</v>
      </c>
      <c r="M251" s="155" t="str">
        <f t="shared" si="27"/>
        <v>2330418</v>
      </c>
    </row>
    <row r="252" ht="31" hidden="1" customHeight="1" spans="1:13">
      <c r="A252" s="174">
        <v>2330419</v>
      </c>
      <c r="B252" s="187" t="s">
        <v>1535</v>
      </c>
      <c r="C252" s="172">
        <v>0</v>
      </c>
      <c r="D252" s="172">
        <v>0</v>
      </c>
      <c r="E252" s="172">
        <v>0</v>
      </c>
      <c r="F252" s="172">
        <v>0</v>
      </c>
      <c r="G252" s="188" t="str">
        <f t="shared" si="21"/>
        <v/>
      </c>
      <c r="H252" s="188" t="str">
        <f t="shared" si="22"/>
        <v/>
      </c>
      <c r="I252" s="184" t="str">
        <f t="shared" si="23"/>
        <v>否</v>
      </c>
      <c r="J252" s="185" t="str">
        <f t="shared" si="24"/>
        <v>项</v>
      </c>
      <c r="K252" s="186" t="str">
        <f t="shared" si="25"/>
        <v>233</v>
      </c>
      <c r="L252" s="155" t="str">
        <f t="shared" si="26"/>
        <v>23304</v>
      </c>
      <c r="M252" s="155" t="str">
        <f t="shared" si="27"/>
        <v>2330419</v>
      </c>
    </row>
    <row r="253" ht="31" hidden="1" customHeight="1" spans="1:13">
      <c r="A253" s="174">
        <v>2330420</v>
      </c>
      <c r="B253" s="187" t="s">
        <v>1536</v>
      </c>
      <c r="C253" s="172">
        <v>0</v>
      </c>
      <c r="D253" s="172">
        <v>0</v>
      </c>
      <c r="E253" s="172">
        <v>0</v>
      </c>
      <c r="F253" s="172">
        <v>0</v>
      </c>
      <c r="G253" s="188" t="str">
        <f t="shared" si="21"/>
        <v/>
      </c>
      <c r="H253" s="188" t="str">
        <f t="shared" si="22"/>
        <v/>
      </c>
      <c r="I253" s="184" t="str">
        <f t="shared" si="23"/>
        <v>否</v>
      </c>
      <c r="J253" s="185" t="str">
        <f t="shared" si="24"/>
        <v>项</v>
      </c>
      <c r="K253" s="186" t="str">
        <f t="shared" si="25"/>
        <v>233</v>
      </c>
      <c r="L253" s="155" t="str">
        <f t="shared" si="26"/>
        <v>23304</v>
      </c>
      <c r="M253" s="155" t="str">
        <f t="shared" si="27"/>
        <v>2330420</v>
      </c>
    </row>
    <row r="254" ht="31" customHeight="1" spans="1:13">
      <c r="A254" s="174">
        <v>2330431</v>
      </c>
      <c r="B254" s="187" t="s">
        <v>1537</v>
      </c>
      <c r="C254" s="172">
        <v>0</v>
      </c>
      <c r="D254" s="172">
        <v>10</v>
      </c>
      <c r="E254" s="172">
        <v>7</v>
      </c>
      <c r="F254" s="172">
        <v>7</v>
      </c>
      <c r="G254" s="188">
        <f t="shared" si="21"/>
        <v>1</v>
      </c>
      <c r="H254" s="188" t="str">
        <f t="shared" si="22"/>
        <v/>
      </c>
      <c r="I254" s="184" t="str">
        <f t="shared" si="23"/>
        <v>是</v>
      </c>
      <c r="J254" s="185" t="str">
        <f t="shared" si="24"/>
        <v>项</v>
      </c>
      <c r="K254" s="186" t="str">
        <f t="shared" si="25"/>
        <v>233</v>
      </c>
      <c r="L254" s="155" t="str">
        <f t="shared" si="26"/>
        <v>23304</v>
      </c>
      <c r="M254" s="155" t="str">
        <f t="shared" si="27"/>
        <v>2330431</v>
      </c>
    </row>
    <row r="255" ht="31" hidden="1" customHeight="1" spans="1:13">
      <c r="A255" s="174">
        <v>2330432</v>
      </c>
      <c r="B255" s="187" t="s">
        <v>1538</v>
      </c>
      <c r="C255" s="172">
        <v>0</v>
      </c>
      <c r="D255" s="172">
        <v>0</v>
      </c>
      <c r="E255" s="172">
        <v>0</v>
      </c>
      <c r="F255" s="172">
        <v>0</v>
      </c>
      <c r="G255" s="188" t="str">
        <f t="shared" si="21"/>
        <v/>
      </c>
      <c r="H255" s="188" t="str">
        <f t="shared" si="22"/>
        <v/>
      </c>
      <c r="I255" s="184" t="str">
        <f t="shared" si="23"/>
        <v>否</v>
      </c>
      <c r="J255" s="185" t="str">
        <f t="shared" si="24"/>
        <v>项</v>
      </c>
      <c r="K255" s="186" t="str">
        <f t="shared" si="25"/>
        <v>233</v>
      </c>
      <c r="L255" s="155" t="str">
        <f t="shared" si="26"/>
        <v>23304</v>
      </c>
      <c r="M255" s="155" t="str">
        <f t="shared" si="27"/>
        <v>2330432</v>
      </c>
    </row>
    <row r="256" ht="31" hidden="1" customHeight="1" spans="1:13">
      <c r="A256" s="174">
        <v>2330433</v>
      </c>
      <c r="B256" s="187" t="s">
        <v>1539</v>
      </c>
      <c r="C256" s="172">
        <v>0</v>
      </c>
      <c r="D256" s="172">
        <v>0</v>
      </c>
      <c r="E256" s="172">
        <v>0</v>
      </c>
      <c r="F256" s="172">
        <v>0</v>
      </c>
      <c r="G256" s="188" t="str">
        <f t="shared" si="21"/>
        <v/>
      </c>
      <c r="H256" s="188" t="str">
        <f t="shared" si="22"/>
        <v/>
      </c>
      <c r="I256" s="184" t="str">
        <f t="shared" si="23"/>
        <v>否</v>
      </c>
      <c r="J256" s="185" t="str">
        <f t="shared" si="24"/>
        <v>项</v>
      </c>
      <c r="K256" s="186" t="str">
        <f t="shared" si="25"/>
        <v>233</v>
      </c>
      <c r="L256" s="155" t="str">
        <f t="shared" si="26"/>
        <v>23304</v>
      </c>
      <c r="M256" s="155" t="str">
        <f t="shared" si="27"/>
        <v>2330433</v>
      </c>
    </row>
    <row r="257" ht="31" customHeight="1" spans="1:13">
      <c r="A257" s="174">
        <v>2330498</v>
      </c>
      <c r="B257" s="187" t="s">
        <v>1540</v>
      </c>
      <c r="C257" s="172">
        <v>0</v>
      </c>
      <c r="D257" s="172">
        <v>111</v>
      </c>
      <c r="E257" s="172">
        <v>41</v>
      </c>
      <c r="F257" s="172">
        <v>41</v>
      </c>
      <c r="G257" s="188">
        <f t="shared" si="21"/>
        <v>1</v>
      </c>
      <c r="H257" s="188" t="str">
        <f t="shared" si="22"/>
        <v/>
      </c>
      <c r="I257" s="184" t="str">
        <f t="shared" si="23"/>
        <v>是</v>
      </c>
      <c r="J257" s="185" t="str">
        <f t="shared" si="24"/>
        <v>项</v>
      </c>
      <c r="K257" s="186" t="str">
        <f t="shared" si="25"/>
        <v>233</v>
      </c>
      <c r="L257" s="155" t="str">
        <f t="shared" si="26"/>
        <v>23304</v>
      </c>
      <c r="M257" s="155" t="str">
        <f t="shared" si="27"/>
        <v>2330498</v>
      </c>
    </row>
    <row r="258" ht="31" customHeight="1" spans="1:13">
      <c r="A258" s="174">
        <v>2330499</v>
      </c>
      <c r="B258" s="187" t="s">
        <v>1541</v>
      </c>
      <c r="C258" s="172">
        <v>0</v>
      </c>
      <c r="D258" s="172">
        <v>0</v>
      </c>
      <c r="E258" s="172">
        <v>0</v>
      </c>
      <c r="F258" s="172">
        <v>15</v>
      </c>
      <c r="G258" s="188" t="str">
        <f t="shared" si="21"/>
        <v/>
      </c>
      <c r="H258" s="188" t="str">
        <f t="shared" si="22"/>
        <v/>
      </c>
      <c r="I258" s="184" t="str">
        <f t="shared" si="23"/>
        <v>是</v>
      </c>
      <c r="J258" s="185" t="str">
        <f t="shared" si="24"/>
        <v>项</v>
      </c>
      <c r="K258" s="186" t="str">
        <f t="shared" si="25"/>
        <v>233</v>
      </c>
      <c r="L258" s="155" t="str">
        <f t="shared" si="26"/>
        <v>23304</v>
      </c>
      <c r="M258" s="155" t="str">
        <f t="shared" si="27"/>
        <v>2330499</v>
      </c>
    </row>
    <row r="259" ht="31" customHeight="1" spans="1:13">
      <c r="A259" s="163">
        <v>234</v>
      </c>
      <c r="B259" s="190" t="s">
        <v>1313</v>
      </c>
      <c r="C259" s="165">
        <f>SUMIFS(C260:C$279,$K260:$K$279,$A259,$J260:$J$279,"款")</f>
        <v>0</v>
      </c>
      <c r="D259" s="165">
        <f>SUMIFS(D260:D$279,$K260:$K$279,$A259,$J260:$J$279,"款")</f>
        <v>0</v>
      </c>
      <c r="E259" s="165">
        <f>SUMIFS(E260:E$279,$K260:$K$279,$A259,$J260:$J$279,"款")</f>
        <v>0</v>
      </c>
      <c r="F259" s="165">
        <f>SUMIFS(F260:F$279,$K260:$K$279,$A259,$J260:$J$279,"款")</f>
        <v>0</v>
      </c>
      <c r="G259" s="191" t="str">
        <f t="shared" si="21"/>
        <v/>
      </c>
      <c r="H259" s="191" t="str">
        <f t="shared" si="22"/>
        <v/>
      </c>
      <c r="I259" s="184" t="str">
        <f t="shared" si="23"/>
        <v>是</v>
      </c>
      <c r="J259" s="185" t="str">
        <f t="shared" si="24"/>
        <v>类</v>
      </c>
      <c r="K259" s="186" t="str">
        <f t="shared" si="25"/>
        <v>234</v>
      </c>
      <c r="L259" s="155" t="str">
        <f t="shared" si="26"/>
        <v>234</v>
      </c>
      <c r="M259" s="155" t="str">
        <f t="shared" si="27"/>
        <v>234</v>
      </c>
    </row>
    <row r="260" ht="31" hidden="1" customHeight="1" spans="1:13">
      <c r="A260" s="167">
        <v>23401</v>
      </c>
      <c r="B260" s="189" t="s">
        <v>1542</v>
      </c>
      <c r="C260" s="165">
        <f>SUMIFS(C261:C$279,$L261:$L$279,$A260,$J261:$J$279,"项")</f>
        <v>0</v>
      </c>
      <c r="D260" s="165">
        <f>SUMIFS(D261:D$279,$L261:$L$279,$A260,$J261:$J$279,"项")</f>
        <v>0</v>
      </c>
      <c r="E260" s="165">
        <f>SUMIFS(E261:E$279,$L261:$L$279,$A260,$J261:$J$279,"项")</f>
        <v>0</v>
      </c>
      <c r="F260" s="165">
        <f>SUMIFS(F261:F$279,$L261:$L$279,$A260,$J261:$J$279,"项")</f>
        <v>0</v>
      </c>
      <c r="G260" s="188" t="str">
        <f t="shared" si="21"/>
        <v/>
      </c>
      <c r="H260" s="188" t="str">
        <f t="shared" si="22"/>
        <v/>
      </c>
      <c r="I260" s="184" t="str">
        <f t="shared" si="23"/>
        <v>否</v>
      </c>
      <c r="J260" s="185" t="str">
        <f t="shared" si="24"/>
        <v>款</v>
      </c>
      <c r="K260" s="186" t="str">
        <f t="shared" si="25"/>
        <v>234</v>
      </c>
      <c r="L260" s="155" t="str">
        <f t="shared" si="26"/>
        <v>23401</v>
      </c>
      <c r="M260" s="155" t="str">
        <f t="shared" si="27"/>
        <v>23401</v>
      </c>
    </row>
    <row r="261" ht="31" hidden="1" customHeight="1" spans="1:13">
      <c r="A261" s="174">
        <v>2340101</v>
      </c>
      <c r="B261" s="187" t="s">
        <v>1543</v>
      </c>
      <c r="C261" s="172">
        <v>0</v>
      </c>
      <c r="D261" s="172">
        <v>0</v>
      </c>
      <c r="E261" s="172">
        <v>0</v>
      </c>
      <c r="F261" s="172">
        <v>0</v>
      </c>
      <c r="G261" s="188" t="str">
        <f t="shared" ref="G261:G290" si="28">IF(E261&lt;&gt;0,ROUND(F261/E261,3),"")</f>
        <v/>
      </c>
      <c r="H261" s="188" t="str">
        <f t="shared" ref="H261:H290" si="29">IF(C261&lt;&gt;0,ROUND(F261/C261,3),"")</f>
        <v/>
      </c>
      <c r="I261" s="184" t="str">
        <f t="shared" ref="I261:I290" si="30">IF(LEN(A261)=3,"是",IF(OR(C261&lt;&gt;0,D261&lt;&gt;0,E261&lt;&gt;0,F261&lt;&gt;0),"是","否"))</f>
        <v>否</v>
      </c>
      <c r="J261" s="185" t="str">
        <f t="shared" ref="J261:J290" si="31">_xlfn.IFS(LEN(A261)=3,"类",LEN(A261)=5,"款",LEN(A261)=7,"项")</f>
        <v>项</v>
      </c>
      <c r="K261" s="186" t="str">
        <f t="shared" ref="K261:K290" si="32">LEFT(A261,3)</f>
        <v>234</v>
      </c>
      <c r="L261" s="155" t="str">
        <f t="shared" ref="L261:L290" si="33">LEFT(A261,5)</f>
        <v>23401</v>
      </c>
      <c r="M261" s="155" t="str">
        <f t="shared" ref="M261:M290" si="34">LEFT(A261,7)</f>
        <v>2340101</v>
      </c>
    </row>
    <row r="262" ht="31" hidden="1" customHeight="1" spans="1:13">
      <c r="A262" s="174">
        <v>2340102</v>
      </c>
      <c r="B262" s="187" t="s">
        <v>1544</v>
      </c>
      <c r="C262" s="172">
        <v>0</v>
      </c>
      <c r="D262" s="172">
        <v>0</v>
      </c>
      <c r="E262" s="172">
        <v>0</v>
      </c>
      <c r="F262" s="172">
        <v>0</v>
      </c>
      <c r="G262" s="188" t="str">
        <f t="shared" si="28"/>
        <v/>
      </c>
      <c r="H262" s="188" t="str">
        <f t="shared" si="29"/>
        <v/>
      </c>
      <c r="I262" s="184" t="str">
        <f t="shared" si="30"/>
        <v>否</v>
      </c>
      <c r="J262" s="185" t="str">
        <f t="shared" si="31"/>
        <v>项</v>
      </c>
      <c r="K262" s="186" t="str">
        <f t="shared" si="32"/>
        <v>234</v>
      </c>
      <c r="L262" s="155" t="str">
        <f t="shared" si="33"/>
        <v>23401</v>
      </c>
      <c r="M262" s="155" t="str">
        <f t="shared" si="34"/>
        <v>2340102</v>
      </c>
    </row>
    <row r="263" ht="31" hidden="1" customHeight="1" spans="1:13">
      <c r="A263" s="174">
        <v>2340103</v>
      </c>
      <c r="B263" s="187" t="s">
        <v>1545</v>
      </c>
      <c r="C263" s="172">
        <v>0</v>
      </c>
      <c r="D263" s="172">
        <v>0</v>
      </c>
      <c r="E263" s="172">
        <v>0</v>
      </c>
      <c r="F263" s="172">
        <v>0</v>
      </c>
      <c r="G263" s="188" t="str">
        <f t="shared" si="28"/>
        <v/>
      </c>
      <c r="H263" s="188" t="str">
        <f t="shared" si="29"/>
        <v/>
      </c>
      <c r="I263" s="184" t="str">
        <f t="shared" si="30"/>
        <v>否</v>
      </c>
      <c r="J263" s="185" t="str">
        <f t="shared" si="31"/>
        <v>项</v>
      </c>
      <c r="K263" s="186" t="str">
        <f t="shared" si="32"/>
        <v>234</v>
      </c>
      <c r="L263" s="155" t="str">
        <f t="shared" si="33"/>
        <v>23401</v>
      </c>
      <c r="M263" s="155" t="str">
        <f t="shared" si="34"/>
        <v>2340103</v>
      </c>
    </row>
    <row r="264" ht="31" hidden="1" customHeight="1" spans="1:13">
      <c r="A264" s="174">
        <v>2340104</v>
      </c>
      <c r="B264" s="187" t="s">
        <v>1546</v>
      </c>
      <c r="C264" s="172">
        <v>0</v>
      </c>
      <c r="D264" s="172">
        <v>0</v>
      </c>
      <c r="E264" s="172">
        <v>0</v>
      </c>
      <c r="F264" s="172">
        <v>0</v>
      </c>
      <c r="G264" s="188" t="str">
        <f t="shared" si="28"/>
        <v/>
      </c>
      <c r="H264" s="188" t="str">
        <f t="shared" si="29"/>
        <v/>
      </c>
      <c r="I264" s="184" t="str">
        <f t="shared" si="30"/>
        <v>否</v>
      </c>
      <c r="J264" s="185" t="str">
        <f t="shared" si="31"/>
        <v>项</v>
      </c>
      <c r="K264" s="186" t="str">
        <f t="shared" si="32"/>
        <v>234</v>
      </c>
      <c r="L264" s="155" t="str">
        <f t="shared" si="33"/>
        <v>23401</v>
      </c>
      <c r="M264" s="155" t="str">
        <f t="shared" si="34"/>
        <v>2340104</v>
      </c>
    </row>
    <row r="265" ht="31" hidden="1" customHeight="1" spans="1:13">
      <c r="A265" s="174">
        <v>2340105</v>
      </c>
      <c r="B265" s="187" t="s">
        <v>1547</v>
      </c>
      <c r="C265" s="172">
        <v>0</v>
      </c>
      <c r="D265" s="172">
        <v>0</v>
      </c>
      <c r="E265" s="172">
        <v>0</v>
      </c>
      <c r="F265" s="172">
        <v>0</v>
      </c>
      <c r="G265" s="188" t="str">
        <f t="shared" si="28"/>
        <v/>
      </c>
      <c r="H265" s="188" t="str">
        <f t="shared" si="29"/>
        <v/>
      </c>
      <c r="I265" s="184" t="str">
        <f t="shared" si="30"/>
        <v>否</v>
      </c>
      <c r="J265" s="185" t="str">
        <f t="shared" si="31"/>
        <v>项</v>
      </c>
      <c r="K265" s="186" t="str">
        <f t="shared" si="32"/>
        <v>234</v>
      </c>
      <c r="L265" s="155" t="str">
        <f t="shared" si="33"/>
        <v>23401</v>
      </c>
      <c r="M265" s="155" t="str">
        <f t="shared" si="34"/>
        <v>2340105</v>
      </c>
    </row>
    <row r="266" ht="31" hidden="1" customHeight="1" spans="1:13">
      <c r="A266" s="174">
        <v>2340106</v>
      </c>
      <c r="B266" s="187" t="s">
        <v>1548</v>
      </c>
      <c r="C266" s="172">
        <v>0</v>
      </c>
      <c r="D266" s="172">
        <v>0</v>
      </c>
      <c r="E266" s="172">
        <v>0</v>
      </c>
      <c r="F266" s="172">
        <v>0</v>
      </c>
      <c r="G266" s="188" t="str">
        <f t="shared" si="28"/>
        <v/>
      </c>
      <c r="H266" s="188" t="str">
        <f t="shared" si="29"/>
        <v/>
      </c>
      <c r="I266" s="184" t="str">
        <f t="shared" si="30"/>
        <v>否</v>
      </c>
      <c r="J266" s="185" t="str">
        <f t="shared" si="31"/>
        <v>项</v>
      </c>
      <c r="K266" s="186" t="str">
        <f t="shared" si="32"/>
        <v>234</v>
      </c>
      <c r="L266" s="155" t="str">
        <f t="shared" si="33"/>
        <v>23401</v>
      </c>
      <c r="M266" s="155" t="str">
        <f t="shared" si="34"/>
        <v>2340106</v>
      </c>
    </row>
    <row r="267" ht="31" hidden="1" customHeight="1" spans="1:13">
      <c r="A267" s="174">
        <v>2340107</v>
      </c>
      <c r="B267" s="187" t="s">
        <v>1549</v>
      </c>
      <c r="C267" s="172">
        <v>0</v>
      </c>
      <c r="D267" s="172">
        <v>0</v>
      </c>
      <c r="E267" s="172">
        <v>0</v>
      </c>
      <c r="F267" s="172">
        <v>0</v>
      </c>
      <c r="G267" s="188" t="str">
        <f t="shared" si="28"/>
        <v/>
      </c>
      <c r="H267" s="188" t="str">
        <f t="shared" si="29"/>
        <v/>
      </c>
      <c r="I267" s="184" t="str">
        <f t="shared" si="30"/>
        <v>否</v>
      </c>
      <c r="J267" s="185" t="str">
        <f t="shared" si="31"/>
        <v>项</v>
      </c>
      <c r="K267" s="186" t="str">
        <f t="shared" si="32"/>
        <v>234</v>
      </c>
      <c r="L267" s="155" t="str">
        <f t="shared" si="33"/>
        <v>23401</v>
      </c>
      <c r="M267" s="155" t="str">
        <f t="shared" si="34"/>
        <v>2340107</v>
      </c>
    </row>
    <row r="268" ht="31" hidden="1" customHeight="1" spans="1:13">
      <c r="A268" s="174">
        <v>2340108</v>
      </c>
      <c r="B268" s="187" t="s">
        <v>1550</v>
      </c>
      <c r="C268" s="172">
        <v>0</v>
      </c>
      <c r="D268" s="172">
        <v>0</v>
      </c>
      <c r="E268" s="172">
        <v>0</v>
      </c>
      <c r="F268" s="172">
        <v>0</v>
      </c>
      <c r="G268" s="188" t="str">
        <f t="shared" si="28"/>
        <v/>
      </c>
      <c r="H268" s="188" t="str">
        <f t="shared" si="29"/>
        <v/>
      </c>
      <c r="I268" s="184" t="str">
        <f t="shared" si="30"/>
        <v>否</v>
      </c>
      <c r="J268" s="185" t="str">
        <f t="shared" si="31"/>
        <v>项</v>
      </c>
      <c r="K268" s="186" t="str">
        <f t="shared" si="32"/>
        <v>234</v>
      </c>
      <c r="L268" s="155" t="str">
        <f t="shared" si="33"/>
        <v>23401</v>
      </c>
      <c r="M268" s="155" t="str">
        <f t="shared" si="34"/>
        <v>2340108</v>
      </c>
    </row>
    <row r="269" ht="31" hidden="1" customHeight="1" spans="1:13">
      <c r="A269" s="174">
        <v>2340109</v>
      </c>
      <c r="B269" s="187" t="s">
        <v>1551</v>
      </c>
      <c r="C269" s="172">
        <v>0</v>
      </c>
      <c r="D269" s="172">
        <v>0</v>
      </c>
      <c r="E269" s="172">
        <v>0</v>
      </c>
      <c r="F269" s="172">
        <v>0</v>
      </c>
      <c r="G269" s="188" t="str">
        <f t="shared" si="28"/>
        <v/>
      </c>
      <c r="H269" s="188" t="str">
        <f t="shared" si="29"/>
        <v/>
      </c>
      <c r="I269" s="184" t="str">
        <f t="shared" si="30"/>
        <v>否</v>
      </c>
      <c r="J269" s="185" t="str">
        <f t="shared" si="31"/>
        <v>项</v>
      </c>
      <c r="K269" s="186" t="str">
        <f t="shared" si="32"/>
        <v>234</v>
      </c>
      <c r="L269" s="155" t="str">
        <f t="shared" si="33"/>
        <v>23401</v>
      </c>
      <c r="M269" s="155" t="str">
        <f t="shared" si="34"/>
        <v>2340109</v>
      </c>
    </row>
    <row r="270" ht="31" hidden="1" customHeight="1" spans="1:13">
      <c r="A270" s="174">
        <v>2340110</v>
      </c>
      <c r="B270" s="187" t="s">
        <v>1552</v>
      </c>
      <c r="C270" s="172">
        <v>0</v>
      </c>
      <c r="D270" s="172">
        <v>0</v>
      </c>
      <c r="E270" s="172">
        <v>0</v>
      </c>
      <c r="F270" s="172">
        <v>0</v>
      </c>
      <c r="G270" s="188" t="str">
        <f t="shared" si="28"/>
        <v/>
      </c>
      <c r="H270" s="188" t="str">
        <f t="shared" si="29"/>
        <v/>
      </c>
      <c r="I270" s="184" t="str">
        <f t="shared" si="30"/>
        <v>否</v>
      </c>
      <c r="J270" s="185" t="str">
        <f t="shared" si="31"/>
        <v>项</v>
      </c>
      <c r="K270" s="186" t="str">
        <f t="shared" si="32"/>
        <v>234</v>
      </c>
      <c r="L270" s="155" t="str">
        <f t="shared" si="33"/>
        <v>23401</v>
      </c>
      <c r="M270" s="155" t="str">
        <f t="shared" si="34"/>
        <v>2340110</v>
      </c>
    </row>
    <row r="271" ht="31" hidden="1" customHeight="1" spans="1:13">
      <c r="A271" s="174">
        <v>2340111</v>
      </c>
      <c r="B271" s="187" t="s">
        <v>1553</v>
      </c>
      <c r="C271" s="172">
        <v>0</v>
      </c>
      <c r="D271" s="172">
        <v>0</v>
      </c>
      <c r="E271" s="172">
        <v>0</v>
      </c>
      <c r="F271" s="172">
        <v>0</v>
      </c>
      <c r="G271" s="188" t="str">
        <f t="shared" si="28"/>
        <v/>
      </c>
      <c r="H271" s="188" t="str">
        <f t="shared" si="29"/>
        <v/>
      </c>
      <c r="I271" s="184" t="str">
        <f t="shared" si="30"/>
        <v>否</v>
      </c>
      <c r="J271" s="185" t="str">
        <f t="shared" si="31"/>
        <v>项</v>
      </c>
      <c r="K271" s="186" t="str">
        <f t="shared" si="32"/>
        <v>234</v>
      </c>
      <c r="L271" s="155" t="str">
        <f t="shared" si="33"/>
        <v>23401</v>
      </c>
      <c r="M271" s="155" t="str">
        <f t="shared" si="34"/>
        <v>2340111</v>
      </c>
    </row>
    <row r="272" ht="31" hidden="1" customHeight="1" spans="1:13">
      <c r="A272" s="174">
        <v>2340199</v>
      </c>
      <c r="B272" s="187" t="s">
        <v>1554</v>
      </c>
      <c r="C272" s="172">
        <v>0</v>
      </c>
      <c r="D272" s="172">
        <v>0</v>
      </c>
      <c r="E272" s="172">
        <v>0</v>
      </c>
      <c r="F272" s="172">
        <v>0</v>
      </c>
      <c r="G272" s="188" t="str">
        <f t="shared" si="28"/>
        <v/>
      </c>
      <c r="H272" s="188" t="str">
        <f t="shared" si="29"/>
        <v/>
      </c>
      <c r="I272" s="184" t="str">
        <f t="shared" si="30"/>
        <v>否</v>
      </c>
      <c r="J272" s="185" t="str">
        <f t="shared" si="31"/>
        <v>项</v>
      </c>
      <c r="K272" s="186" t="str">
        <f t="shared" si="32"/>
        <v>234</v>
      </c>
      <c r="L272" s="155" t="str">
        <f t="shared" si="33"/>
        <v>23401</v>
      </c>
      <c r="M272" s="155" t="str">
        <f t="shared" si="34"/>
        <v>2340199</v>
      </c>
    </row>
    <row r="273" ht="31" hidden="1" customHeight="1" spans="1:13">
      <c r="A273" s="167">
        <v>23402</v>
      </c>
      <c r="B273" s="189" t="s">
        <v>1555</v>
      </c>
      <c r="C273" s="165">
        <f>SUMIFS(C274:C$279,$L274:$L$279,$A273,$J274:$J$279,"项")</f>
        <v>0</v>
      </c>
      <c r="D273" s="165">
        <f>SUMIFS(D274:D$279,$L274:$L$279,$A273,$J274:$J$279,"项")</f>
        <v>0</v>
      </c>
      <c r="E273" s="165">
        <f>SUMIFS(E274:E$279,$L274:$L$279,$A273,$J274:$J$279,"项")</f>
        <v>0</v>
      </c>
      <c r="F273" s="165">
        <f>SUMIFS(F274:F$279,$L274:$L$279,$A273,$J274:$J$279,"项")</f>
        <v>0</v>
      </c>
      <c r="G273" s="188" t="str">
        <f t="shared" si="28"/>
        <v/>
      </c>
      <c r="H273" s="188" t="str">
        <f t="shared" si="29"/>
        <v/>
      </c>
      <c r="I273" s="184" t="str">
        <f t="shared" si="30"/>
        <v>否</v>
      </c>
      <c r="J273" s="185" t="str">
        <f t="shared" si="31"/>
        <v>款</v>
      </c>
      <c r="K273" s="186" t="str">
        <f t="shared" si="32"/>
        <v>234</v>
      </c>
      <c r="L273" s="155" t="str">
        <f t="shared" si="33"/>
        <v>23402</v>
      </c>
      <c r="M273" s="155" t="str">
        <f t="shared" si="34"/>
        <v>23402</v>
      </c>
    </row>
    <row r="274" ht="31" hidden="1" customHeight="1" spans="1:13">
      <c r="A274" s="174">
        <v>2340201</v>
      </c>
      <c r="B274" s="187" t="s">
        <v>1556</v>
      </c>
      <c r="C274" s="172">
        <v>0</v>
      </c>
      <c r="D274" s="172">
        <v>0</v>
      </c>
      <c r="E274" s="172">
        <v>0</v>
      </c>
      <c r="F274" s="172">
        <v>0</v>
      </c>
      <c r="G274" s="188" t="str">
        <f t="shared" si="28"/>
        <v/>
      </c>
      <c r="H274" s="188" t="str">
        <f t="shared" si="29"/>
        <v/>
      </c>
      <c r="I274" s="184" t="str">
        <f t="shared" si="30"/>
        <v>否</v>
      </c>
      <c r="J274" s="185" t="str">
        <f t="shared" si="31"/>
        <v>项</v>
      </c>
      <c r="K274" s="186" t="str">
        <f t="shared" si="32"/>
        <v>234</v>
      </c>
      <c r="L274" s="155" t="str">
        <f t="shared" si="33"/>
        <v>23402</v>
      </c>
      <c r="M274" s="155" t="str">
        <f t="shared" si="34"/>
        <v>2340201</v>
      </c>
    </row>
    <row r="275" ht="31" hidden="1" customHeight="1" spans="1:13">
      <c r="A275" s="174">
        <v>2340202</v>
      </c>
      <c r="B275" s="187" t="s">
        <v>1557</v>
      </c>
      <c r="C275" s="172">
        <v>0</v>
      </c>
      <c r="D275" s="172">
        <v>0</v>
      </c>
      <c r="E275" s="172">
        <v>0</v>
      </c>
      <c r="F275" s="172">
        <v>0</v>
      </c>
      <c r="G275" s="188" t="str">
        <f t="shared" si="28"/>
        <v/>
      </c>
      <c r="H275" s="188" t="str">
        <f t="shared" si="29"/>
        <v/>
      </c>
      <c r="I275" s="184" t="str">
        <f t="shared" si="30"/>
        <v>否</v>
      </c>
      <c r="J275" s="185" t="str">
        <f t="shared" si="31"/>
        <v>项</v>
      </c>
      <c r="K275" s="186" t="str">
        <f t="shared" si="32"/>
        <v>234</v>
      </c>
      <c r="L275" s="155" t="str">
        <f t="shared" si="33"/>
        <v>23402</v>
      </c>
      <c r="M275" s="155" t="str">
        <f t="shared" si="34"/>
        <v>2340202</v>
      </c>
    </row>
    <row r="276" ht="31" hidden="1" customHeight="1" spans="1:13">
      <c r="A276" s="174">
        <v>2340203</v>
      </c>
      <c r="B276" s="187" t="s">
        <v>1558</v>
      </c>
      <c r="C276" s="172">
        <v>0</v>
      </c>
      <c r="D276" s="172">
        <v>0</v>
      </c>
      <c r="E276" s="172">
        <v>0</v>
      </c>
      <c r="F276" s="172">
        <v>0</v>
      </c>
      <c r="G276" s="188" t="str">
        <f t="shared" si="28"/>
        <v/>
      </c>
      <c r="H276" s="188" t="str">
        <f t="shared" si="29"/>
        <v/>
      </c>
      <c r="I276" s="184" t="str">
        <f t="shared" si="30"/>
        <v>否</v>
      </c>
      <c r="J276" s="185" t="str">
        <f t="shared" si="31"/>
        <v>项</v>
      </c>
      <c r="K276" s="186" t="str">
        <f t="shared" si="32"/>
        <v>234</v>
      </c>
      <c r="L276" s="155" t="str">
        <f t="shared" si="33"/>
        <v>23402</v>
      </c>
      <c r="M276" s="155" t="str">
        <f t="shared" si="34"/>
        <v>2340203</v>
      </c>
    </row>
    <row r="277" ht="31" hidden="1" customHeight="1" spans="1:13">
      <c r="A277" s="174">
        <v>2340204</v>
      </c>
      <c r="B277" s="187" t="s">
        <v>1559</v>
      </c>
      <c r="C277" s="172">
        <v>0</v>
      </c>
      <c r="D277" s="172">
        <v>0</v>
      </c>
      <c r="E277" s="172">
        <v>0</v>
      </c>
      <c r="F277" s="172">
        <v>0</v>
      </c>
      <c r="G277" s="188" t="str">
        <f t="shared" si="28"/>
        <v/>
      </c>
      <c r="H277" s="188" t="str">
        <f t="shared" si="29"/>
        <v/>
      </c>
      <c r="I277" s="184" t="str">
        <f t="shared" si="30"/>
        <v>否</v>
      </c>
      <c r="J277" s="185" t="str">
        <f t="shared" si="31"/>
        <v>项</v>
      </c>
      <c r="K277" s="186" t="str">
        <f t="shared" si="32"/>
        <v>234</v>
      </c>
      <c r="L277" s="155" t="str">
        <f t="shared" si="33"/>
        <v>23402</v>
      </c>
      <c r="M277" s="155" t="str">
        <f t="shared" si="34"/>
        <v>2340204</v>
      </c>
    </row>
    <row r="278" ht="31" hidden="1" customHeight="1" spans="1:13">
      <c r="A278" s="174">
        <v>2340205</v>
      </c>
      <c r="B278" s="187" t="s">
        <v>1560</v>
      </c>
      <c r="C278" s="172">
        <v>0</v>
      </c>
      <c r="D278" s="172">
        <v>0</v>
      </c>
      <c r="E278" s="172">
        <v>0</v>
      </c>
      <c r="F278" s="172">
        <v>0</v>
      </c>
      <c r="G278" s="188" t="str">
        <f t="shared" si="28"/>
        <v/>
      </c>
      <c r="H278" s="188" t="str">
        <f t="shared" si="29"/>
        <v/>
      </c>
      <c r="I278" s="184" t="str">
        <f t="shared" si="30"/>
        <v>否</v>
      </c>
      <c r="J278" s="185" t="str">
        <f t="shared" si="31"/>
        <v>项</v>
      </c>
      <c r="K278" s="186" t="str">
        <f t="shared" si="32"/>
        <v>234</v>
      </c>
      <c r="L278" s="155" t="str">
        <f t="shared" si="33"/>
        <v>23402</v>
      </c>
      <c r="M278" s="155" t="str">
        <f t="shared" si="34"/>
        <v>2340205</v>
      </c>
    </row>
    <row r="279" ht="31" hidden="1" customHeight="1" spans="1:13">
      <c r="A279" s="174">
        <v>2340299</v>
      </c>
      <c r="B279" s="187" t="s">
        <v>1561</v>
      </c>
      <c r="C279" s="172">
        <v>0</v>
      </c>
      <c r="D279" s="172">
        <v>0</v>
      </c>
      <c r="E279" s="172">
        <v>0</v>
      </c>
      <c r="F279" s="172">
        <v>0</v>
      </c>
      <c r="G279" s="188" t="str">
        <f t="shared" si="28"/>
        <v/>
      </c>
      <c r="H279" s="188" t="str">
        <f t="shared" si="29"/>
        <v/>
      </c>
      <c r="I279" s="184" t="str">
        <f t="shared" si="30"/>
        <v>否</v>
      </c>
      <c r="J279" s="185" t="str">
        <f t="shared" si="31"/>
        <v>项</v>
      </c>
      <c r="K279" s="186" t="str">
        <f t="shared" si="32"/>
        <v>234</v>
      </c>
      <c r="L279" s="155" t="str">
        <f t="shared" si="33"/>
        <v>23402</v>
      </c>
      <c r="M279" s="155" t="str">
        <f t="shared" si="34"/>
        <v>2340299</v>
      </c>
    </row>
    <row r="280" ht="31" hidden="1" customHeight="1" spans="1:13">
      <c r="A280" s="174"/>
      <c r="B280" s="187"/>
      <c r="C280" s="172">
        <v>0</v>
      </c>
      <c r="D280" s="172">
        <v>0</v>
      </c>
      <c r="E280" s="172">
        <v>0</v>
      </c>
      <c r="F280" s="172">
        <v>0</v>
      </c>
      <c r="G280" s="188" t="str">
        <f t="shared" si="28"/>
        <v/>
      </c>
      <c r="H280" s="188" t="str">
        <f t="shared" si="29"/>
        <v/>
      </c>
      <c r="I280" s="184" t="str">
        <f t="shared" si="30"/>
        <v>否</v>
      </c>
      <c r="J280" s="185" t="e">
        <f t="shared" si="31"/>
        <v>#N/A</v>
      </c>
      <c r="K280" s="186" t="str">
        <f t="shared" si="32"/>
        <v/>
      </c>
      <c r="L280" s="155" t="str">
        <f t="shared" si="33"/>
        <v/>
      </c>
      <c r="M280" s="155" t="str">
        <f t="shared" si="34"/>
        <v/>
      </c>
    </row>
    <row r="281" ht="31" customHeight="1" spans="1:13">
      <c r="A281" s="163"/>
      <c r="B281" s="192" t="s">
        <v>1562</v>
      </c>
      <c r="C281" s="193">
        <f t="shared" ref="C281:F281" si="35">SUMIFS(C5:C279,$J5:$J279,"类")</f>
        <v>23570</v>
      </c>
      <c r="D281" s="193">
        <f t="shared" si="35"/>
        <v>52633</v>
      </c>
      <c r="E281" s="193">
        <f t="shared" si="35"/>
        <v>92494</v>
      </c>
      <c r="F281" s="193">
        <f t="shared" si="35"/>
        <v>58132</v>
      </c>
      <c r="G281" s="194">
        <f t="shared" si="28"/>
        <v>0.628</v>
      </c>
      <c r="H281" s="194">
        <f t="shared" si="29"/>
        <v>2.466</v>
      </c>
      <c r="I281" s="184" t="str">
        <f t="shared" si="30"/>
        <v>是</v>
      </c>
      <c r="J281" s="185" t="e">
        <f t="shared" si="31"/>
        <v>#N/A</v>
      </c>
      <c r="K281" s="186" t="str">
        <f t="shared" si="32"/>
        <v/>
      </c>
      <c r="L281" s="155" t="str">
        <f t="shared" si="33"/>
        <v/>
      </c>
      <c r="M281" s="155" t="str">
        <f t="shared" si="34"/>
        <v/>
      </c>
    </row>
    <row r="282" ht="31" customHeight="1" spans="1:13">
      <c r="A282" s="163">
        <v>230</v>
      </c>
      <c r="B282" s="190" t="s">
        <v>126</v>
      </c>
      <c r="C282" s="165">
        <f>SUMIFS(C283:C$288,$K283:$K$288,$A282,$J283:$J$288,"款")</f>
        <v>1074</v>
      </c>
      <c r="D282" s="165">
        <f>SUMIFS(D283:D$288,$K283:$K$288,$A282,$J283:$J$288,"款")</f>
        <v>9230</v>
      </c>
      <c r="E282" s="165">
        <f>SUMIFS(E283:E$288,$K283:$K$288,$A282,$J283:$J$288,"款")</f>
        <v>1820</v>
      </c>
      <c r="F282" s="165">
        <f>SUMIFS(F283:F$288,$K283:$K$288,$A282,$J283:$J$288,"款")</f>
        <v>1606</v>
      </c>
      <c r="G282" s="191">
        <f t="shared" si="28"/>
        <v>0.882</v>
      </c>
      <c r="H282" s="191">
        <f t="shared" si="29"/>
        <v>1.495</v>
      </c>
      <c r="I282" s="184" t="str">
        <f t="shared" si="30"/>
        <v>是</v>
      </c>
      <c r="J282" s="185" t="str">
        <f t="shared" si="31"/>
        <v>类</v>
      </c>
      <c r="K282" s="186" t="str">
        <f t="shared" si="32"/>
        <v>230</v>
      </c>
      <c r="L282" s="155" t="str">
        <f t="shared" si="33"/>
        <v>230</v>
      </c>
      <c r="M282" s="155" t="str">
        <f t="shared" si="34"/>
        <v>230</v>
      </c>
    </row>
    <row r="283" ht="31" customHeight="1" spans="1:13">
      <c r="A283" s="174" t="s">
        <v>1126</v>
      </c>
      <c r="B283" s="187" t="s">
        <v>1125</v>
      </c>
      <c r="C283" s="172">
        <v>437</v>
      </c>
      <c r="D283" s="172">
        <v>0</v>
      </c>
      <c r="E283" s="172">
        <v>369</v>
      </c>
      <c r="F283" s="172">
        <v>370</v>
      </c>
      <c r="G283" s="188">
        <f t="shared" si="28"/>
        <v>1.003</v>
      </c>
      <c r="H283" s="188">
        <f t="shared" si="29"/>
        <v>0.847</v>
      </c>
      <c r="I283" s="184" t="str">
        <f t="shared" si="30"/>
        <v>是</v>
      </c>
      <c r="J283" s="185" t="str">
        <f t="shared" si="31"/>
        <v>款</v>
      </c>
      <c r="K283" s="186" t="str">
        <f t="shared" si="32"/>
        <v>230</v>
      </c>
      <c r="L283" s="155" t="str">
        <f t="shared" si="33"/>
        <v>23006</v>
      </c>
      <c r="M283" s="155" t="str">
        <f t="shared" si="34"/>
        <v>23006</v>
      </c>
    </row>
    <row r="284" ht="31" customHeight="1" spans="1:13">
      <c r="A284" s="174">
        <v>23008</v>
      </c>
      <c r="B284" s="187" t="s">
        <v>1563</v>
      </c>
      <c r="C284" s="172">
        <v>637</v>
      </c>
      <c r="D284" s="172">
        <v>9230</v>
      </c>
      <c r="E284" s="172">
        <v>1451</v>
      </c>
      <c r="F284" s="172">
        <v>1236</v>
      </c>
      <c r="G284" s="188">
        <f t="shared" si="28"/>
        <v>0.852</v>
      </c>
      <c r="H284" s="188">
        <f t="shared" si="29"/>
        <v>1.94</v>
      </c>
      <c r="I284" s="184" t="str">
        <f t="shared" si="30"/>
        <v>是</v>
      </c>
      <c r="J284" s="185" t="str">
        <f t="shared" si="31"/>
        <v>款</v>
      </c>
      <c r="K284" s="186" t="str">
        <f t="shared" si="32"/>
        <v>230</v>
      </c>
      <c r="L284" s="155" t="str">
        <f t="shared" si="33"/>
        <v>23008</v>
      </c>
      <c r="M284" s="155" t="str">
        <f t="shared" si="34"/>
        <v>23008</v>
      </c>
    </row>
    <row r="285" ht="31" customHeight="1" spans="1:13">
      <c r="A285" s="163">
        <v>231</v>
      </c>
      <c r="B285" s="190" t="s">
        <v>1315</v>
      </c>
      <c r="C285" s="165">
        <f>SUMIFS(C286:C$288,$K286:$K$288,$A285,$J286:$J$288,"款")</f>
        <v>2100</v>
      </c>
      <c r="D285" s="165">
        <f>SUMIFS(D286:D$288,$K286:$K$288,$A285,$J286:$J$288,"款")</f>
        <v>10000</v>
      </c>
      <c r="E285" s="165">
        <f>SUMIFS(E286:E$288,$K286:$K$288,$A285,$J286:$J$288,"款")</f>
        <v>10000</v>
      </c>
      <c r="F285" s="165">
        <f>SUMIFS(F286:F$288,$K286:$K$288,$A285,$J286:$J$288,"款")</f>
        <v>24600</v>
      </c>
      <c r="G285" s="191">
        <f t="shared" si="28"/>
        <v>2.46</v>
      </c>
      <c r="H285" s="191">
        <f t="shared" si="29"/>
        <v>11.714</v>
      </c>
      <c r="I285" s="184" t="str">
        <f t="shared" si="30"/>
        <v>是</v>
      </c>
      <c r="J285" s="185" t="str">
        <f t="shared" si="31"/>
        <v>类</v>
      </c>
      <c r="K285" s="186" t="str">
        <f t="shared" si="32"/>
        <v>231</v>
      </c>
      <c r="L285" s="155" t="str">
        <f t="shared" si="33"/>
        <v>231</v>
      </c>
      <c r="M285" s="155" t="str">
        <f t="shared" si="34"/>
        <v>231</v>
      </c>
    </row>
    <row r="286" ht="31" customHeight="1" spans="1:13">
      <c r="A286" s="167">
        <v>23104</v>
      </c>
      <c r="B286" s="189" t="s">
        <v>1564</v>
      </c>
      <c r="C286" s="165">
        <f>SUMIFS(C287:C$288,$L287:$L$288,$A286,$J287:$J$288,"项")</f>
        <v>2100</v>
      </c>
      <c r="D286" s="165">
        <f>SUMIFS(D287:D$288,$L287:$L$288,$A286,$J287:$J$288,"项")</f>
        <v>10000</v>
      </c>
      <c r="E286" s="165">
        <f>SUMIFS(E287:E$288,$L287:$L$288,$A286,$J287:$J$288,"项")</f>
        <v>10000</v>
      </c>
      <c r="F286" s="165">
        <f>SUMIFS(F287:F$288,$L287:$L$288,$A286,$J287:$J$288,"项")</f>
        <v>24600</v>
      </c>
      <c r="G286" s="188">
        <f t="shared" si="28"/>
        <v>2.46</v>
      </c>
      <c r="H286" s="188">
        <f t="shared" si="29"/>
        <v>11.714</v>
      </c>
      <c r="I286" s="184" t="str">
        <f t="shared" si="30"/>
        <v>是</v>
      </c>
      <c r="J286" s="185" t="str">
        <f t="shared" si="31"/>
        <v>款</v>
      </c>
      <c r="K286" s="186" t="str">
        <f t="shared" si="32"/>
        <v>231</v>
      </c>
      <c r="L286" s="155" t="str">
        <f t="shared" si="33"/>
        <v>23104</v>
      </c>
      <c r="M286" s="155" t="str">
        <f t="shared" si="34"/>
        <v>23104</v>
      </c>
    </row>
    <row r="287" ht="31" customHeight="1" spans="1:13">
      <c r="A287" s="174">
        <v>2310431</v>
      </c>
      <c r="B287" s="187" t="s">
        <v>1565</v>
      </c>
      <c r="C287" s="172">
        <v>2100</v>
      </c>
      <c r="D287" s="172">
        <v>10000</v>
      </c>
      <c r="E287" s="172">
        <v>10000</v>
      </c>
      <c r="F287" s="172">
        <v>10000</v>
      </c>
      <c r="G287" s="188">
        <f t="shared" si="28"/>
        <v>1</v>
      </c>
      <c r="H287" s="188">
        <f t="shared" si="29"/>
        <v>4.762</v>
      </c>
      <c r="I287" s="184" t="str">
        <f t="shared" si="30"/>
        <v>是</v>
      </c>
      <c r="J287" s="185" t="str">
        <f t="shared" si="31"/>
        <v>项</v>
      </c>
      <c r="K287" s="186" t="str">
        <f t="shared" si="32"/>
        <v>231</v>
      </c>
      <c r="L287" s="155" t="str">
        <f t="shared" si="33"/>
        <v>23104</v>
      </c>
      <c r="M287" s="155" t="str">
        <f t="shared" si="34"/>
        <v>2310431</v>
      </c>
    </row>
    <row r="288" ht="31" customHeight="1" spans="1:13">
      <c r="A288" s="174">
        <v>2310499</v>
      </c>
      <c r="B288" s="187" t="s">
        <v>1566</v>
      </c>
      <c r="C288" s="172">
        <v>0</v>
      </c>
      <c r="D288" s="172">
        <v>0</v>
      </c>
      <c r="E288" s="172">
        <v>0</v>
      </c>
      <c r="F288" s="172">
        <v>14600</v>
      </c>
      <c r="G288" s="188" t="str">
        <f t="shared" si="28"/>
        <v/>
      </c>
      <c r="H288" s="188" t="str">
        <f t="shared" si="29"/>
        <v/>
      </c>
      <c r="I288" s="184" t="str">
        <f t="shared" si="30"/>
        <v>是</v>
      </c>
      <c r="J288" s="185" t="str">
        <f t="shared" si="31"/>
        <v>项</v>
      </c>
      <c r="K288" s="186" t="str">
        <f t="shared" si="32"/>
        <v>231</v>
      </c>
      <c r="L288" s="155" t="str">
        <f t="shared" si="33"/>
        <v>23104</v>
      </c>
      <c r="M288" s="155" t="str">
        <f t="shared" si="34"/>
        <v>2310499</v>
      </c>
    </row>
    <row r="289" ht="31" customHeight="1" spans="1:13">
      <c r="A289" s="163"/>
      <c r="B289" s="192" t="s">
        <v>135</v>
      </c>
      <c r="C289" s="193">
        <f t="shared" ref="C289:F289" si="36">SUM(C281,C282,C285)</f>
        <v>26744</v>
      </c>
      <c r="D289" s="193">
        <f t="shared" si="36"/>
        <v>71863</v>
      </c>
      <c r="E289" s="193">
        <f t="shared" si="36"/>
        <v>104314</v>
      </c>
      <c r="F289" s="193">
        <f t="shared" si="36"/>
        <v>84338</v>
      </c>
      <c r="G289" s="194">
        <f t="shared" si="28"/>
        <v>0.809</v>
      </c>
      <c r="H289" s="194">
        <f t="shared" si="29"/>
        <v>3.154</v>
      </c>
      <c r="I289" s="184" t="str">
        <f t="shared" ref="I289:I291" si="37">IF(LEN(A289)=3,"是",IF(OR(C289&lt;&gt;0,D289&lt;&gt;0,E289&lt;&gt;0,F289&lt;&gt;0),"是","否"))</f>
        <v>是</v>
      </c>
      <c r="J289" s="185" t="e">
        <f t="shared" si="31"/>
        <v>#N/A</v>
      </c>
      <c r="K289" s="186" t="str">
        <f t="shared" si="32"/>
        <v/>
      </c>
      <c r="L289" s="155" t="str">
        <f t="shared" si="33"/>
        <v/>
      </c>
      <c r="M289" s="155" t="str">
        <f t="shared" si="34"/>
        <v/>
      </c>
    </row>
    <row r="290" ht="31" customHeight="1" spans="1:13">
      <c r="A290" s="195">
        <v>23009</v>
      </c>
      <c r="B290" s="196" t="s">
        <v>1567</v>
      </c>
      <c r="C290" s="165">
        <f t="shared" ref="C290:F290" si="38">SUM(C291)</f>
        <v>6936</v>
      </c>
      <c r="D290" s="165">
        <f t="shared" si="38"/>
        <v>0</v>
      </c>
      <c r="E290" s="165">
        <f t="shared" si="38"/>
        <v>10595</v>
      </c>
      <c r="F290" s="165">
        <f t="shared" si="38"/>
        <v>26754</v>
      </c>
      <c r="G290" s="191">
        <f t="shared" si="28"/>
        <v>2.525</v>
      </c>
      <c r="H290" s="191">
        <f t="shared" si="29"/>
        <v>3.857</v>
      </c>
      <c r="I290" s="184" t="str">
        <f t="shared" si="37"/>
        <v>是</v>
      </c>
      <c r="J290" s="185" t="str">
        <f t="shared" si="31"/>
        <v>款</v>
      </c>
      <c r="K290" s="186" t="str">
        <f t="shared" si="32"/>
        <v>230</v>
      </c>
      <c r="L290" s="155" t="str">
        <f t="shared" si="33"/>
        <v>23009</v>
      </c>
      <c r="M290" s="155" t="str">
        <f t="shared" si="34"/>
        <v>23009</v>
      </c>
    </row>
    <row r="291" s="156" customFormat="1" ht="31" customHeight="1" spans="1:13">
      <c r="A291" s="197">
        <v>2300901</v>
      </c>
      <c r="B291" s="171" t="s">
        <v>1148</v>
      </c>
      <c r="C291" s="172">
        <v>6936</v>
      </c>
      <c r="D291" s="172"/>
      <c r="E291" s="172">
        <v>10595</v>
      </c>
      <c r="F291" s="172">
        <v>26754</v>
      </c>
      <c r="G291" s="173">
        <v>1.139</v>
      </c>
      <c r="H291" s="173">
        <v>1.498</v>
      </c>
      <c r="I291" s="184" t="str">
        <f t="shared" si="37"/>
        <v>是</v>
      </c>
      <c r="J291" s="156" t="s">
        <v>141</v>
      </c>
      <c r="K291" s="156" t="s">
        <v>1124</v>
      </c>
      <c r="L291" s="156" t="s">
        <v>1147</v>
      </c>
      <c r="M291" s="156" t="s">
        <v>1147</v>
      </c>
    </row>
  </sheetData>
  <autoFilter xmlns:etc="http://www.wps.cn/officeDocument/2017/etCustomData" ref="A4:M291" etc:filterBottomFollowUsedRange="0">
    <filterColumn colId="8">
      <customFilters>
        <customFilter operator="equal" val="是"/>
      </customFilters>
    </filterColumn>
    <extLst/>
  </autoFilter>
  <mergeCells count="2">
    <mergeCell ref="B2:H2"/>
    <mergeCell ref="G3:H3"/>
  </mergeCells>
  <conditionalFormatting sqref="C5">
    <cfRule type="expression" dxfId="0" priority="521" stopIfTrue="1">
      <formula>"len($A:$A)=3"</formula>
    </cfRule>
    <cfRule type="expression" dxfId="0" priority="522" stopIfTrue="1">
      <formula>"len($A:$A)=3"</formula>
    </cfRule>
  </conditionalFormatting>
  <conditionalFormatting sqref="D5:F5">
    <cfRule type="expression" dxfId="0" priority="519" stopIfTrue="1">
      <formula>"len($A:$A)=3"</formula>
    </cfRule>
    <cfRule type="expression" dxfId="0" priority="520" stopIfTrue="1">
      <formula>"len($A:$A)=3"</formula>
    </cfRule>
  </conditionalFormatting>
  <conditionalFormatting sqref="C6:F6">
    <cfRule type="expression" dxfId="0" priority="467" stopIfTrue="1">
      <formula>"len($A:$A)=3"</formula>
    </cfRule>
    <cfRule type="expression" dxfId="0" priority="468" stopIfTrue="1">
      <formula>"len($A:$A)=3"</formula>
    </cfRule>
  </conditionalFormatting>
  <conditionalFormatting sqref="A7:B7">
    <cfRule type="expression" dxfId="0" priority="631" stopIfTrue="1">
      <formula>"len($A:$A)=3"</formula>
    </cfRule>
  </conditionalFormatting>
  <conditionalFormatting sqref="B7">
    <cfRule type="expression" dxfId="0" priority="632" stopIfTrue="1">
      <formula>"len($A:$A)=3"</formula>
    </cfRule>
  </conditionalFormatting>
  <conditionalFormatting sqref="G7">
    <cfRule type="expression" dxfId="0" priority="628" stopIfTrue="1">
      <formula>"len($A:$A)=3"</formula>
    </cfRule>
    <cfRule type="expression" dxfId="0" priority="630" stopIfTrue="1">
      <formula>"len($A:$A)=3"</formula>
    </cfRule>
  </conditionalFormatting>
  <conditionalFormatting sqref="H7">
    <cfRule type="expression" dxfId="0" priority="627" stopIfTrue="1">
      <formula>"len($A:$A)=3"</formula>
    </cfRule>
    <cfRule type="expression" dxfId="0" priority="629" stopIfTrue="1">
      <formula>"len($A:$A)=3"</formula>
    </cfRule>
  </conditionalFormatting>
  <conditionalFormatting sqref="C12:F12">
    <cfRule type="expression" dxfId="0" priority="465" stopIfTrue="1">
      <formula>"len($A:$A)=3"</formula>
    </cfRule>
    <cfRule type="expression" dxfId="0" priority="466" stopIfTrue="1">
      <formula>"len($A:$A)=3"</formula>
    </cfRule>
  </conditionalFormatting>
  <conditionalFormatting sqref="C18:F18">
    <cfRule type="expression" dxfId="0" priority="463" stopIfTrue="1">
      <formula>"len($A:$A)=3"</formula>
    </cfRule>
    <cfRule type="expression" dxfId="0" priority="464" stopIfTrue="1">
      <formula>"len($A:$A)=3"</formula>
    </cfRule>
  </conditionalFormatting>
  <conditionalFormatting sqref="C21">
    <cfRule type="expression" dxfId="0" priority="517" stopIfTrue="1">
      <formula>"len($A:$A)=3"</formula>
    </cfRule>
    <cfRule type="expression" dxfId="0" priority="518" stopIfTrue="1">
      <formula>"len($A:$A)=3"</formula>
    </cfRule>
  </conditionalFormatting>
  <conditionalFormatting sqref="D21:F21">
    <cfRule type="expression" dxfId="0" priority="515" stopIfTrue="1">
      <formula>"len($A:$A)=3"</formula>
    </cfRule>
    <cfRule type="expression" dxfId="0" priority="516" stopIfTrue="1">
      <formula>"len($A:$A)=3"</formula>
    </cfRule>
  </conditionalFormatting>
  <conditionalFormatting sqref="C22:F22">
    <cfRule type="expression" dxfId="0" priority="461" stopIfTrue="1">
      <formula>"len($A:$A)=3"</formula>
    </cfRule>
    <cfRule type="expression" dxfId="0" priority="462" stopIfTrue="1">
      <formula>"len($A:$A)=3"</formula>
    </cfRule>
  </conditionalFormatting>
  <conditionalFormatting sqref="C26:F26">
    <cfRule type="expression" dxfId="0" priority="459" stopIfTrue="1">
      <formula>"len($A:$A)=3"</formula>
    </cfRule>
    <cfRule type="expression" dxfId="0" priority="460" stopIfTrue="1">
      <formula>"len($A:$A)=3"</formula>
    </cfRule>
  </conditionalFormatting>
  <conditionalFormatting sqref="C30:F30">
    <cfRule type="expression" dxfId="0" priority="457" stopIfTrue="1">
      <formula>"len($A:$A)=3"</formula>
    </cfRule>
    <cfRule type="expression" dxfId="0" priority="458" stopIfTrue="1">
      <formula>"len($A:$A)=3"</formula>
    </cfRule>
  </conditionalFormatting>
  <conditionalFormatting sqref="C33">
    <cfRule type="expression" dxfId="0" priority="513" stopIfTrue="1">
      <formula>"len($A:$A)=3"</formula>
    </cfRule>
    <cfRule type="expression" dxfId="0" priority="514" stopIfTrue="1">
      <formula>"len($A:$A)=3"</formula>
    </cfRule>
  </conditionalFormatting>
  <conditionalFormatting sqref="D33:F33">
    <cfRule type="expression" dxfId="0" priority="511" stopIfTrue="1">
      <formula>"len($A:$A)=3"</formula>
    </cfRule>
    <cfRule type="expression" dxfId="0" priority="512" stopIfTrue="1">
      <formula>"len($A:$A)=3"</formula>
    </cfRule>
  </conditionalFormatting>
  <conditionalFormatting sqref="C34:F34">
    <cfRule type="expression" dxfId="0" priority="455" stopIfTrue="1">
      <formula>"len($A:$A)=3"</formula>
    </cfRule>
    <cfRule type="expression" dxfId="0" priority="456" stopIfTrue="1">
      <formula>"len($A:$A)=3"</formula>
    </cfRule>
  </conditionalFormatting>
  <conditionalFormatting sqref="C39:F39">
    <cfRule type="expression" dxfId="0" priority="453" stopIfTrue="1">
      <formula>"len($A:$A)=3"</formula>
    </cfRule>
    <cfRule type="expression" dxfId="0" priority="454" stopIfTrue="1">
      <formula>"len($A:$A)=3"</formula>
    </cfRule>
  </conditionalFormatting>
  <conditionalFormatting sqref="C44">
    <cfRule type="expression" dxfId="0" priority="509" stopIfTrue="1">
      <formula>"len($A:$A)=3"</formula>
    </cfRule>
    <cfRule type="expression" dxfId="0" priority="510" stopIfTrue="1">
      <formula>"len($A:$A)=3"</formula>
    </cfRule>
  </conditionalFormatting>
  <conditionalFormatting sqref="D44:F44">
    <cfRule type="expression" dxfId="0" priority="507" stopIfTrue="1">
      <formula>"len($A:$A)=3"</formula>
    </cfRule>
    <cfRule type="expression" dxfId="0" priority="508" stopIfTrue="1">
      <formula>"len($A:$A)=3"</formula>
    </cfRule>
  </conditionalFormatting>
  <conditionalFormatting sqref="C45:F45">
    <cfRule type="expression" dxfId="0" priority="451" stopIfTrue="1">
      <formula>"len($A:$A)=3"</formula>
    </cfRule>
    <cfRule type="expression" dxfId="0" priority="452" stopIfTrue="1">
      <formula>"len($A:$A)=3"</formula>
    </cfRule>
  </conditionalFormatting>
  <conditionalFormatting sqref="C60:F60">
    <cfRule type="expression" dxfId="0" priority="449" stopIfTrue="1">
      <formula>"len($A:$A)=3"</formula>
    </cfRule>
    <cfRule type="expression" dxfId="0" priority="450" stopIfTrue="1">
      <formula>"len($A:$A)=3"</formula>
    </cfRule>
  </conditionalFormatting>
  <conditionalFormatting sqref="C71:F71">
    <cfRule type="expression" dxfId="0" priority="445" stopIfTrue="1">
      <formula>"len($A:$A)=3"</formula>
    </cfRule>
    <cfRule type="expression" dxfId="0" priority="446" stopIfTrue="1">
      <formula>"len($A:$A)=3"</formula>
    </cfRule>
  </conditionalFormatting>
  <conditionalFormatting sqref="C75:F75">
    <cfRule type="expression" dxfId="0" priority="443" stopIfTrue="1">
      <formula>"len($A:$A)=3"</formula>
    </cfRule>
    <cfRule type="expression" dxfId="0" priority="444" stopIfTrue="1">
      <formula>"len($A:$A)=3"</formula>
    </cfRule>
  </conditionalFormatting>
  <conditionalFormatting sqref="C79:F79">
    <cfRule type="expression" dxfId="0" priority="441" stopIfTrue="1">
      <formula>"len($A:$A)=3"</formula>
    </cfRule>
    <cfRule type="expression" dxfId="0" priority="442" stopIfTrue="1">
      <formula>"len($A:$A)=3"</formula>
    </cfRule>
  </conditionalFormatting>
  <conditionalFormatting sqref="C83:F83">
    <cfRule type="expression" dxfId="0" priority="439" stopIfTrue="1">
      <formula>"len($A:$A)=3"</formula>
    </cfRule>
    <cfRule type="expression" dxfId="0" priority="440" stopIfTrue="1">
      <formula>"len($A:$A)=3"</formula>
    </cfRule>
  </conditionalFormatting>
  <conditionalFormatting sqref="C89:F89">
    <cfRule type="expression" dxfId="0" priority="437" stopIfTrue="1">
      <formula>"len($A:$A)=3"</formula>
    </cfRule>
    <cfRule type="expression" dxfId="0" priority="438" stopIfTrue="1">
      <formula>"len($A:$A)=3"</formula>
    </cfRule>
  </conditionalFormatting>
  <conditionalFormatting sqref="C92:F92">
    <cfRule type="expression" dxfId="0" priority="435" stopIfTrue="1">
      <formula>"len($A:$A)=3"</formula>
    </cfRule>
    <cfRule type="expression" dxfId="0" priority="436" stopIfTrue="1">
      <formula>"len($A:$A)=3"</formula>
    </cfRule>
  </conditionalFormatting>
  <conditionalFormatting sqref="C101:F101">
    <cfRule type="expression" dxfId="0" priority="433" stopIfTrue="1">
      <formula>"len($A:$A)=3"</formula>
    </cfRule>
    <cfRule type="expression" dxfId="0" priority="434" stopIfTrue="1">
      <formula>"len($A:$A)=3"</formula>
    </cfRule>
  </conditionalFormatting>
  <conditionalFormatting sqref="C104">
    <cfRule type="expression" dxfId="0" priority="505" stopIfTrue="1">
      <formula>"len($A:$A)=3"</formula>
    </cfRule>
    <cfRule type="expression" dxfId="0" priority="506" stopIfTrue="1">
      <formula>"len($A:$A)=3"</formula>
    </cfRule>
  </conditionalFormatting>
  <conditionalFormatting sqref="D104:F104">
    <cfRule type="expression" dxfId="0" priority="503" stopIfTrue="1">
      <formula>"len($A:$A)=3"</formula>
    </cfRule>
    <cfRule type="expression" dxfId="0" priority="504" stopIfTrue="1">
      <formula>"len($A:$A)=3"</formula>
    </cfRule>
  </conditionalFormatting>
  <conditionalFormatting sqref="C105:F105">
    <cfRule type="expression" dxfId="0" priority="431" stopIfTrue="1">
      <formula>"len($A:$A)=3"</formula>
    </cfRule>
    <cfRule type="expression" dxfId="0" priority="432" stopIfTrue="1">
      <formula>"len($A:$A)=3"</formula>
    </cfRule>
  </conditionalFormatting>
  <conditionalFormatting sqref="C110:F110">
    <cfRule type="expression" dxfId="0" priority="429" stopIfTrue="1">
      <formula>"len($A:$A)=3"</formula>
    </cfRule>
    <cfRule type="expression" dxfId="0" priority="430" stopIfTrue="1">
      <formula>"len($A:$A)=3"</formula>
    </cfRule>
  </conditionalFormatting>
  <conditionalFormatting sqref="C115:F115">
    <cfRule type="expression" dxfId="0" priority="427" stopIfTrue="1">
      <formula>"len($A:$A)=3"</formula>
    </cfRule>
    <cfRule type="expression" dxfId="0" priority="428" stopIfTrue="1">
      <formula>"len($A:$A)=3"</formula>
    </cfRule>
  </conditionalFormatting>
  <conditionalFormatting sqref="C120:F120">
    <cfRule type="expression" dxfId="0" priority="425" stopIfTrue="1">
      <formula>"len($A:$A)=3"</formula>
    </cfRule>
    <cfRule type="expression" dxfId="0" priority="426" stopIfTrue="1">
      <formula>"len($A:$A)=3"</formula>
    </cfRule>
  </conditionalFormatting>
  <conditionalFormatting sqref="C123:F123">
    <cfRule type="expression" dxfId="0" priority="423" stopIfTrue="1">
      <formula>"len($A:$A)=3"</formula>
    </cfRule>
    <cfRule type="expression" dxfId="0" priority="424" stopIfTrue="1">
      <formula>"len($A:$A)=3"</formula>
    </cfRule>
  </conditionalFormatting>
  <conditionalFormatting sqref="C128:F128">
    <cfRule type="expression" dxfId="0" priority="421" stopIfTrue="1">
      <formula>"len($A:$A)=3"</formula>
    </cfRule>
    <cfRule type="expression" dxfId="0" priority="422" stopIfTrue="1">
      <formula>"len($A:$A)=3"</formula>
    </cfRule>
  </conditionalFormatting>
  <conditionalFormatting sqref="C132:F132">
    <cfRule type="expression" dxfId="0" priority="419" stopIfTrue="1">
      <formula>"len($A:$A)=3"</formula>
    </cfRule>
    <cfRule type="expression" dxfId="0" priority="420" stopIfTrue="1">
      <formula>"len($A:$A)=3"</formula>
    </cfRule>
  </conditionalFormatting>
  <conditionalFormatting sqref="C136:F136">
    <cfRule type="expression" dxfId="0" priority="417" stopIfTrue="1">
      <formula>"len($A:$A)=3"</formula>
    </cfRule>
    <cfRule type="expression" dxfId="0" priority="418" stopIfTrue="1">
      <formula>"len($A:$A)=3"</formula>
    </cfRule>
  </conditionalFormatting>
  <conditionalFormatting sqref="C139">
    <cfRule type="expression" dxfId="0" priority="501" stopIfTrue="1">
      <formula>"len($A:$A)=3"</formula>
    </cfRule>
    <cfRule type="expression" dxfId="0" priority="502" stopIfTrue="1">
      <formula>"len($A:$A)=3"</formula>
    </cfRule>
  </conditionalFormatting>
  <conditionalFormatting sqref="D139:F139">
    <cfRule type="expression" dxfId="0" priority="499" stopIfTrue="1">
      <formula>"len($A:$A)=3"</formula>
    </cfRule>
    <cfRule type="expression" dxfId="0" priority="500" stopIfTrue="1">
      <formula>"len($A:$A)=3"</formula>
    </cfRule>
  </conditionalFormatting>
  <conditionalFormatting sqref="C140:F140">
    <cfRule type="expression" dxfId="0" priority="415" stopIfTrue="1">
      <formula>"len($A:$A)=3"</formula>
    </cfRule>
    <cfRule type="expression" dxfId="0" priority="416" stopIfTrue="1">
      <formula>"len($A:$A)=3"</formula>
    </cfRule>
  </conditionalFormatting>
  <conditionalFormatting sqref="C145:F145">
    <cfRule type="expression" dxfId="0" priority="413" stopIfTrue="1">
      <formula>"len($A:$A)=3"</formula>
    </cfRule>
    <cfRule type="expression" dxfId="0" priority="414" stopIfTrue="1">
      <formula>"len($A:$A)=3"</formula>
    </cfRule>
  </conditionalFormatting>
  <conditionalFormatting sqref="C150:F150">
    <cfRule type="expression" dxfId="0" priority="411" stopIfTrue="1">
      <formula>"len($A:$A)=3"</formula>
    </cfRule>
    <cfRule type="expression" dxfId="0" priority="412" stopIfTrue="1">
      <formula>"len($A:$A)=3"</formula>
    </cfRule>
  </conditionalFormatting>
  <conditionalFormatting sqref="C155:F155">
    <cfRule type="expression" dxfId="0" priority="409" stopIfTrue="1">
      <formula>"len($A:$A)=3"</formula>
    </cfRule>
    <cfRule type="expression" dxfId="0" priority="410" stopIfTrue="1">
      <formula>"len($A:$A)=3"</formula>
    </cfRule>
  </conditionalFormatting>
  <conditionalFormatting sqref="C164:F164">
    <cfRule type="expression" dxfId="0" priority="407" stopIfTrue="1">
      <formula>"len($A:$A)=3"</formula>
    </cfRule>
    <cfRule type="expression" dxfId="0" priority="408" stopIfTrue="1">
      <formula>"len($A:$A)=3"</formula>
    </cfRule>
  </conditionalFormatting>
  <conditionalFormatting sqref="C171:F171">
    <cfRule type="expression" dxfId="0" priority="405" stopIfTrue="1">
      <formula>"len($A:$A)=3"</formula>
    </cfRule>
    <cfRule type="expression" dxfId="0" priority="406" stopIfTrue="1">
      <formula>"len($A:$A)=3"</formula>
    </cfRule>
  </conditionalFormatting>
  <conditionalFormatting sqref="C180:F180">
    <cfRule type="expression" dxfId="0" priority="403" stopIfTrue="1">
      <formula>"len($A:$A)=3"</formula>
    </cfRule>
    <cfRule type="expression" dxfId="0" priority="404" stopIfTrue="1">
      <formula>"len($A:$A)=3"</formula>
    </cfRule>
  </conditionalFormatting>
  <conditionalFormatting sqref="C183:F183">
    <cfRule type="expression" dxfId="0" priority="401" stopIfTrue="1">
      <formula>"len($A:$A)=3"</formula>
    </cfRule>
    <cfRule type="expression" dxfId="0" priority="402" stopIfTrue="1">
      <formula>"len($A:$A)=3"</formula>
    </cfRule>
  </conditionalFormatting>
  <conditionalFormatting sqref="C191">
    <cfRule type="expression" dxfId="0" priority="497" stopIfTrue="1">
      <formula>"len($A:$A)=3"</formula>
    </cfRule>
    <cfRule type="expression" dxfId="0" priority="498" stopIfTrue="1">
      <formula>"len($A:$A)=3"</formula>
    </cfRule>
  </conditionalFormatting>
  <conditionalFormatting sqref="D191:F191">
    <cfRule type="expression" dxfId="0" priority="495" stopIfTrue="1">
      <formula>"len($A:$A)=3"</formula>
    </cfRule>
    <cfRule type="expression" dxfId="0" priority="496" stopIfTrue="1">
      <formula>"len($A:$A)=3"</formula>
    </cfRule>
  </conditionalFormatting>
  <conditionalFormatting sqref="C192:F192">
    <cfRule type="expression" dxfId="0" priority="397" stopIfTrue="1">
      <formula>"len($A:$A)=3"</formula>
    </cfRule>
    <cfRule type="expression" dxfId="0" priority="398" stopIfTrue="1">
      <formula>"len($A:$A)=3"</formula>
    </cfRule>
  </conditionalFormatting>
  <conditionalFormatting sqref="C195">
    <cfRule type="expression" dxfId="0" priority="493" stopIfTrue="1">
      <formula>"len($A:$A)=3"</formula>
    </cfRule>
    <cfRule type="expression" dxfId="0" priority="494" stopIfTrue="1">
      <formula>"len($A:$A)=3"</formula>
    </cfRule>
  </conditionalFormatting>
  <conditionalFormatting sqref="D195:F195">
    <cfRule type="expression" dxfId="0" priority="491" stopIfTrue="1">
      <formula>"len($A:$A)=3"</formula>
    </cfRule>
    <cfRule type="expression" dxfId="0" priority="492" stopIfTrue="1">
      <formula>"len($A:$A)=3"</formula>
    </cfRule>
  </conditionalFormatting>
  <conditionalFormatting sqref="C196:F196">
    <cfRule type="expression" dxfId="0" priority="395" stopIfTrue="1">
      <formula>"len($A:$A)=3"</formula>
    </cfRule>
    <cfRule type="expression" dxfId="0" priority="396" stopIfTrue="1">
      <formula>"len($A:$A)=3"</formula>
    </cfRule>
  </conditionalFormatting>
  <conditionalFormatting sqref="C200:F200">
    <cfRule type="expression" dxfId="0" priority="393" stopIfTrue="1">
      <formula>"len($A:$A)=3"</formula>
    </cfRule>
    <cfRule type="expression" dxfId="0" priority="394" stopIfTrue="1">
      <formula>"len($A:$A)=3"</formula>
    </cfRule>
  </conditionalFormatting>
  <conditionalFormatting sqref="C209:F209">
    <cfRule type="expression" dxfId="0" priority="391" stopIfTrue="1">
      <formula>"len($A:$A)=3"</formula>
    </cfRule>
    <cfRule type="expression" dxfId="0" priority="392" stopIfTrue="1">
      <formula>"len($A:$A)=3"</formula>
    </cfRule>
  </conditionalFormatting>
  <conditionalFormatting sqref="C221:F221">
    <cfRule type="expression" dxfId="0" priority="389" stopIfTrue="1">
      <formula>"len($A:$A)=3"</formula>
    </cfRule>
    <cfRule type="expression" dxfId="0" priority="390" stopIfTrue="1">
      <formula>"len($A:$A)=3"</formula>
    </cfRule>
  </conditionalFormatting>
  <conditionalFormatting sqref="C222">
    <cfRule type="expression" dxfId="0" priority="295" stopIfTrue="1">
      <formula>"len($A:$A)=3"</formula>
    </cfRule>
    <cfRule type="expression" dxfId="0" priority="296" stopIfTrue="1">
      <formula>"len($A:$A)=3"</formula>
    </cfRule>
  </conditionalFormatting>
  <conditionalFormatting sqref="D222">
    <cfRule type="expression" dxfId="0" priority="203" stopIfTrue="1">
      <formula>"len($A:$A)=3"</formula>
    </cfRule>
    <cfRule type="expression" dxfId="0" priority="204" stopIfTrue="1">
      <formula>"len($A:$A)=3"</formula>
    </cfRule>
  </conditionalFormatting>
  <conditionalFormatting sqref="E222">
    <cfRule type="expression" dxfId="0" priority="15" stopIfTrue="1">
      <formula>"len($A:$A)=3"</formula>
    </cfRule>
    <cfRule type="expression" dxfId="0" priority="16" stopIfTrue="1">
      <formula>"len($A:$A)=3"</formula>
    </cfRule>
  </conditionalFormatting>
  <conditionalFormatting sqref="F222">
    <cfRule type="expression" dxfId="0" priority="111" stopIfTrue="1">
      <formula>"len($A:$A)=3"</formula>
    </cfRule>
    <cfRule type="expression" dxfId="0" priority="112" stopIfTrue="1">
      <formula>"len($A:$A)=3"</formula>
    </cfRule>
  </conditionalFormatting>
  <conditionalFormatting sqref="C223">
    <cfRule type="expression" dxfId="0" priority="489" stopIfTrue="1">
      <formula>"len($A:$A)=3"</formula>
    </cfRule>
    <cfRule type="expression" dxfId="0" priority="490" stopIfTrue="1">
      <formula>"len($A:$A)=3"</formula>
    </cfRule>
  </conditionalFormatting>
  <conditionalFormatting sqref="D223:F223">
    <cfRule type="expression" dxfId="0" priority="487" stopIfTrue="1">
      <formula>"len($A:$A)=3"</formula>
    </cfRule>
    <cfRule type="expression" dxfId="0" priority="488" stopIfTrue="1">
      <formula>"len($A:$A)=3"</formula>
    </cfRule>
  </conditionalFormatting>
  <conditionalFormatting sqref="C224:F224">
    <cfRule type="expression" dxfId="0" priority="387" stopIfTrue="1">
      <formula>"len($A:$A)=3"</formula>
    </cfRule>
    <cfRule type="expression" dxfId="0" priority="388" stopIfTrue="1">
      <formula>"len($A:$A)=3"</formula>
    </cfRule>
  </conditionalFormatting>
  <conditionalFormatting sqref="C241">
    <cfRule type="expression" dxfId="0" priority="485" stopIfTrue="1">
      <formula>"len($A:$A)=3"</formula>
    </cfRule>
    <cfRule type="expression" dxfId="0" priority="486" stopIfTrue="1">
      <formula>"len($A:$A)=3"</formula>
    </cfRule>
  </conditionalFormatting>
  <conditionalFormatting sqref="D241:F241">
    <cfRule type="expression" dxfId="0" priority="483" stopIfTrue="1">
      <formula>"len($A:$A)=3"</formula>
    </cfRule>
    <cfRule type="expression" dxfId="0" priority="484" stopIfTrue="1">
      <formula>"len($A:$A)=3"</formula>
    </cfRule>
  </conditionalFormatting>
  <conditionalFormatting sqref="C242:F242">
    <cfRule type="expression" dxfId="0" priority="385" stopIfTrue="1">
      <formula>"len($A:$A)=3"</formula>
    </cfRule>
    <cfRule type="expression" dxfId="0" priority="386" stopIfTrue="1">
      <formula>"len($A:$A)=3"</formula>
    </cfRule>
  </conditionalFormatting>
  <conditionalFormatting sqref="C259">
    <cfRule type="expression" dxfId="0" priority="481" stopIfTrue="1">
      <formula>"len($A:$A)=3"</formula>
    </cfRule>
    <cfRule type="expression" dxfId="0" priority="482" stopIfTrue="1">
      <formula>"len($A:$A)=3"</formula>
    </cfRule>
  </conditionalFormatting>
  <conditionalFormatting sqref="D259:F259">
    <cfRule type="expression" dxfId="0" priority="479" stopIfTrue="1">
      <formula>"len($A:$A)=3"</formula>
    </cfRule>
    <cfRule type="expression" dxfId="0" priority="480" stopIfTrue="1">
      <formula>"len($A:$A)=3"</formula>
    </cfRule>
  </conditionalFormatting>
  <conditionalFormatting sqref="C260:F260">
    <cfRule type="expression" dxfId="0" priority="383" stopIfTrue="1">
      <formula>"len($A:$A)=3"</formula>
    </cfRule>
    <cfRule type="expression" dxfId="0" priority="384" stopIfTrue="1">
      <formula>"len($A:$A)=3"</formula>
    </cfRule>
  </conditionalFormatting>
  <conditionalFormatting sqref="C273:F273">
    <cfRule type="expression" dxfId="0" priority="381" stopIfTrue="1">
      <formula>"len($A:$A)=3"</formula>
    </cfRule>
    <cfRule type="expression" dxfId="0" priority="382" stopIfTrue="1">
      <formula>"len($A:$A)=3"</formula>
    </cfRule>
  </conditionalFormatting>
  <conditionalFormatting sqref="C282:F282">
    <cfRule type="expression" dxfId="0" priority="379" stopIfTrue="1">
      <formula>"len($A:$A)=3"</formula>
    </cfRule>
    <cfRule type="expression" dxfId="0" priority="380" stopIfTrue="1">
      <formula>"len($A:$A)=3"</formula>
    </cfRule>
  </conditionalFormatting>
  <conditionalFormatting sqref="C285:F285">
    <cfRule type="expression" dxfId="0" priority="375" stopIfTrue="1">
      <formula>"len($A:$A)=3"</formula>
    </cfRule>
    <cfRule type="expression" dxfId="0" priority="376" stopIfTrue="1">
      <formula>"len($A:$A)=3"</formula>
    </cfRule>
  </conditionalFormatting>
  <conditionalFormatting sqref="C286:F286">
    <cfRule type="expression" dxfId="0" priority="95" stopIfTrue="1">
      <formula>"len($A:$A)=3"</formula>
    </cfRule>
    <cfRule type="expression" dxfId="0" priority="96" stopIfTrue="1">
      <formula>"len($A:$A)=3"</formula>
    </cfRule>
  </conditionalFormatting>
  <conditionalFormatting sqref="C290:F290">
    <cfRule type="expression" dxfId="0" priority="523" stopIfTrue="1">
      <formula>"len($A:$A)=3"</formula>
    </cfRule>
    <cfRule type="expression" dxfId="0" priority="524" stopIfTrue="1">
      <formula>"len($A:$A)=3"</formula>
    </cfRule>
  </conditionalFormatting>
  <conditionalFormatting sqref="E291">
    <cfRule type="expression" dxfId="0" priority="1" stopIfTrue="1">
      <formula>"len($A:$A)=3"</formula>
    </cfRule>
    <cfRule type="expression" dxfId="0" priority="2" stopIfTrue="1">
      <formula>"len($A:$A)=3"</formula>
    </cfRule>
  </conditionalFormatting>
  <conditionalFormatting sqref="C7:C11">
    <cfRule type="expression" dxfId="0" priority="373" stopIfTrue="1">
      <formula>"len($A:$A)=3"</formula>
    </cfRule>
    <cfRule type="expression" dxfId="0" priority="374" stopIfTrue="1">
      <formula>"len($A:$A)=3"</formula>
    </cfRule>
  </conditionalFormatting>
  <conditionalFormatting sqref="C13:C17">
    <cfRule type="expression" dxfId="0" priority="371" stopIfTrue="1">
      <formula>"len($A:$A)=3"</formula>
    </cfRule>
    <cfRule type="expression" dxfId="0" priority="372" stopIfTrue="1">
      <formula>"len($A:$A)=3"</formula>
    </cfRule>
  </conditionalFormatting>
  <conditionalFormatting sqref="C19:C20">
    <cfRule type="expression" dxfId="0" priority="369" stopIfTrue="1">
      <formula>"len($A:$A)=3"</formula>
    </cfRule>
    <cfRule type="expression" dxfId="0" priority="370" stopIfTrue="1">
      <formula>"len($A:$A)=3"</formula>
    </cfRule>
  </conditionalFormatting>
  <conditionalFormatting sqref="C23:C25">
    <cfRule type="expression" dxfId="0" priority="367" stopIfTrue="1">
      <formula>"len($A:$A)=3"</formula>
    </cfRule>
    <cfRule type="expression" dxfId="0" priority="368" stopIfTrue="1">
      <formula>"len($A:$A)=3"</formula>
    </cfRule>
  </conditionalFormatting>
  <conditionalFormatting sqref="C27:C29">
    <cfRule type="expression" dxfId="0" priority="365" stopIfTrue="1">
      <formula>"len($A:$A)=3"</formula>
    </cfRule>
    <cfRule type="expression" dxfId="0" priority="366" stopIfTrue="1">
      <formula>"len($A:$A)=3"</formula>
    </cfRule>
  </conditionalFormatting>
  <conditionalFormatting sqref="C31:C32">
    <cfRule type="expression" dxfId="0" priority="363" stopIfTrue="1">
      <formula>"len($A:$A)=3"</formula>
    </cfRule>
    <cfRule type="expression" dxfId="0" priority="364" stopIfTrue="1">
      <formula>"len($A:$A)=3"</formula>
    </cfRule>
  </conditionalFormatting>
  <conditionalFormatting sqref="C35:C38">
    <cfRule type="expression" dxfId="0" priority="361" stopIfTrue="1">
      <formula>"len($A:$A)=3"</formula>
    </cfRule>
    <cfRule type="expression" dxfId="0" priority="362" stopIfTrue="1">
      <formula>"len($A:$A)=3"</formula>
    </cfRule>
  </conditionalFormatting>
  <conditionalFormatting sqref="C40:C43">
    <cfRule type="expression" dxfId="0" priority="359" stopIfTrue="1">
      <formula>"len($A:$A)=3"</formula>
    </cfRule>
    <cfRule type="expression" dxfId="0" priority="360" stopIfTrue="1">
      <formula>"len($A:$A)=3"</formula>
    </cfRule>
  </conditionalFormatting>
  <conditionalFormatting sqref="C46:C59">
    <cfRule type="expression" dxfId="0" priority="357" stopIfTrue="1">
      <formula>"len($A:$A)=3"</formula>
    </cfRule>
    <cfRule type="expression" dxfId="0" priority="358" stopIfTrue="1">
      <formula>"len($A:$A)=3"</formula>
    </cfRule>
  </conditionalFormatting>
  <conditionalFormatting sqref="C61:C63">
    <cfRule type="expression" dxfId="0" priority="355" stopIfTrue="1">
      <formula>"len($A:$A)=3"</formula>
    </cfRule>
    <cfRule type="expression" dxfId="0" priority="356" stopIfTrue="1">
      <formula>"len($A:$A)=3"</formula>
    </cfRule>
  </conditionalFormatting>
  <conditionalFormatting sqref="C66:C70">
    <cfRule type="expression" dxfId="0" priority="353" stopIfTrue="1">
      <formula>"len($A:$A)=3"</formula>
    </cfRule>
    <cfRule type="expression" dxfId="0" priority="354" stopIfTrue="1">
      <formula>"len($A:$A)=3"</formula>
    </cfRule>
  </conditionalFormatting>
  <conditionalFormatting sqref="C72:C74">
    <cfRule type="expression" dxfId="0" priority="351" stopIfTrue="1">
      <formula>"len($A:$A)=3"</formula>
    </cfRule>
    <cfRule type="expression" dxfId="0" priority="352" stopIfTrue="1">
      <formula>"len($A:$A)=3"</formula>
    </cfRule>
  </conditionalFormatting>
  <conditionalFormatting sqref="C76:C78">
    <cfRule type="expression" dxfId="0" priority="349" stopIfTrue="1">
      <formula>"len($A:$A)=3"</formula>
    </cfRule>
    <cfRule type="expression" dxfId="0" priority="350" stopIfTrue="1">
      <formula>"len($A:$A)=3"</formula>
    </cfRule>
  </conditionalFormatting>
  <conditionalFormatting sqref="C80:C82">
    <cfRule type="expression" dxfId="0" priority="347" stopIfTrue="1">
      <formula>"len($A:$A)=3"</formula>
    </cfRule>
    <cfRule type="expression" dxfId="0" priority="348" stopIfTrue="1">
      <formula>"len($A:$A)=3"</formula>
    </cfRule>
  </conditionalFormatting>
  <conditionalFormatting sqref="C84:C88">
    <cfRule type="expression" dxfId="0" priority="345" stopIfTrue="1">
      <formula>"len($A:$A)=3"</formula>
    </cfRule>
    <cfRule type="expression" dxfId="0" priority="346" stopIfTrue="1">
      <formula>"len($A:$A)=3"</formula>
    </cfRule>
  </conditionalFormatting>
  <conditionalFormatting sqref="C90:C91">
    <cfRule type="expression" dxfId="0" priority="343" stopIfTrue="1">
      <formula>"len($A:$A)=3"</formula>
    </cfRule>
    <cfRule type="expression" dxfId="0" priority="344" stopIfTrue="1">
      <formula>"len($A:$A)=3"</formula>
    </cfRule>
  </conditionalFormatting>
  <conditionalFormatting sqref="C93:C100">
    <cfRule type="expression" dxfId="0" priority="341" stopIfTrue="1">
      <formula>"len($A:$A)=3"</formula>
    </cfRule>
    <cfRule type="expression" dxfId="0" priority="342" stopIfTrue="1">
      <formula>"len($A:$A)=3"</formula>
    </cfRule>
  </conditionalFormatting>
  <conditionalFormatting sqref="C102:C103">
    <cfRule type="expression" dxfId="0" priority="339" stopIfTrue="1">
      <formula>"len($A:$A)=3"</formula>
    </cfRule>
    <cfRule type="expression" dxfId="0" priority="340" stopIfTrue="1">
      <formula>"len($A:$A)=3"</formula>
    </cfRule>
  </conditionalFormatting>
  <conditionalFormatting sqref="C106:C109">
    <cfRule type="expression" dxfId="0" priority="337" stopIfTrue="1">
      <formula>"len($A:$A)=3"</formula>
    </cfRule>
    <cfRule type="expression" dxfId="0" priority="338" stopIfTrue="1">
      <formula>"len($A:$A)=3"</formula>
    </cfRule>
  </conditionalFormatting>
  <conditionalFormatting sqref="C111:C114">
    <cfRule type="expression" dxfId="0" priority="335" stopIfTrue="1">
      <formula>"len($A:$A)=3"</formula>
    </cfRule>
    <cfRule type="expression" dxfId="0" priority="336" stopIfTrue="1">
      <formula>"len($A:$A)=3"</formula>
    </cfRule>
  </conditionalFormatting>
  <conditionalFormatting sqref="C116:C119">
    <cfRule type="expression" dxfId="0" priority="333" stopIfTrue="1">
      <formula>"len($A:$A)=3"</formula>
    </cfRule>
    <cfRule type="expression" dxfId="0" priority="334" stopIfTrue="1">
      <formula>"len($A:$A)=3"</formula>
    </cfRule>
  </conditionalFormatting>
  <conditionalFormatting sqref="C121:C122">
    <cfRule type="expression" dxfId="0" priority="331" stopIfTrue="1">
      <formula>"len($A:$A)=3"</formula>
    </cfRule>
    <cfRule type="expression" dxfId="0" priority="332" stopIfTrue="1">
      <formula>"len($A:$A)=3"</formula>
    </cfRule>
  </conditionalFormatting>
  <conditionalFormatting sqref="C124:C127">
    <cfRule type="expression" dxfId="0" priority="329" stopIfTrue="1">
      <formula>"len($A:$A)=3"</formula>
    </cfRule>
    <cfRule type="expression" dxfId="0" priority="330" stopIfTrue="1">
      <formula>"len($A:$A)=3"</formula>
    </cfRule>
  </conditionalFormatting>
  <conditionalFormatting sqref="C129:C131">
    <cfRule type="expression" dxfId="0" priority="327" stopIfTrue="1">
      <formula>"len($A:$A)=3"</formula>
    </cfRule>
    <cfRule type="expression" dxfId="0" priority="328" stopIfTrue="1">
      <formula>"len($A:$A)=3"</formula>
    </cfRule>
  </conditionalFormatting>
  <conditionalFormatting sqref="C133:C135">
    <cfRule type="expression" dxfId="0" priority="325" stopIfTrue="1">
      <formula>"len($A:$A)=3"</formula>
    </cfRule>
    <cfRule type="expression" dxfId="0" priority="326" stopIfTrue="1">
      <formula>"len($A:$A)=3"</formula>
    </cfRule>
  </conditionalFormatting>
  <conditionalFormatting sqref="C137:C138">
    <cfRule type="expression" dxfId="0" priority="323" stopIfTrue="1">
      <formula>"len($A:$A)=3"</formula>
    </cfRule>
    <cfRule type="expression" dxfId="0" priority="324" stopIfTrue="1">
      <formula>"len($A:$A)=3"</formula>
    </cfRule>
  </conditionalFormatting>
  <conditionalFormatting sqref="C141:C144">
    <cfRule type="expression" dxfId="0" priority="321" stopIfTrue="1">
      <formula>"len($A:$A)=3"</formula>
    </cfRule>
    <cfRule type="expression" dxfId="0" priority="322" stopIfTrue="1">
      <formula>"len($A:$A)=3"</formula>
    </cfRule>
  </conditionalFormatting>
  <conditionalFormatting sqref="C146:C149">
    <cfRule type="expression" dxfId="0" priority="319" stopIfTrue="1">
      <formula>"len($A:$A)=3"</formula>
    </cfRule>
    <cfRule type="expression" dxfId="0" priority="320" stopIfTrue="1">
      <formula>"len($A:$A)=3"</formula>
    </cfRule>
  </conditionalFormatting>
  <conditionalFormatting sqref="C151:C154">
    <cfRule type="expression" dxfId="0" priority="317" stopIfTrue="1">
      <formula>"len($A:$A)=3"</formula>
    </cfRule>
    <cfRule type="expression" dxfId="0" priority="318" stopIfTrue="1">
      <formula>"len($A:$A)=3"</formula>
    </cfRule>
  </conditionalFormatting>
  <conditionalFormatting sqref="C156:C163">
    <cfRule type="expression" dxfId="0" priority="315" stopIfTrue="1">
      <formula>"len($A:$A)=3"</formula>
    </cfRule>
    <cfRule type="expression" dxfId="0" priority="316" stopIfTrue="1">
      <formula>"len($A:$A)=3"</formula>
    </cfRule>
  </conditionalFormatting>
  <conditionalFormatting sqref="C165:C170">
    <cfRule type="expression" dxfId="0" priority="313" stopIfTrue="1">
      <formula>"len($A:$A)=3"</formula>
    </cfRule>
    <cfRule type="expression" dxfId="0" priority="314" stopIfTrue="1">
      <formula>"len($A:$A)=3"</formula>
    </cfRule>
  </conditionalFormatting>
  <conditionalFormatting sqref="C172:C179">
    <cfRule type="expression" dxfId="0" priority="311" stopIfTrue="1">
      <formula>"len($A:$A)=3"</formula>
    </cfRule>
    <cfRule type="expression" dxfId="0" priority="312" stopIfTrue="1">
      <formula>"len($A:$A)=3"</formula>
    </cfRule>
  </conditionalFormatting>
  <conditionalFormatting sqref="C181:C182">
    <cfRule type="expression" dxfId="0" priority="309" stopIfTrue="1">
      <formula>"len($A:$A)=3"</formula>
    </cfRule>
    <cfRule type="expression" dxfId="0" priority="310" stopIfTrue="1">
      <formula>"len($A:$A)=3"</formula>
    </cfRule>
  </conditionalFormatting>
  <conditionalFormatting sqref="C184:C185">
    <cfRule type="expression" dxfId="0" priority="307" stopIfTrue="1">
      <formula>"len($A:$A)=3"</formula>
    </cfRule>
    <cfRule type="expression" dxfId="0" priority="308" stopIfTrue="1">
      <formula>"len($A:$A)=3"</formula>
    </cfRule>
  </conditionalFormatting>
  <conditionalFormatting sqref="C188:C190">
    <cfRule type="expression" dxfId="0" priority="305" stopIfTrue="1">
      <formula>"len($A:$A)=3"</formula>
    </cfRule>
    <cfRule type="expression" dxfId="0" priority="306" stopIfTrue="1">
      <formula>"len($A:$A)=3"</formula>
    </cfRule>
  </conditionalFormatting>
  <conditionalFormatting sqref="C193:C194">
    <cfRule type="expression" dxfId="0" priority="303" stopIfTrue="1">
      <formula>"len($A:$A)=3"</formula>
    </cfRule>
    <cfRule type="expression" dxfId="0" priority="304" stopIfTrue="1">
      <formula>"len($A:$A)=3"</formula>
    </cfRule>
  </conditionalFormatting>
  <conditionalFormatting sqref="C197:C199">
    <cfRule type="expression" dxfId="0" priority="301" stopIfTrue="1">
      <formula>"len($A:$A)=3"</formula>
    </cfRule>
    <cfRule type="expression" dxfId="0" priority="302" stopIfTrue="1">
      <formula>"len($A:$A)=3"</formula>
    </cfRule>
  </conditionalFormatting>
  <conditionalFormatting sqref="C201:C208">
    <cfRule type="expression" dxfId="0" priority="299" stopIfTrue="1">
      <formula>"len($A:$A)=3"</formula>
    </cfRule>
    <cfRule type="expression" dxfId="0" priority="300" stopIfTrue="1">
      <formula>"len($A:$A)=3"</formula>
    </cfRule>
  </conditionalFormatting>
  <conditionalFormatting sqref="C210:C220">
    <cfRule type="expression" dxfId="0" priority="297" stopIfTrue="1">
      <formula>"len($A:$A)=3"</formula>
    </cfRule>
    <cfRule type="expression" dxfId="0" priority="298" stopIfTrue="1">
      <formula>"len($A:$A)=3"</formula>
    </cfRule>
  </conditionalFormatting>
  <conditionalFormatting sqref="C225:C240">
    <cfRule type="expression" dxfId="0" priority="293" stopIfTrue="1">
      <formula>"len($A:$A)=3"</formula>
    </cfRule>
    <cfRule type="expression" dxfId="0" priority="294" stopIfTrue="1">
      <formula>"len($A:$A)=3"</formula>
    </cfRule>
  </conditionalFormatting>
  <conditionalFormatting sqref="C243:C258">
    <cfRule type="expression" dxfId="0" priority="291" stopIfTrue="1">
      <formula>"len($A:$A)=3"</formula>
    </cfRule>
    <cfRule type="expression" dxfId="0" priority="292" stopIfTrue="1">
      <formula>"len($A:$A)=3"</formula>
    </cfRule>
  </conditionalFormatting>
  <conditionalFormatting sqref="C261:C272">
    <cfRule type="expression" dxfId="0" priority="289" stopIfTrue="1">
      <formula>"len($A:$A)=3"</formula>
    </cfRule>
    <cfRule type="expression" dxfId="0" priority="290" stopIfTrue="1">
      <formula>"len($A:$A)=3"</formula>
    </cfRule>
  </conditionalFormatting>
  <conditionalFormatting sqref="C274:C280">
    <cfRule type="expression" dxfId="0" priority="287" stopIfTrue="1">
      <formula>"len($A:$A)=3"</formula>
    </cfRule>
    <cfRule type="expression" dxfId="0" priority="288" stopIfTrue="1">
      <formula>"len($A:$A)=3"</formula>
    </cfRule>
  </conditionalFormatting>
  <conditionalFormatting sqref="C283:C284">
    <cfRule type="expression" dxfId="0" priority="285" stopIfTrue="1">
      <formula>"len($A:$A)=3"</formula>
    </cfRule>
    <cfRule type="expression" dxfId="0" priority="286" stopIfTrue="1">
      <formula>"len($A:$A)=3"</formula>
    </cfRule>
  </conditionalFormatting>
  <conditionalFormatting sqref="C287:C288">
    <cfRule type="expression" dxfId="0" priority="283" stopIfTrue="1">
      <formula>"len($A:$A)=3"</formula>
    </cfRule>
    <cfRule type="expression" dxfId="0" priority="284" stopIfTrue="1">
      <formula>"len($A:$A)=3"</formula>
    </cfRule>
  </conditionalFormatting>
  <conditionalFormatting sqref="D7:D11">
    <cfRule type="expression" dxfId="0" priority="281" stopIfTrue="1">
      <formula>"len($A:$A)=3"</formula>
    </cfRule>
    <cfRule type="expression" dxfId="0" priority="282" stopIfTrue="1">
      <formula>"len($A:$A)=3"</formula>
    </cfRule>
  </conditionalFormatting>
  <conditionalFormatting sqref="D13:D17">
    <cfRule type="expression" dxfId="0" priority="279" stopIfTrue="1">
      <formula>"len($A:$A)=3"</formula>
    </cfRule>
    <cfRule type="expression" dxfId="0" priority="280" stopIfTrue="1">
      <formula>"len($A:$A)=3"</formula>
    </cfRule>
  </conditionalFormatting>
  <conditionalFormatting sqref="D19:D20">
    <cfRule type="expression" dxfId="0" priority="277" stopIfTrue="1">
      <formula>"len($A:$A)=3"</formula>
    </cfRule>
    <cfRule type="expression" dxfId="0" priority="278" stopIfTrue="1">
      <formula>"len($A:$A)=3"</formula>
    </cfRule>
  </conditionalFormatting>
  <conditionalFormatting sqref="D23:D25">
    <cfRule type="expression" dxfId="0" priority="275" stopIfTrue="1">
      <formula>"len($A:$A)=3"</formula>
    </cfRule>
    <cfRule type="expression" dxfId="0" priority="276" stopIfTrue="1">
      <formula>"len($A:$A)=3"</formula>
    </cfRule>
  </conditionalFormatting>
  <conditionalFormatting sqref="D27:D29">
    <cfRule type="expression" dxfId="0" priority="273" stopIfTrue="1">
      <formula>"len($A:$A)=3"</formula>
    </cfRule>
    <cfRule type="expression" dxfId="0" priority="274" stopIfTrue="1">
      <formula>"len($A:$A)=3"</formula>
    </cfRule>
  </conditionalFormatting>
  <conditionalFormatting sqref="D31:D32">
    <cfRule type="expression" dxfId="0" priority="271" stopIfTrue="1">
      <formula>"len($A:$A)=3"</formula>
    </cfRule>
    <cfRule type="expression" dxfId="0" priority="272" stopIfTrue="1">
      <formula>"len($A:$A)=3"</formula>
    </cfRule>
  </conditionalFormatting>
  <conditionalFormatting sqref="D35:D38">
    <cfRule type="expression" dxfId="0" priority="269" stopIfTrue="1">
      <formula>"len($A:$A)=3"</formula>
    </cfRule>
    <cfRule type="expression" dxfId="0" priority="270" stopIfTrue="1">
      <formula>"len($A:$A)=3"</formula>
    </cfRule>
  </conditionalFormatting>
  <conditionalFormatting sqref="D40:D43">
    <cfRule type="expression" dxfId="0" priority="267" stopIfTrue="1">
      <formula>"len($A:$A)=3"</formula>
    </cfRule>
    <cfRule type="expression" dxfId="0" priority="268" stopIfTrue="1">
      <formula>"len($A:$A)=3"</formula>
    </cfRule>
  </conditionalFormatting>
  <conditionalFormatting sqref="D46:D59">
    <cfRule type="expression" dxfId="0" priority="265" stopIfTrue="1">
      <formula>"len($A:$A)=3"</formula>
    </cfRule>
    <cfRule type="expression" dxfId="0" priority="266" stopIfTrue="1">
      <formula>"len($A:$A)=3"</formula>
    </cfRule>
  </conditionalFormatting>
  <conditionalFormatting sqref="D61:D63">
    <cfRule type="expression" dxfId="0" priority="263" stopIfTrue="1">
      <formula>"len($A:$A)=3"</formula>
    </cfRule>
    <cfRule type="expression" dxfId="0" priority="264" stopIfTrue="1">
      <formula>"len($A:$A)=3"</formula>
    </cfRule>
  </conditionalFormatting>
  <conditionalFormatting sqref="D66:D70">
    <cfRule type="expression" dxfId="0" priority="261" stopIfTrue="1">
      <formula>"len($A:$A)=3"</formula>
    </cfRule>
    <cfRule type="expression" dxfId="0" priority="262" stopIfTrue="1">
      <formula>"len($A:$A)=3"</formula>
    </cfRule>
  </conditionalFormatting>
  <conditionalFormatting sqref="D72:D74">
    <cfRule type="expression" dxfId="0" priority="259" stopIfTrue="1">
      <formula>"len($A:$A)=3"</formula>
    </cfRule>
    <cfRule type="expression" dxfId="0" priority="260" stopIfTrue="1">
      <formula>"len($A:$A)=3"</formula>
    </cfRule>
  </conditionalFormatting>
  <conditionalFormatting sqref="D76:D78">
    <cfRule type="expression" dxfId="0" priority="257" stopIfTrue="1">
      <formula>"len($A:$A)=3"</formula>
    </cfRule>
    <cfRule type="expression" dxfId="0" priority="258" stopIfTrue="1">
      <formula>"len($A:$A)=3"</formula>
    </cfRule>
  </conditionalFormatting>
  <conditionalFormatting sqref="D80:D82">
    <cfRule type="expression" dxfId="0" priority="255" stopIfTrue="1">
      <formula>"len($A:$A)=3"</formula>
    </cfRule>
    <cfRule type="expression" dxfId="0" priority="256" stopIfTrue="1">
      <formula>"len($A:$A)=3"</formula>
    </cfRule>
  </conditionalFormatting>
  <conditionalFormatting sqref="D84:D88">
    <cfRule type="expression" dxfId="0" priority="253" stopIfTrue="1">
      <formula>"len($A:$A)=3"</formula>
    </cfRule>
    <cfRule type="expression" dxfId="0" priority="254" stopIfTrue="1">
      <formula>"len($A:$A)=3"</formula>
    </cfRule>
  </conditionalFormatting>
  <conditionalFormatting sqref="D90:D91">
    <cfRule type="expression" dxfId="0" priority="251" stopIfTrue="1">
      <formula>"len($A:$A)=3"</formula>
    </cfRule>
    <cfRule type="expression" dxfId="0" priority="252" stopIfTrue="1">
      <formula>"len($A:$A)=3"</formula>
    </cfRule>
  </conditionalFormatting>
  <conditionalFormatting sqref="D93:D100">
    <cfRule type="expression" dxfId="0" priority="249" stopIfTrue="1">
      <formula>"len($A:$A)=3"</formula>
    </cfRule>
    <cfRule type="expression" dxfId="0" priority="250" stopIfTrue="1">
      <formula>"len($A:$A)=3"</formula>
    </cfRule>
  </conditionalFormatting>
  <conditionalFormatting sqref="D102:D103">
    <cfRule type="expression" dxfId="0" priority="247" stopIfTrue="1">
      <formula>"len($A:$A)=3"</formula>
    </cfRule>
    <cfRule type="expression" dxfId="0" priority="248" stopIfTrue="1">
      <formula>"len($A:$A)=3"</formula>
    </cfRule>
  </conditionalFormatting>
  <conditionalFormatting sqref="D106:D109">
    <cfRule type="expression" dxfId="0" priority="245" stopIfTrue="1">
      <formula>"len($A:$A)=3"</formula>
    </cfRule>
    <cfRule type="expression" dxfId="0" priority="246" stopIfTrue="1">
      <formula>"len($A:$A)=3"</formula>
    </cfRule>
  </conditionalFormatting>
  <conditionalFormatting sqref="D111:D114">
    <cfRule type="expression" dxfId="0" priority="243" stopIfTrue="1">
      <formula>"len($A:$A)=3"</formula>
    </cfRule>
    <cfRule type="expression" dxfId="0" priority="244" stopIfTrue="1">
      <formula>"len($A:$A)=3"</formula>
    </cfRule>
  </conditionalFormatting>
  <conditionalFormatting sqref="D116:D119">
    <cfRule type="expression" dxfId="0" priority="241" stopIfTrue="1">
      <formula>"len($A:$A)=3"</formula>
    </cfRule>
    <cfRule type="expression" dxfId="0" priority="242" stopIfTrue="1">
      <formula>"len($A:$A)=3"</formula>
    </cfRule>
  </conditionalFormatting>
  <conditionalFormatting sqref="D121:D122">
    <cfRule type="expression" dxfId="0" priority="239" stopIfTrue="1">
      <formula>"len($A:$A)=3"</formula>
    </cfRule>
    <cfRule type="expression" dxfId="0" priority="240" stopIfTrue="1">
      <formula>"len($A:$A)=3"</formula>
    </cfRule>
  </conditionalFormatting>
  <conditionalFormatting sqref="D124:D127">
    <cfRule type="expression" dxfId="0" priority="237" stopIfTrue="1">
      <formula>"len($A:$A)=3"</formula>
    </cfRule>
    <cfRule type="expression" dxfId="0" priority="238" stopIfTrue="1">
      <formula>"len($A:$A)=3"</formula>
    </cfRule>
  </conditionalFormatting>
  <conditionalFormatting sqref="D129:D131">
    <cfRule type="expression" dxfId="0" priority="235" stopIfTrue="1">
      <formula>"len($A:$A)=3"</formula>
    </cfRule>
    <cfRule type="expression" dxfId="0" priority="236" stopIfTrue="1">
      <formula>"len($A:$A)=3"</formula>
    </cfRule>
  </conditionalFormatting>
  <conditionalFormatting sqref="D133:D135">
    <cfRule type="expression" dxfId="0" priority="233" stopIfTrue="1">
      <formula>"len($A:$A)=3"</formula>
    </cfRule>
    <cfRule type="expression" dxfId="0" priority="234" stopIfTrue="1">
      <formula>"len($A:$A)=3"</formula>
    </cfRule>
  </conditionalFormatting>
  <conditionalFormatting sqref="D137:D138">
    <cfRule type="expression" dxfId="0" priority="231" stopIfTrue="1">
      <formula>"len($A:$A)=3"</formula>
    </cfRule>
    <cfRule type="expression" dxfId="0" priority="232" stopIfTrue="1">
      <formula>"len($A:$A)=3"</formula>
    </cfRule>
  </conditionalFormatting>
  <conditionalFormatting sqref="D141:D144">
    <cfRule type="expression" dxfId="0" priority="229" stopIfTrue="1">
      <formula>"len($A:$A)=3"</formula>
    </cfRule>
    <cfRule type="expression" dxfId="0" priority="230" stopIfTrue="1">
      <formula>"len($A:$A)=3"</formula>
    </cfRule>
  </conditionalFormatting>
  <conditionalFormatting sqref="D146:D149">
    <cfRule type="expression" dxfId="0" priority="227" stopIfTrue="1">
      <formula>"len($A:$A)=3"</formula>
    </cfRule>
    <cfRule type="expression" dxfId="0" priority="228" stopIfTrue="1">
      <formula>"len($A:$A)=3"</formula>
    </cfRule>
  </conditionalFormatting>
  <conditionalFormatting sqref="D151:D154">
    <cfRule type="expression" dxfId="0" priority="225" stopIfTrue="1">
      <formula>"len($A:$A)=3"</formula>
    </cfRule>
    <cfRule type="expression" dxfId="0" priority="226" stopIfTrue="1">
      <formula>"len($A:$A)=3"</formula>
    </cfRule>
  </conditionalFormatting>
  <conditionalFormatting sqref="D156:D163">
    <cfRule type="expression" dxfId="0" priority="223" stopIfTrue="1">
      <formula>"len($A:$A)=3"</formula>
    </cfRule>
    <cfRule type="expression" dxfId="0" priority="224" stopIfTrue="1">
      <formula>"len($A:$A)=3"</formula>
    </cfRule>
  </conditionalFormatting>
  <conditionalFormatting sqref="D165:D170">
    <cfRule type="expression" dxfId="0" priority="221" stopIfTrue="1">
      <formula>"len($A:$A)=3"</formula>
    </cfRule>
    <cfRule type="expression" dxfId="0" priority="222" stopIfTrue="1">
      <formula>"len($A:$A)=3"</formula>
    </cfRule>
  </conditionalFormatting>
  <conditionalFormatting sqref="D172:D179">
    <cfRule type="expression" dxfId="0" priority="219" stopIfTrue="1">
      <formula>"len($A:$A)=3"</formula>
    </cfRule>
    <cfRule type="expression" dxfId="0" priority="220" stopIfTrue="1">
      <formula>"len($A:$A)=3"</formula>
    </cfRule>
  </conditionalFormatting>
  <conditionalFormatting sqref="D181:D182">
    <cfRule type="expression" dxfId="0" priority="217" stopIfTrue="1">
      <formula>"len($A:$A)=3"</formula>
    </cfRule>
    <cfRule type="expression" dxfId="0" priority="218" stopIfTrue="1">
      <formula>"len($A:$A)=3"</formula>
    </cfRule>
  </conditionalFormatting>
  <conditionalFormatting sqref="D184:D185">
    <cfRule type="expression" dxfId="0" priority="215" stopIfTrue="1">
      <formula>"len($A:$A)=3"</formula>
    </cfRule>
    <cfRule type="expression" dxfId="0" priority="216" stopIfTrue="1">
      <formula>"len($A:$A)=3"</formula>
    </cfRule>
  </conditionalFormatting>
  <conditionalFormatting sqref="D188:D190">
    <cfRule type="expression" dxfId="0" priority="213" stopIfTrue="1">
      <formula>"len($A:$A)=3"</formula>
    </cfRule>
    <cfRule type="expression" dxfId="0" priority="214" stopIfTrue="1">
      <formula>"len($A:$A)=3"</formula>
    </cfRule>
  </conditionalFormatting>
  <conditionalFormatting sqref="D193:D194">
    <cfRule type="expression" dxfId="0" priority="211" stopIfTrue="1">
      <formula>"len($A:$A)=3"</formula>
    </cfRule>
    <cfRule type="expression" dxfId="0" priority="212" stopIfTrue="1">
      <formula>"len($A:$A)=3"</formula>
    </cfRule>
  </conditionalFormatting>
  <conditionalFormatting sqref="D197:D199">
    <cfRule type="expression" dxfId="0" priority="209" stopIfTrue="1">
      <formula>"len($A:$A)=3"</formula>
    </cfRule>
    <cfRule type="expression" dxfId="0" priority="210" stopIfTrue="1">
      <formula>"len($A:$A)=3"</formula>
    </cfRule>
  </conditionalFormatting>
  <conditionalFormatting sqref="D201:D208">
    <cfRule type="expression" dxfId="0" priority="207" stopIfTrue="1">
      <formula>"len($A:$A)=3"</formula>
    </cfRule>
    <cfRule type="expression" dxfId="0" priority="208" stopIfTrue="1">
      <formula>"len($A:$A)=3"</formula>
    </cfRule>
  </conditionalFormatting>
  <conditionalFormatting sqref="D210:D220">
    <cfRule type="expression" dxfId="0" priority="205" stopIfTrue="1">
      <formula>"len($A:$A)=3"</formula>
    </cfRule>
    <cfRule type="expression" dxfId="0" priority="206" stopIfTrue="1">
      <formula>"len($A:$A)=3"</formula>
    </cfRule>
  </conditionalFormatting>
  <conditionalFormatting sqref="D225:D240">
    <cfRule type="expression" dxfId="0" priority="201" stopIfTrue="1">
      <formula>"len($A:$A)=3"</formula>
    </cfRule>
    <cfRule type="expression" dxfId="0" priority="202" stopIfTrue="1">
      <formula>"len($A:$A)=3"</formula>
    </cfRule>
  </conditionalFormatting>
  <conditionalFormatting sqref="D243:D258">
    <cfRule type="expression" dxfId="0" priority="199" stopIfTrue="1">
      <formula>"len($A:$A)=3"</formula>
    </cfRule>
    <cfRule type="expression" dxfId="0" priority="200" stopIfTrue="1">
      <formula>"len($A:$A)=3"</formula>
    </cfRule>
  </conditionalFormatting>
  <conditionalFormatting sqref="D261:D272">
    <cfRule type="expression" dxfId="0" priority="197" stopIfTrue="1">
      <formula>"len($A:$A)=3"</formula>
    </cfRule>
    <cfRule type="expression" dxfId="0" priority="198" stopIfTrue="1">
      <formula>"len($A:$A)=3"</formula>
    </cfRule>
  </conditionalFormatting>
  <conditionalFormatting sqref="D274:D280">
    <cfRule type="expression" dxfId="0" priority="195" stopIfTrue="1">
      <formula>"len($A:$A)=3"</formula>
    </cfRule>
    <cfRule type="expression" dxfId="0" priority="196" stopIfTrue="1">
      <formula>"len($A:$A)=3"</formula>
    </cfRule>
  </conditionalFormatting>
  <conditionalFormatting sqref="D283:D284">
    <cfRule type="expression" dxfId="0" priority="193" stopIfTrue="1">
      <formula>"len($A:$A)=3"</formula>
    </cfRule>
    <cfRule type="expression" dxfId="0" priority="194" stopIfTrue="1">
      <formula>"len($A:$A)=3"</formula>
    </cfRule>
  </conditionalFormatting>
  <conditionalFormatting sqref="D287:D288">
    <cfRule type="expression" dxfId="0" priority="191" stopIfTrue="1">
      <formula>"len($A:$A)=3"</formula>
    </cfRule>
    <cfRule type="expression" dxfId="0" priority="192" stopIfTrue="1">
      <formula>"len($A:$A)=3"</formula>
    </cfRule>
  </conditionalFormatting>
  <conditionalFormatting sqref="E7:E11">
    <cfRule type="expression" dxfId="0" priority="93" stopIfTrue="1">
      <formula>"len($A:$A)=3"</formula>
    </cfRule>
    <cfRule type="expression" dxfId="0" priority="94" stopIfTrue="1">
      <formula>"len($A:$A)=3"</formula>
    </cfRule>
  </conditionalFormatting>
  <conditionalFormatting sqref="E13:E17">
    <cfRule type="expression" dxfId="0" priority="91" stopIfTrue="1">
      <formula>"len($A:$A)=3"</formula>
    </cfRule>
    <cfRule type="expression" dxfId="0" priority="92" stopIfTrue="1">
      <formula>"len($A:$A)=3"</formula>
    </cfRule>
  </conditionalFormatting>
  <conditionalFormatting sqref="E19:E20">
    <cfRule type="expression" dxfId="0" priority="89" stopIfTrue="1">
      <formula>"len($A:$A)=3"</formula>
    </cfRule>
    <cfRule type="expression" dxfId="0" priority="90" stopIfTrue="1">
      <formula>"len($A:$A)=3"</formula>
    </cfRule>
  </conditionalFormatting>
  <conditionalFormatting sqref="E23:E25">
    <cfRule type="expression" dxfId="0" priority="87" stopIfTrue="1">
      <formula>"len($A:$A)=3"</formula>
    </cfRule>
    <cfRule type="expression" dxfId="0" priority="88" stopIfTrue="1">
      <formula>"len($A:$A)=3"</formula>
    </cfRule>
  </conditionalFormatting>
  <conditionalFormatting sqref="E27:E29">
    <cfRule type="expression" dxfId="0" priority="85" stopIfTrue="1">
      <formula>"len($A:$A)=3"</formula>
    </cfRule>
    <cfRule type="expression" dxfId="0" priority="86" stopIfTrue="1">
      <formula>"len($A:$A)=3"</formula>
    </cfRule>
  </conditionalFormatting>
  <conditionalFormatting sqref="E31:E32">
    <cfRule type="expression" dxfId="0" priority="83" stopIfTrue="1">
      <formula>"len($A:$A)=3"</formula>
    </cfRule>
    <cfRule type="expression" dxfId="0" priority="84" stopIfTrue="1">
      <formula>"len($A:$A)=3"</formula>
    </cfRule>
  </conditionalFormatting>
  <conditionalFormatting sqref="E35:E38">
    <cfRule type="expression" dxfId="0" priority="81" stopIfTrue="1">
      <formula>"len($A:$A)=3"</formula>
    </cfRule>
    <cfRule type="expression" dxfId="0" priority="82" stopIfTrue="1">
      <formula>"len($A:$A)=3"</formula>
    </cfRule>
  </conditionalFormatting>
  <conditionalFormatting sqref="E40:E43">
    <cfRule type="expression" dxfId="0" priority="79" stopIfTrue="1">
      <formula>"len($A:$A)=3"</formula>
    </cfRule>
    <cfRule type="expression" dxfId="0" priority="80" stopIfTrue="1">
      <formula>"len($A:$A)=3"</formula>
    </cfRule>
  </conditionalFormatting>
  <conditionalFormatting sqref="E46:E59">
    <cfRule type="expression" dxfId="0" priority="77" stopIfTrue="1">
      <formula>"len($A:$A)=3"</formula>
    </cfRule>
    <cfRule type="expression" dxfId="0" priority="78" stopIfTrue="1">
      <formula>"len($A:$A)=3"</formula>
    </cfRule>
  </conditionalFormatting>
  <conditionalFormatting sqref="E61:E63">
    <cfRule type="expression" dxfId="0" priority="75" stopIfTrue="1">
      <formula>"len($A:$A)=3"</formula>
    </cfRule>
    <cfRule type="expression" dxfId="0" priority="76" stopIfTrue="1">
      <formula>"len($A:$A)=3"</formula>
    </cfRule>
  </conditionalFormatting>
  <conditionalFormatting sqref="E66:E70">
    <cfRule type="expression" dxfId="0" priority="73" stopIfTrue="1">
      <formula>"len($A:$A)=3"</formula>
    </cfRule>
    <cfRule type="expression" dxfId="0" priority="74" stopIfTrue="1">
      <formula>"len($A:$A)=3"</formula>
    </cfRule>
  </conditionalFormatting>
  <conditionalFormatting sqref="E72:E74">
    <cfRule type="expression" dxfId="0" priority="71" stopIfTrue="1">
      <formula>"len($A:$A)=3"</formula>
    </cfRule>
    <cfRule type="expression" dxfId="0" priority="72" stopIfTrue="1">
      <formula>"len($A:$A)=3"</formula>
    </cfRule>
  </conditionalFormatting>
  <conditionalFormatting sqref="E76:E78">
    <cfRule type="expression" dxfId="0" priority="69" stopIfTrue="1">
      <formula>"len($A:$A)=3"</formula>
    </cfRule>
    <cfRule type="expression" dxfId="0" priority="70" stopIfTrue="1">
      <formula>"len($A:$A)=3"</formula>
    </cfRule>
  </conditionalFormatting>
  <conditionalFormatting sqref="E80:E82">
    <cfRule type="expression" dxfId="0" priority="67" stopIfTrue="1">
      <formula>"len($A:$A)=3"</formula>
    </cfRule>
    <cfRule type="expression" dxfId="0" priority="68" stopIfTrue="1">
      <formula>"len($A:$A)=3"</formula>
    </cfRule>
  </conditionalFormatting>
  <conditionalFormatting sqref="E84:E88">
    <cfRule type="expression" dxfId="0" priority="65" stopIfTrue="1">
      <formula>"len($A:$A)=3"</formula>
    </cfRule>
    <cfRule type="expression" dxfId="0" priority="66" stopIfTrue="1">
      <formula>"len($A:$A)=3"</formula>
    </cfRule>
  </conditionalFormatting>
  <conditionalFormatting sqref="E90:E91">
    <cfRule type="expression" dxfId="0" priority="63" stopIfTrue="1">
      <formula>"len($A:$A)=3"</formula>
    </cfRule>
    <cfRule type="expression" dxfId="0" priority="64" stopIfTrue="1">
      <formula>"len($A:$A)=3"</formula>
    </cfRule>
  </conditionalFormatting>
  <conditionalFormatting sqref="E93:E100">
    <cfRule type="expression" dxfId="0" priority="61" stopIfTrue="1">
      <formula>"len($A:$A)=3"</formula>
    </cfRule>
    <cfRule type="expression" dxfId="0" priority="62" stopIfTrue="1">
      <formula>"len($A:$A)=3"</formula>
    </cfRule>
  </conditionalFormatting>
  <conditionalFormatting sqref="E102:E103">
    <cfRule type="expression" dxfId="0" priority="59" stopIfTrue="1">
      <formula>"len($A:$A)=3"</formula>
    </cfRule>
    <cfRule type="expression" dxfId="0" priority="60" stopIfTrue="1">
      <formula>"len($A:$A)=3"</formula>
    </cfRule>
  </conditionalFormatting>
  <conditionalFormatting sqref="E106:E109">
    <cfRule type="expression" dxfId="0" priority="57" stopIfTrue="1">
      <formula>"len($A:$A)=3"</formula>
    </cfRule>
    <cfRule type="expression" dxfId="0" priority="58" stopIfTrue="1">
      <formula>"len($A:$A)=3"</formula>
    </cfRule>
  </conditionalFormatting>
  <conditionalFormatting sqref="E111:E114">
    <cfRule type="expression" dxfId="0" priority="55" stopIfTrue="1">
      <formula>"len($A:$A)=3"</formula>
    </cfRule>
    <cfRule type="expression" dxfId="0" priority="56" stopIfTrue="1">
      <formula>"len($A:$A)=3"</formula>
    </cfRule>
  </conditionalFormatting>
  <conditionalFormatting sqref="E116:E119">
    <cfRule type="expression" dxfId="0" priority="53" stopIfTrue="1">
      <formula>"len($A:$A)=3"</formula>
    </cfRule>
    <cfRule type="expression" dxfId="0" priority="54" stopIfTrue="1">
      <formula>"len($A:$A)=3"</formula>
    </cfRule>
  </conditionalFormatting>
  <conditionalFormatting sqref="E121:E122">
    <cfRule type="expression" dxfId="0" priority="51" stopIfTrue="1">
      <formula>"len($A:$A)=3"</formula>
    </cfRule>
    <cfRule type="expression" dxfId="0" priority="52" stopIfTrue="1">
      <formula>"len($A:$A)=3"</formula>
    </cfRule>
  </conditionalFormatting>
  <conditionalFormatting sqref="E124:E127">
    <cfRule type="expression" dxfId="0" priority="49" stopIfTrue="1">
      <formula>"len($A:$A)=3"</formula>
    </cfRule>
    <cfRule type="expression" dxfId="0" priority="50" stopIfTrue="1">
      <formula>"len($A:$A)=3"</formula>
    </cfRule>
  </conditionalFormatting>
  <conditionalFormatting sqref="E129:E131">
    <cfRule type="expression" dxfId="0" priority="47" stopIfTrue="1">
      <formula>"len($A:$A)=3"</formula>
    </cfRule>
    <cfRule type="expression" dxfId="0" priority="48" stopIfTrue="1">
      <formula>"len($A:$A)=3"</formula>
    </cfRule>
  </conditionalFormatting>
  <conditionalFormatting sqref="E133:E135">
    <cfRule type="expression" dxfId="0" priority="45" stopIfTrue="1">
      <formula>"len($A:$A)=3"</formula>
    </cfRule>
    <cfRule type="expression" dxfId="0" priority="46" stopIfTrue="1">
      <formula>"len($A:$A)=3"</formula>
    </cfRule>
  </conditionalFormatting>
  <conditionalFormatting sqref="E137:E138">
    <cfRule type="expression" dxfId="0" priority="43" stopIfTrue="1">
      <formula>"len($A:$A)=3"</formula>
    </cfRule>
    <cfRule type="expression" dxfId="0" priority="44" stopIfTrue="1">
      <formula>"len($A:$A)=3"</formula>
    </cfRule>
  </conditionalFormatting>
  <conditionalFormatting sqref="E141:E144">
    <cfRule type="expression" dxfId="0" priority="41" stopIfTrue="1">
      <formula>"len($A:$A)=3"</formula>
    </cfRule>
    <cfRule type="expression" dxfId="0" priority="42" stopIfTrue="1">
      <formula>"len($A:$A)=3"</formula>
    </cfRule>
  </conditionalFormatting>
  <conditionalFormatting sqref="E146:E149">
    <cfRule type="expression" dxfId="0" priority="39" stopIfTrue="1">
      <formula>"len($A:$A)=3"</formula>
    </cfRule>
    <cfRule type="expression" dxfId="0" priority="40" stopIfTrue="1">
      <formula>"len($A:$A)=3"</formula>
    </cfRule>
  </conditionalFormatting>
  <conditionalFormatting sqref="E151:E154">
    <cfRule type="expression" dxfId="0" priority="37" stopIfTrue="1">
      <formula>"len($A:$A)=3"</formula>
    </cfRule>
    <cfRule type="expression" dxfId="0" priority="38" stopIfTrue="1">
      <formula>"len($A:$A)=3"</formula>
    </cfRule>
  </conditionalFormatting>
  <conditionalFormatting sqref="E156:E163">
    <cfRule type="expression" dxfId="0" priority="35" stopIfTrue="1">
      <formula>"len($A:$A)=3"</formula>
    </cfRule>
    <cfRule type="expression" dxfId="0" priority="36" stopIfTrue="1">
      <formula>"len($A:$A)=3"</formula>
    </cfRule>
  </conditionalFormatting>
  <conditionalFormatting sqref="E165:E170">
    <cfRule type="expression" dxfId="0" priority="33" stopIfTrue="1">
      <formula>"len($A:$A)=3"</formula>
    </cfRule>
    <cfRule type="expression" dxfId="0" priority="34" stopIfTrue="1">
      <formula>"len($A:$A)=3"</formula>
    </cfRule>
  </conditionalFormatting>
  <conditionalFormatting sqref="E172:E179">
    <cfRule type="expression" dxfId="0" priority="31" stopIfTrue="1">
      <formula>"len($A:$A)=3"</formula>
    </cfRule>
    <cfRule type="expression" dxfId="0" priority="32" stopIfTrue="1">
      <formula>"len($A:$A)=3"</formula>
    </cfRule>
  </conditionalFormatting>
  <conditionalFormatting sqref="E181:E182">
    <cfRule type="expression" dxfId="0" priority="29" stopIfTrue="1">
      <formula>"len($A:$A)=3"</formula>
    </cfRule>
    <cfRule type="expression" dxfId="0" priority="30" stopIfTrue="1">
      <formula>"len($A:$A)=3"</formula>
    </cfRule>
  </conditionalFormatting>
  <conditionalFormatting sqref="E184:E185">
    <cfRule type="expression" dxfId="0" priority="27" stopIfTrue="1">
      <formula>"len($A:$A)=3"</formula>
    </cfRule>
    <cfRule type="expression" dxfId="0" priority="28" stopIfTrue="1">
      <formula>"len($A:$A)=3"</formula>
    </cfRule>
  </conditionalFormatting>
  <conditionalFormatting sqref="E188:E190">
    <cfRule type="expression" dxfId="0" priority="25" stopIfTrue="1">
      <formula>"len($A:$A)=3"</formula>
    </cfRule>
    <cfRule type="expression" dxfId="0" priority="26" stopIfTrue="1">
      <formula>"len($A:$A)=3"</formula>
    </cfRule>
  </conditionalFormatting>
  <conditionalFormatting sqref="E193:E194">
    <cfRule type="expression" dxfId="0" priority="23" stopIfTrue="1">
      <formula>"len($A:$A)=3"</formula>
    </cfRule>
    <cfRule type="expression" dxfId="0" priority="24" stopIfTrue="1">
      <formula>"len($A:$A)=3"</formula>
    </cfRule>
  </conditionalFormatting>
  <conditionalFormatting sqref="E197:E199">
    <cfRule type="expression" dxfId="0" priority="21" stopIfTrue="1">
      <formula>"len($A:$A)=3"</formula>
    </cfRule>
    <cfRule type="expression" dxfId="0" priority="22" stopIfTrue="1">
      <formula>"len($A:$A)=3"</formula>
    </cfRule>
  </conditionalFormatting>
  <conditionalFormatting sqref="E201:E208">
    <cfRule type="expression" dxfId="0" priority="19" stopIfTrue="1">
      <formula>"len($A:$A)=3"</formula>
    </cfRule>
    <cfRule type="expression" dxfId="0" priority="20" stopIfTrue="1">
      <formula>"len($A:$A)=3"</formula>
    </cfRule>
  </conditionalFormatting>
  <conditionalFormatting sqref="E210:E220">
    <cfRule type="expression" dxfId="0" priority="17" stopIfTrue="1">
      <formula>"len($A:$A)=3"</formula>
    </cfRule>
    <cfRule type="expression" dxfId="0" priority="18" stopIfTrue="1">
      <formula>"len($A:$A)=3"</formula>
    </cfRule>
  </conditionalFormatting>
  <conditionalFormatting sqref="E225:E240">
    <cfRule type="expression" dxfId="0" priority="13" stopIfTrue="1">
      <formula>"len($A:$A)=3"</formula>
    </cfRule>
    <cfRule type="expression" dxfId="0" priority="14" stopIfTrue="1">
      <formula>"len($A:$A)=3"</formula>
    </cfRule>
  </conditionalFormatting>
  <conditionalFormatting sqref="E243:E258">
    <cfRule type="expression" dxfId="0" priority="11" stopIfTrue="1">
      <formula>"len($A:$A)=3"</formula>
    </cfRule>
    <cfRule type="expression" dxfId="0" priority="12" stopIfTrue="1">
      <formula>"len($A:$A)=3"</formula>
    </cfRule>
  </conditionalFormatting>
  <conditionalFormatting sqref="E261:E272">
    <cfRule type="expression" dxfId="0" priority="9" stopIfTrue="1">
      <formula>"len($A:$A)=3"</formula>
    </cfRule>
    <cfRule type="expression" dxfId="0" priority="10" stopIfTrue="1">
      <formula>"len($A:$A)=3"</formula>
    </cfRule>
  </conditionalFormatting>
  <conditionalFormatting sqref="E274:E280">
    <cfRule type="expression" dxfId="0" priority="7" stopIfTrue="1">
      <formula>"len($A:$A)=3"</formula>
    </cfRule>
    <cfRule type="expression" dxfId="0" priority="8" stopIfTrue="1">
      <formula>"len($A:$A)=3"</formula>
    </cfRule>
  </conditionalFormatting>
  <conditionalFormatting sqref="E283:E284">
    <cfRule type="expression" dxfId="0" priority="5" stopIfTrue="1">
      <formula>"len($A:$A)=3"</formula>
    </cfRule>
    <cfRule type="expression" dxfId="0" priority="6" stopIfTrue="1">
      <formula>"len($A:$A)=3"</formula>
    </cfRule>
  </conditionalFormatting>
  <conditionalFormatting sqref="E287:E288">
    <cfRule type="expression" dxfId="0" priority="3" stopIfTrue="1">
      <formula>"len($A:$A)=3"</formula>
    </cfRule>
    <cfRule type="expression" dxfId="0" priority="4" stopIfTrue="1">
      <formula>"len($A:$A)=3"</formula>
    </cfRule>
  </conditionalFormatting>
  <conditionalFormatting sqref="F7:F11">
    <cfRule type="expression" dxfId="0" priority="189" stopIfTrue="1">
      <formula>"len($A:$A)=3"</formula>
    </cfRule>
    <cfRule type="expression" dxfId="0" priority="190" stopIfTrue="1">
      <formula>"len($A:$A)=3"</formula>
    </cfRule>
  </conditionalFormatting>
  <conditionalFormatting sqref="F13:F17">
    <cfRule type="expression" dxfId="0" priority="187" stopIfTrue="1">
      <formula>"len($A:$A)=3"</formula>
    </cfRule>
    <cfRule type="expression" dxfId="0" priority="188" stopIfTrue="1">
      <formula>"len($A:$A)=3"</formula>
    </cfRule>
  </conditionalFormatting>
  <conditionalFormatting sqref="F19:F20">
    <cfRule type="expression" dxfId="0" priority="185" stopIfTrue="1">
      <formula>"len($A:$A)=3"</formula>
    </cfRule>
    <cfRule type="expression" dxfId="0" priority="186" stopIfTrue="1">
      <formula>"len($A:$A)=3"</formula>
    </cfRule>
  </conditionalFormatting>
  <conditionalFormatting sqref="F23:F25">
    <cfRule type="expression" dxfId="0" priority="183" stopIfTrue="1">
      <formula>"len($A:$A)=3"</formula>
    </cfRule>
    <cfRule type="expression" dxfId="0" priority="184" stopIfTrue="1">
      <formula>"len($A:$A)=3"</formula>
    </cfRule>
  </conditionalFormatting>
  <conditionalFormatting sqref="F27:F29">
    <cfRule type="expression" dxfId="0" priority="181" stopIfTrue="1">
      <formula>"len($A:$A)=3"</formula>
    </cfRule>
    <cfRule type="expression" dxfId="0" priority="182" stopIfTrue="1">
      <formula>"len($A:$A)=3"</formula>
    </cfRule>
  </conditionalFormatting>
  <conditionalFormatting sqref="F31:F32">
    <cfRule type="expression" dxfId="0" priority="179" stopIfTrue="1">
      <formula>"len($A:$A)=3"</formula>
    </cfRule>
    <cfRule type="expression" dxfId="0" priority="180" stopIfTrue="1">
      <formula>"len($A:$A)=3"</formula>
    </cfRule>
  </conditionalFormatting>
  <conditionalFormatting sqref="F35:F38">
    <cfRule type="expression" dxfId="0" priority="177" stopIfTrue="1">
      <formula>"len($A:$A)=3"</formula>
    </cfRule>
    <cfRule type="expression" dxfId="0" priority="178" stopIfTrue="1">
      <formula>"len($A:$A)=3"</formula>
    </cfRule>
  </conditionalFormatting>
  <conditionalFormatting sqref="F40:F43">
    <cfRule type="expression" dxfId="0" priority="175" stopIfTrue="1">
      <formula>"len($A:$A)=3"</formula>
    </cfRule>
    <cfRule type="expression" dxfId="0" priority="176" stopIfTrue="1">
      <formula>"len($A:$A)=3"</formula>
    </cfRule>
  </conditionalFormatting>
  <conditionalFormatting sqref="F46:F59">
    <cfRule type="expression" dxfId="0" priority="173" stopIfTrue="1">
      <formula>"len($A:$A)=3"</formula>
    </cfRule>
    <cfRule type="expression" dxfId="0" priority="174" stopIfTrue="1">
      <formula>"len($A:$A)=3"</formula>
    </cfRule>
  </conditionalFormatting>
  <conditionalFormatting sqref="F61:F63">
    <cfRule type="expression" dxfId="0" priority="171" stopIfTrue="1">
      <formula>"len($A:$A)=3"</formula>
    </cfRule>
    <cfRule type="expression" dxfId="0" priority="172" stopIfTrue="1">
      <formula>"len($A:$A)=3"</formula>
    </cfRule>
  </conditionalFormatting>
  <conditionalFormatting sqref="F66:F70">
    <cfRule type="expression" dxfId="0" priority="169" stopIfTrue="1">
      <formula>"len($A:$A)=3"</formula>
    </cfRule>
    <cfRule type="expression" dxfId="0" priority="170" stopIfTrue="1">
      <formula>"len($A:$A)=3"</formula>
    </cfRule>
  </conditionalFormatting>
  <conditionalFormatting sqref="F72:F74">
    <cfRule type="expression" dxfId="0" priority="167" stopIfTrue="1">
      <formula>"len($A:$A)=3"</formula>
    </cfRule>
    <cfRule type="expression" dxfId="0" priority="168" stopIfTrue="1">
      <formula>"len($A:$A)=3"</formula>
    </cfRule>
  </conditionalFormatting>
  <conditionalFormatting sqref="F76:F78">
    <cfRule type="expression" dxfId="0" priority="165" stopIfTrue="1">
      <formula>"len($A:$A)=3"</formula>
    </cfRule>
    <cfRule type="expression" dxfId="0" priority="166" stopIfTrue="1">
      <formula>"len($A:$A)=3"</formula>
    </cfRule>
  </conditionalFormatting>
  <conditionalFormatting sqref="F80:F82">
    <cfRule type="expression" dxfId="0" priority="163" stopIfTrue="1">
      <formula>"len($A:$A)=3"</formula>
    </cfRule>
    <cfRule type="expression" dxfId="0" priority="164" stopIfTrue="1">
      <formula>"len($A:$A)=3"</formula>
    </cfRule>
  </conditionalFormatting>
  <conditionalFormatting sqref="F84:F88">
    <cfRule type="expression" dxfId="0" priority="161" stopIfTrue="1">
      <formula>"len($A:$A)=3"</formula>
    </cfRule>
    <cfRule type="expression" dxfId="0" priority="162" stopIfTrue="1">
      <formula>"len($A:$A)=3"</formula>
    </cfRule>
  </conditionalFormatting>
  <conditionalFormatting sqref="F90:F91">
    <cfRule type="expression" dxfId="0" priority="159" stopIfTrue="1">
      <formula>"len($A:$A)=3"</formula>
    </cfRule>
    <cfRule type="expression" dxfId="0" priority="160" stopIfTrue="1">
      <formula>"len($A:$A)=3"</formula>
    </cfRule>
  </conditionalFormatting>
  <conditionalFormatting sqref="F93:F100">
    <cfRule type="expression" dxfId="0" priority="157" stopIfTrue="1">
      <formula>"len($A:$A)=3"</formula>
    </cfRule>
    <cfRule type="expression" dxfId="0" priority="158" stopIfTrue="1">
      <formula>"len($A:$A)=3"</formula>
    </cfRule>
  </conditionalFormatting>
  <conditionalFormatting sqref="F102:F103">
    <cfRule type="expression" dxfId="0" priority="155" stopIfTrue="1">
      <formula>"len($A:$A)=3"</formula>
    </cfRule>
    <cfRule type="expression" dxfId="0" priority="156" stopIfTrue="1">
      <formula>"len($A:$A)=3"</formula>
    </cfRule>
  </conditionalFormatting>
  <conditionalFormatting sqref="F106:F109">
    <cfRule type="expression" dxfId="0" priority="153" stopIfTrue="1">
      <formula>"len($A:$A)=3"</formula>
    </cfRule>
    <cfRule type="expression" dxfId="0" priority="154" stopIfTrue="1">
      <formula>"len($A:$A)=3"</formula>
    </cfRule>
  </conditionalFormatting>
  <conditionalFormatting sqref="F111:F114">
    <cfRule type="expression" dxfId="0" priority="151" stopIfTrue="1">
      <formula>"len($A:$A)=3"</formula>
    </cfRule>
    <cfRule type="expression" dxfId="0" priority="152" stopIfTrue="1">
      <formula>"len($A:$A)=3"</formula>
    </cfRule>
  </conditionalFormatting>
  <conditionalFormatting sqref="F116:F119">
    <cfRule type="expression" dxfId="0" priority="149" stopIfTrue="1">
      <formula>"len($A:$A)=3"</formula>
    </cfRule>
    <cfRule type="expression" dxfId="0" priority="150" stopIfTrue="1">
      <formula>"len($A:$A)=3"</formula>
    </cfRule>
  </conditionalFormatting>
  <conditionalFormatting sqref="F121:F122">
    <cfRule type="expression" dxfId="0" priority="147" stopIfTrue="1">
      <formula>"len($A:$A)=3"</formula>
    </cfRule>
    <cfRule type="expression" dxfId="0" priority="148" stopIfTrue="1">
      <formula>"len($A:$A)=3"</formula>
    </cfRule>
  </conditionalFormatting>
  <conditionalFormatting sqref="F124:F127">
    <cfRule type="expression" dxfId="0" priority="145" stopIfTrue="1">
      <formula>"len($A:$A)=3"</formula>
    </cfRule>
    <cfRule type="expression" dxfId="0" priority="146" stopIfTrue="1">
      <formula>"len($A:$A)=3"</formula>
    </cfRule>
  </conditionalFormatting>
  <conditionalFormatting sqref="F129:F131">
    <cfRule type="expression" dxfId="0" priority="143" stopIfTrue="1">
      <formula>"len($A:$A)=3"</formula>
    </cfRule>
    <cfRule type="expression" dxfId="0" priority="144" stopIfTrue="1">
      <formula>"len($A:$A)=3"</formula>
    </cfRule>
  </conditionalFormatting>
  <conditionalFormatting sqref="F133:F135">
    <cfRule type="expression" dxfId="0" priority="141" stopIfTrue="1">
      <formula>"len($A:$A)=3"</formula>
    </cfRule>
    <cfRule type="expression" dxfId="0" priority="142" stopIfTrue="1">
      <formula>"len($A:$A)=3"</formula>
    </cfRule>
  </conditionalFormatting>
  <conditionalFormatting sqref="F137:F138">
    <cfRule type="expression" dxfId="0" priority="139" stopIfTrue="1">
      <formula>"len($A:$A)=3"</formula>
    </cfRule>
    <cfRule type="expression" dxfId="0" priority="140" stopIfTrue="1">
      <formula>"len($A:$A)=3"</formula>
    </cfRule>
  </conditionalFormatting>
  <conditionalFormatting sqref="F141:F144">
    <cfRule type="expression" dxfId="0" priority="137" stopIfTrue="1">
      <formula>"len($A:$A)=3"</formula>
    </cfRule>
    <cfRule type="expression" dxfId="0" priority="138" stopIfTrue="1">
      <formula>"len($A:$A)=3"</formula>
    </cfRule>
  </conditionalFormatting>
  <conditionalFormatting sqref="F146:F149">
    <cfRule type="expression" dxfId="0" priority="135" stopIfTrue="1">
      <formula>"len($A:$A)=3"</formula>
    </cfRule>
    <cfRule type="expression" dxfId="0" priority="136" stopIfTrue="1">
      <formula>"len($A:$A)=3"</formula>
    </cfRule>
  </conditionalFormatting>
  <conditionalFormatting sqref="F151:F154">
    <cfRule type="expression" dxfId="0" priority="133" stopIfTrue="1">
      <formula>"len($A:$A)=3"</formula>
    </cfRule>
    <cfRule type="expression" dxfId="0" priority="134" stopIfTrue="1">
      <formula>"len($A:$A)=3"</formula>
    </cfRule>
  </conditionalFormatting>
  <conditionalFormatting sqref="F156:F163">
    <cfRule type="expression" dxfId="0" priority="131" stopIfTrue="1">
      <formula>"len($A:$A)=3"</formula>
    </cfRule>
    <cfRule type="expression" dxfId="0" priority="132" stopIfTrue="1">
      <formula>"len($A:$A)=3"</formula>
    </cfRule>
  </conditionalFormatting>
  <conditionalFormatting sqref="F165:F170">
    <cfRule type="expression" dxfId="0" priority="129" stopIfTrue="1">
      <formula>"len($A:$A)=3"</formula>
    </cfRule>
    <cfRule type="expression" dxfId="0" priority="130" stopIfTrue="1">
      <formula>"len($A:$A)=3"</formula>
    </cfRule>
  </conditionalFormatting>
  <conditionalFormatting sqref="F172:F179">
    <cfRule type="expression" dxfId="0" priority="127" stopIfTrue="1">
      <formula>"len($A:$A)=3"</formula>
    </cfRule>
    <cfRule type="expression" dxfId="0" priority="128" stopIfTrue="1">
      <formula>"len($A:$A)=3"</formula>
    </cfRule>
  </conditionalFormatting>
  <conditionalFormatting sqref="F181:F182">
    <cfRule type="expression" dxfId="0" priority="125" stopIfTrue="1">
      <formula>"len($A:$A)=3"</formula>
    </cfRule>
    <cfRule type="expression" dxfId="0" priority="126" stopIfTrue="1">
      <formula>"len($A:$A)=3"</formula>
    </cfRule>
  </conditionalFormatting>
  <conditionalFormatting sqref="F184:F185">
    <cfRule type="expression" dxfId="0" priority="123" stopIfTrue="1">
      <formula>"len($A:$A)=3"</formula>
    </cfRule>
    <cfRule type="expression" dxfId="0" priority="124" stopIfTrue="1">
      <formula>"len($A:$A)=3"</formula>
    </cfRule>
  </conditionalFormatting>
  <conditionalFormatting sqref="F188:F190">
    <cfRule type="expression" dxfId="0" priority="121" stopIfTrue="1">
      <formula>"len($A:$A)=3"</formula>
    </cfRule>
    <cfRule type="expression" dxfId="0" priority="122" stopIfTrue="1">
      <formula>"len($A:$A)=3"</formula>
    </cfRule>
  </conditionalFormatting>
  <conditionalFormatting sqref="F193:F194">
    <cfRule type="expression" dxfId="0" priority="119" stopIfTrue="1">
      <formula>"len($A:$A)=3"</formula>
    </cfRule>
    <cfRule type="expression" dxfId="0" priority="120" stopIfTrue="1">
      <formula>"len($A:$A)=3"</formula>
    </cfRule>
  </conditionalFormatting>
  <conditionalFormatting sqref="F197:F199">
    <cfRule type="expression" dxfId="0" priority="117" stopIfTrue="1">
      <formula>"len($A:$A)=3"</formula>
    </cfRule>
    <cfRule type="expression" dxfId="0" priority="118" stopIfTrue="1">
      <formula>"len($A:$A)=3"</formula>
    </cfRule>
  </conditionalFormatting>
  <conditionalFormatting sqref="F201:F208">
    <cfRule type="expression" dxfId="0" priority="115" stopIfTrue="1">
      <formula>"len($A:$A)=3"</formula>
    </cfRule>
    <cfRule type="expression" dxfId="0" priority="116" stopIfTrue="1">
      <formula>"len($A:$A)=3"</formula>
    </cfRule>
  </conditionalFormatting>
  <conditionalFormatting sqref="F210:F220">
    <cfRule type="expression" dxfId="0" priority="113" stopIfTrue="1">
      <formula>"len($A:$A)=3"</formula>
    </cfRule>
    <cfRule type="expression" dxfId="0" priority="114" stopIfTrue="1">
      <formula>"len($A:$A)=3"</formula>
    </cfRule>
  </conditionalFormatting>
  <conditionalFormatting sqref="F225:F240">
    <cfRule type="expression" dxfId="0" priority="109" stopIfTrue="1">
      <formula>"len($A:$A)=3"</formula>
    </cfRule>
    <cfRule type="expression" dxfId="0" priority="110" stopIfTrue="1">
      <formula>"len($A:$A)=3"</formula>
    </cfRule>
  </conditionalFormatting>
  <conditionalFormatting sqref="F243:F258">
    <cfRule type="expression" dxfId="0" priority="107" stopIfTrue="1">
      <formula>"len($A:$A)=3"</formula>
    </cfRule>
    <cfRule type="expression" dxfId="0" priority="108" stopIfTrue="1">
      <formula>"len($A:$A)=3"</formula>
    </cfRule>
  </conditionalFormatting>
  <conditionalFormatting sqref="F261:F272">
    <cfRule type="expression" dxfId="0" priority="105" stopIfTrue="1">
      <formula>"len($A:$A)=3"</formula>
    </cfRule>
    <cfRule type="expression" dxfId="0" priority="106" stopIfTrue="1">
      <formula>"len($A:$A)=3"</formula>
    </cfRule>
  </conditionalFormatting>
  <conditionalFormatting sqref="F274:F280">
    <cfRule type="expression" dxfId="0" priority="103" stopIfTrue="1">
      <formula>"len($A:$A)=3"</formula>
    </cfRule>
    <cfRule type="expression" dxfId="0" priority="104" stopIfTrue="1">
      <formula>"len($A:$A)=3"</formula>
    </cfRule>
  </conditionalFormatting>
  <conditionalFormatting sqref="F283:F284">
    <cfRule type="expression" dxfId="0" priority="101" stopIfTrue="1">
      <formula>"len($A:$A)=3"</formula>
    </cfRule>
    <cfRule type="expression" dxfId="0" priority="102" stopIfTrue="1">
      <formula>"len($A:$A)=3"</formula>
    </cfRule>
  </conditionalFormatting>
  <conditionalFormatting sqref="F287:F288">
    <cfRule type="expression" dxfId="0" priority="99" stopIfTrue="1">
      <formula>"len($A:$A)=3"</formula>
    </cfRule>
    <cfRule type="expression" dxfId="0" priority="100" stopIfTrue="1">
      <formula>"len($A:$A)=3"</formula>
    </cfRule>
  </conditionalFormatting>
  <conditionalFormatting sqref="C64:F65">
    <cfRule type="expression" dxfId="0" priority="447" stopIfTrue="1">
      <formula>"len($A:$A)=3"</formula>
    </cfRule>
    <cfRule type="expression" dxfId="0" priority="448" stopIfTrue="1">
      <formula>"len($A:$A)=3"</formula>
    </cfRule>
  </conditionalFormatting>
  <conditionalFormatting sqref="C186:F187">
    <cfRule type="expression" dxfId="0" priority="399" stopIfTrue="1">
      <formula>"len($A:$A)=3"</formula>
    </cfRule>
    <cfRule type="expression" dxfId="0" priority="400" stopIfTrue="1">
      <formula>"len($A:$A)=3"</formula>
    </cfRule>
  </conditionalFormatting>
  <printOptions horizontalCentered="1"/>
  <pageMargins left="0.998611111111111" right="0.998611111111111" top="0.998611111111111" bottom="0.998611111111111" header="0.310416666666667" footer="0.590277777777778"/>
  <pageSetup paperSize="9" scale="52" fitToHeight="0" orientation="portrait" blackAndWhite="1"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Define</vt:lpstr>
      <vt:lpstr>1.2024年一般预算收入</vt:lpstr>
      <vt:lpstr>2.2024年一般预算支出</vt:lpstr>
      <vt:lpstr>3.2024年一般预算支出明细</vt:lpstr>
      <vt:lpstr>4.2024年基本支出政府经济分类决算表</vt:lpstr>
      <vt:lpstr>5.2024年度东川区税收返还和转移支付决算表</vt:lpstr>
      <vt:lpstr>6.2024年基金收入</vt:lpstr>
      <vt:lpstr>7.2024年基金支出</vt:lpstr>
      <vt:lpstr>8.2024年基金支出明细</vt:lpstr>
      <vt:lpstr>9.2024年国有资本经营收入</vt:lpstr>
      <vt:lpstr>10.2024年国有资本经营支出</vt:lpstr>
      <vt:lpstr>11.2024年度东川区政府债务限额及余额规模情况表</vt:lpstr>
      <vt:lpstr>12.2024年度东川区地方政府债务结构情况表（按投向领域分）</vt:lpstr>
      <vt:lpstr>13.2024年度东川区地方政府债务还本付息情况表</vt:lpstr>
      <vt:lpstr>14.2024年度东川区地方政府新增专项债券项目情况表</vt:lpstr>
      <vt:lpstr>15.“三公”经费情况表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Ann</cp:lastModifiedBy>
  <dcterms:created xsi:type="dcterms:W3CDTF">1996-12-17T01:32:00Z</dcterms:created>
  <cp:lastPrinted>2018-06-24T13:28:00Z</cp:lastPrinted>
  <dcterms:modified xsi:type="dcterms:W3CDTF">2025-08-05T07:02:15Z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0C54A115BF184D22AD88D65DC9160A11_13</vt:lpwstr>
  </property>
  <property fmtid="{D5CDD505-2E9C-101B-9397-08002B2CF9AE}" pid="4" name="KSOReadingLayout">
    <vt:bool>true</vt:bool>
  </property>
</Properties>
</file>