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1" activeTab="11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部门整体支出绩效目标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上级补助项目支出预算表11!$A:$A,上级补助项目支出预算表11!$1:$1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<sst xmlns="http://schemas.openxmlformats.org/spreadsheetml/2006/main" count="1202" uniqueCount="491">
  <si>
    <t>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</si>
  <si>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</si>
  <si>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</si>
  <si>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</si>
  <si>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</si>
  <si>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</si>
  <si>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</si>
  <si>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</si>
  <si>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</si>
  <si>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</si>
  <si>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</si>
  <si>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</si>
  <si>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</si>
  <si>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</si>
  <si>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</si>
  <si>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</si>
  <si>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</si>
  <si>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</si>
  <si>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</si>
  <si>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</si>
  <si>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</si>
  <si>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</si>
  <si>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</si>
  <si>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</si>
  <si>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</si>
  <si>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</si>
  <si>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</si>
  <si>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</si>
  <si>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</si>
  <si>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</si>
  <si>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</si>
  <si>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</si>
  <si>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</si>
  <si>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</si>
  <si>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</si>
  <si>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</si>
  <si>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</si>
  <si>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</si>
  <si>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</si>
  <si>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</si>
  <si>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</si>
  <si>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</si>
  <si>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</si>
  <si>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</si>
  <si>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</si>
  <si>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</si>
  <si>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</si>
  <si>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</si>
  <si>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</si>
  <si>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</si>
  <si>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</si>
  <si>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</si>
  <si>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</si>
  <si>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</si>
  <si>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</si>
  <si>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</si>
  <si>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</si>
  <si>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</si>
  <si>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</si>
  <si>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</si>
  <si>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</si>
  <si>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</si>
  <si>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</si>
  <si>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</si>
  <si>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</si>
  <si>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</si>
  <si>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</si>
  <si>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</si>
  <si>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</si>
  <si>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131019</t>
  </si>
  <si>
    <t>昆明市东川区老年病医院</t>
  </si>
  <si>
    <t>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</si>
  <si>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</si>
  <si>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</si>
  <si>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</si>
  <si>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</si>
  <si>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</si>
  <si>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</si>
  <si>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</si>
  <si>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</si>
  <si>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</si>
  <si>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</si>
  <si>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</si>
  <si>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</si>
  <si>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</si>
  <si>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</si>
  <si>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</si>
  <si>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</si>
  <si>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</si>
  <si>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</si>
  <si>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</si>
  <si>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</si>
  <si>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</si>
  <si>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</si>
  <si>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</si>
  <si>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</si>
  <si>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</si>
  <si>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</si>
  <si>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</si>
  <si>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</si>
  <si>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</si>
  <si>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</si>
  <si>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</si>
  <si>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</si>
  <si>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</si>
  <si>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</si>
  <si>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</si>
  <si>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</si>
  <si>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</si>
  <si>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21002</t>
  </si>
  <si>
    <t>公立医院</t>
  </si>
  <si>
    <t>2100201</t>
  </si>
  <si>
    <t>综合医院</t>
  </si>
  <si>
    <t>21011</t>
  </si>
  <si>
    <t>行政事业单位医疗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</si>
  <si>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</si>
  <si>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</si>
  <si>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</si>
  <si>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</si>
  <si>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</si>
  <si>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</si>
  <si>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</si>
  <si>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</si>
  <si>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</si>
  <si>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</si>
  <si>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</si>
  <si>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</si>
  <si>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</si>
  <si>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</si>
  <si>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</si>
  <si>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</si>
  <si>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</si>
  <si>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</si>
  <si>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</si>
  <si>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</si>
  <si>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</si>
  <si>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</si>
  <si>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</si>
  <si>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</si>
  <si>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</si>
  <si>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</si>
  <si>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</si>
  <si>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</si>
  <si>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</si>
  <si>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</si>
  <si>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</si>
  <si>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</si>
  <si>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</si>
  <si>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</si>
  <si>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</si>
  <si>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</si>
  <si>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</si>
  <si>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</si>
  <si>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</si>
  <si>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</si>
  <si>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</si>
  <si>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</si>
  <si>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</si>
  <si>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</si>
  <si>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02-2表</t>
  </si>
  <si>
    <t>部门预算支出功能分类科目</t>
  </si>
  <si>
    <t>人员经费</t>
  </si>
  <si>
    <t>公用经费</t>
  </si>
  <si>
    <t>合  计</t>
  </si>
  <si>
    <t>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</si>
  <si>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</si>
  <si>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</si>
  <si>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</si>
  <si>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</si>
  <si>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</si>
  <si>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</si>
  <si>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备注：昆明市东川区老年病医院2025年度无一般公共预算“三公”经费支出预算表支出情况，此表无数据。</t>
  </si>
  <si>
    <t>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</si>
  <si>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</si>
  <si>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</si>
  <si>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</si>
  <si>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</si>
  <si>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</si>
  <si>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</si>
  <si>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</si>
  <si>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</si>
  <si>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</si>
  <si>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</si>
  <si>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</si>
  <si>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</si>
  <si>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</si>
  <si>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</si>
  <si>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</si>
  <si>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</si>
  <si>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</si>
  <si>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</si>
  <si>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</si>
  <si>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昆明市东川区卫生健康局</t>
  </si>
  <si>
    <t>530113210000000001849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</si>
  <si>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</si>
  <si>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</si>
  <si>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</si>
  <si>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</si>
  <si>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</si>
  <si>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</si>
  <si>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</si>
  <si>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</si>
  <si>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</si>
  <si>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530113210000000001850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</si>
  <si>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</si>
  <si>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</si>
  <si>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</si>
  <si>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</si>
  <si>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</si>
  <si>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</si>
  <si>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</si>
  <si>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</si>
  <si>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</si>
  <si>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</si>
  <si>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</si>
  <si>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530113210000000001851</t>
  </si>
  <si>
    <t>30113</t>
  </si>
  <si>
    <t>530113221100000451290</t>
  </si>
  <si>
    <t>离退休生活补助</t>
  </si>
  <si>
    <t>30305</t>
  </si>
  <si>
    <t>生活补助</t>
  </si>
  <si>
    <t>530113231100001506962</t>
  </si>
  <si>
    <t>事业人员绩效奖励</t>
  </si>
  <si>
    <t>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</si>
  <si>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</si>
  <si>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</si>
  <si>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</si>
  <si>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</si>
  <si>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</si>
  <si>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</si>
  <si>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</si>
  <si>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530113251100003689957</t>
  </si>
  <si>
    <t>医疗业务支付预算资金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</si>
  <si>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</si>
  <si>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</si>
  <si>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</si>
  <si>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</si>
  <si>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</si>
  <si>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</si>
  <si>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</si>
  <si>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</si>
  <si>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</si>
  <si>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</si>
  <si>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</si>
  <si>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</si>
  <si>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</si>
  <si>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</si>
  <si>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</si>
  <si>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</si>
  <si>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</si>
  <si>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</si>
  <si>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30217</t>
  </si>
  <si>
    <t>30218</t>
  </si>
  <si>
    <t>专用材料费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</si>
  <si>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</si>
  <si>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</si>
  <si>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</si>
  <si>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</si>
  <si>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</si>
  <si>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</si>
  <si>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</si>
  <si>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</si>
  <si>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</si>
  <si>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</si>
  <si>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30299</t>
  </si>
  <si>
    <t>其他商品和服务支出</t>
  </si>
  <si>
    <t>31002</t>
  </si>
  <si>
    <t>办公设备购置</t>
  </si>
  <si>
    <t>31003</t>
  </si>
  <si>
    <t>专用设备购置</t>
  </si>
  <si>
    <t>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</si>
  <si>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</si>
  <si>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</si>
  <si>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</si>
  <si>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</si>
  <si>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</si>
  <si>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</si>
  <si>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</si>
  <si>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</si>
  <si>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</si>
  <si>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单位医疗业务支出预算资金2402.88万元，其中需投入医疗设备等购置费255.32万元，复印纸共计85件，公务用车运维费4.67万，其他各项费用支出预计2146.16万元，包含改扩建工程专债利息支出、在编职工40%工资及社会保险支出、聘用职工工资及社会保险支出以及其他日常费用支出。通过新增医疗设备以满足扩建工程新建业务楼所需，调整医疗服务水平，改善医院环境，吸引更多需要康复治疗的病人长期入住，增加医疗业务收入。</t>
  </si>
  <si>
    <t>产出指标</t>
  </si>
  <si>
    <t>数量指标</t>
  </si>
  <si>
    <t>购置计划完成率</t>
  </si>
  <si>
    <t>=</t>
  </si>
  <si>
    <t>70</t>
  </si>
  <si>
    <t>%</t>
  </si>
  <si>
    <t>定性指标</t>
  </si>
  <si>
    <t>反映部门购置计划执行情况购置计划执行情况。
购置计划完成率=（实际购置交付装备数量/计划购置交付装备数量）*100%。</t>
  </si>
  <si>
    <t>质量指标</t>
  </si>
  <si>
    <t>验收通过率</t>
  </si>
  <si>
    <t>&gt;=</t>
  </si>
  <si>
    <t>90</t>
  </si>
  <si>
    <t>反映设备购置的产品质量情况。
验收通过率=（通过验收的购置数量/购置总数量）*100%。</t>
  </si>
  <si>
    <t>购置设备利用率</t>
  </si>
  <si>
    <t>95</t>
  </si>
  <si>
    <t>反映设备利用情况。
设备利用率=（投入使用设备数/购置设备总数）*100%。</t>
  </si>
  <si>
    <t>时效指标</t>
  </si>
  <si>
    <t>设备部署及时率</t>
  </si>
  <si>
    <t>反映新购设备按时部署情况。
设备部署及时率=（及时部署设备数量/新购设备总数）*100%。</t>
  </si>
  <si>
    <t>成本指标</t>
  </si>
  <si>
    <t>经济成本指标</t>
  </si>
  <si>
    <t>100</t>
  </si>
  <si>
    <t>反映2025年医疗业务支出资金成本控制情况</t>
  </si>
  <si>
    <t>效益指标</t>
  </si>
  <si>
    <t>经济效益</t>
  </si>
  <si>
    <t>设备采购经济性</t>
  </si>
  <si>
    <t>医疗业务收入逐年增长</t>
  </si>
  <si>
    <t>万元</t>
  </si>
  <si>
    <t>反映设备采购成本低于计划数所获得的经济效益。</t>
  </si>
  <si>
    <t>社会效益</t>
  </si>
  <si>
    <t>社会效益影响率</t>
  </si>
  <si>
    <t>85</t>
  </si>
  <si>
    <t>患者满意度</t>
  </si>
  <si>
    <t>可持续影响</t>
  </si>
  <si>
    <t>设备使用年限</t>
  </si>
  <si>
    <t>年</t>
  </si>
  <si>
    <t>定量指标</t>
  </si>
  <si>
    <t>反映新投入设备使用年限情况。</t>
  </si>
  <si>
    <t>满意度指标</t>
  </si>
  <si>
    <t>服务对象满意度</t>
  </si>
  <si>
    <t>使用人员满意度</t>
  </si>
  <si>
    <t>反映服务对象对购置设备的整体满意情况。
使用人员满意度=（对购置设备满意的人数/问卷调查人数）*100%。</t>
  </si>
  <si>
    <t>06表</t>
  </si>
  <si>
    <t>政府性基金预算支出预算表</t>
  </si>
  <si>
    <t>单位名称：昆明市发展和改革委员会</t>
  </si>
  <si>
    <t>政府性基金预算支出</t>
  </si>
  <si>
    <t>备注：昆明市东川区老年病医院2025年度无政府性基金预算支出预算表支出情况，此表无数据。</t>
  </si>
  <si>
    <t>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</si>
  <si>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</si>
  <si>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</si>
  <si>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</si>
  <si>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</si>
  <si>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</si>
  <si>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</si>
  <si>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</si>
  <si>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</si>
  <si>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</si>
  <si>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</si>
  <si>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黑白打印机</t>
  </si>
  <si>
    <t>A4黑白打印机</t>
  </si>
  <si>
    <t>台</t>
  </si>
  <si>
    <t>公务用车油费</t>
  </si>
  <si>
    <t>车辆加油、添加燃料服务</t>
  </si>
  <si>
    <t>辆</t>
  </si>
  <si>
    <t>公务车辆维修维护费</t>
  </si>
  <si>
    <t>车辆维修和保养服务</t>
  </si>
  <si>
    <t>彩色打印复印一体机</t>
  </si>
  <si>
    <t>多功能一体机</t>
  </si>
  <si>
    <t>黑白打印复印一体机</t>
  </si>
  <si>
    <t>A4打印纸</t>
  </si>
  <si>
    <t>复印纸</t>
  </si>
  <si>
    <t>件</t>
  </si>
  <si>
    <t>A5打印纸</t>
  </si>
  <si>
    <t>公务用车保险费</t>
  </si>
  <si>
    <t>机动车保险服务</t>
  </si>
  <si>
    <t>1.5P空调</t>
  </si>
  <si>
    <t>空调机</t>
  </si>
  <si>
    <t>全自动生化分析仪</t>
  </si>
  <si>
    <t>临床检验设备</t>
  </si>
  <si>
    <t>血液分析仪</t>
  </si>
  <si>
    <t>针式打印机</t>
  </si>
  <si>
    <t>其他打印机</t>
  </si>
  <si>
    <t>输液泵</t>
  </si>
  <si>
    <t>其他医疗设备</t>
  </si>
  <si>
    <t>微量泵</t>
  </si>
  <si>
    <t>心电图机</t>
  </si>
  <si>
    <t>台式组装电脑</t>
  </si>
  <si>
    <t>台式计算机</t>
  </si>
  <si>
    <t>套</t>
  </si>
  <si>
    <t>条码机</t>
  </si>
  <si>
    <t>条码打印机</t>
  </si>
  <si>
    <t>药品追溯码扫码枪</t>
  </si>
  <si>
    <t>条码扫描器</t>
  </si>
  <si>
    <t>个</t>
  </si>
  <si>
    <t>SET悬吊系统</t>
  </si>
  <si>
    <t>物理治疗、康复及体育治疗仪器设备</t>
  </si>
  <si>
    <t>TDP治疗仪</t>
  </si>
  <si>
    <t>低频电刺激治疗仪</t>
  </si>
  <si>
    <t>电动起立床</t>
  </si>
  <si>
    <t>张</t>
  </si>
  <si>
    <t>电动吸引器</t>
  </si>
  <si>
    <t>电子针疗仪</t>
  </si>
  <si>
    <t>上下肢主被动康复训练系统</t>
  </si>
  <si>
    <t>智能冲击波治疗仪</t>
  </si>
  <si>
    <t>踝关节康复训练系统</t>
  </si>
  <si>
    <t>电子病例系统</t>
  </si>
  <si>
    <t>行业应用软件</t>
  </si>
  <si>
    <t>多功能床旁心电监护仪</t>
  </si>
  <si>
    <t>医用超声波仪器及设备</t>
  </si>
  <si>
    <t>备注：当面向中小企业预留资金大于合计时，面向中小企业预留资金为三年预计数。</t>
  </si>
  <si>
    <t>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</si>
  <si>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</si>
  <si>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</si>
  <si>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</si>
  <si>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</si>
  <si>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</si>
  <si>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</si>
  <si>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备注：昆明市东川区老年病医院2025年度无政府购买服务预算表支出情况，此表无数据。</t>
  </si>
  <si>
    <t>09-1表</t>
  </si>
  <si>
    <t>单位名称（项目）</t>
  </si>
  <si>
    <t>地区</t>
  </si>
  <si>
    <t>备注：昆明市东川区老年病医院2025年度无对下转移支付预算表支出情况，此表无数据。</t>
  </si>
  <si>
    <t>09-2表</t>
  </si>
  <si>
    <t>备注：昆明市东川区老年病医院2025年度无对下转移支付绩效目标表支出情况，此表无数据。</t>
  </si>
  <si>
    <t xml:space="preserve">10表
</t>
  </si>
  <si>
    <t>资产类别</t>
  </si>
  <si>
    <t>资产分类代码名称</t>
  </si>
  <si>
    <t>资产名称</t>
  </si>
  <si>
    <t>计量单位</t>
  </si>
  <si>
    <t>财政部门批复数（元）</t>
  </si>
  <si>
    <t>单价</t>
  </si>
  <si>
    <t>金额</t>
  </si>
  <si>
    <t>备注：昆明市东川区老年病医院2025年度无新增资产配置表支出情况，此表无数据。</t>
  </si>
  <si>
    <t>11表</t>
  </si>
  <si>
    <t>上级补助</t>
  </si>
  <si>
    <t>备注：昆明市东川区老年病医院2025年度无上级补助项目支出预算表情况，此表无数据。</t>
  </si>
  <si>
    <t>12表</t>
  </si>
  <si>
    <t>项目级次</t>
  </si>
  <si>
    <t/>
  </si>
  <si>
    <t>备注：昆明市东川区老年病医院2025年度无部门项目中期规划预算表情况，此表无数据。</t>
  </si>
  <si>
    <t>13表</t>
  </si>
  <si>
    <t>部门编码</t>
  </si>
  <si>
    <t>部门名称</t>
  </si>
  <si>
    <t>内容</t>
  </si>
  <si>
    <t>说明</t>
  </si>
  <si>
    <t>部门总体目标</t>
  </si>
  <si>
    <t>部门职责</t>
  </si>
  <si>
    <t>主要提供以促进老年健康长寿为目的的健康教育、预防保健、疾病诊治、康复护理、急症救治、老年性慢病防控，亚健康康复、矽肺职业病治疗、提供老年人家庭式长期治疗、照料、住养和临终关怀服务，提供“六位一体”公共社区卫生服务。</t>
  </si>
  <si>
    <t>根据三定方案归纳</t>
  </si>
  <si>
    <t>东川区老年病医院（加挂昆明市东川区康复医院牌子），类别为二级综合医院，是东川区唯一一家以"医疗+康复+养老"相结合的二级综合医院。现设置有住院床位101张。机构性质为财政差额拨款事业单位，隶属区卫生健康局管理。医院设置了矽肺病科、内科、老年病科、康复医学科、桥北社区卫生服务中心、田坝社区卫生服务站、检验、放射科等科室。提供以促进健康长寿为目的的健康教育、预防保健、疾病诊治、康复治疗、急症救治、慢病防控、亚健康康复、矽肺职业病治疗、临终关怀服务、提供老年人家庭式长期治疗、照料、住养。设立"养老+康复+医疗"式老年病房，坚持"尊老、敬老、爱老、热情、周到、服务"的办院宗旨，切实解决老年人就医、养老的问题，减轻老人痛苦，促进功能恢复，提高生活质量，打造医养结合服务品牌。</t>
  </si>
  <si>
    <t>根据部门职责，中长期规划，各级党委，各级政府要求归纳</t>
  </si>
  <si>
    <t>部门年度目标</t>
  </si>
  <si>
    <t>东川区老年病医院现有在职职工98人，其中编制内职工41人，非编职工57人，经营成本较高，经营压力较大，需政府投入一定资金用于医院开支，以解决医院经营过程中存在的资金困难，医院按差额事业单位管理2025年工资及二险一金由财政按60%拨付4227365.80元，退休职工18人，由财政补助362970.00元用于缴医疗保险和发放退休生活补助。</t>
  </si>
  <si>
    <t>部门年度重点工作任务对应的目标或措施预计的产出和效果，每项工作任务都有明确的一项或几项目标。</t>
  </si>
  <si>
    <t>二、部门年度重点工作任务</t>
  </si>
  <si>
    <t>一级项目管理</t>
  </si>
  <si>
    <t>主要内容</t>
  </si>
  <si>
    <t>对应项目</t>
  </si>
  <si>
    <t>预算申报金额（元）</t>
  </si>
  <si>
    <t>总额</t>
  </si>
  <si>
    <t>财政拨款</t>
  </si>
  <si>
    <t>其他资金</t>
  </si>
  <si>
    <t>在职职工工资、津贴补贴、社会保险缴费及住房公积金</t>
  </si>
  <si>
    <t>事业人员工资支出、社会保障缴费、住房公积金、事业人员绩效奖励</t>
  </si>
  <si>
    <t>退休职工生活补助</t>
  </si>
  <si>
    <t>办公设备、医疗设备采购项目经费</t>
  </si>
  <si>
    <t>复印纸、车辆支出预算经费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</si>
  <si>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</si>
  <si>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</si>
  <si>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</si>
  <si>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</si>
  <si>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</si>
  <si>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在职职工工资、社会保险、住房公积金</t>
  </si>
  <si>
    <t>4227365.80</t>
  </si>
  <si>
    <t>元</t>
  </si>
  <si>
    <t>定量</t>
  </si>
  <si>
    <t>完成满分，未完成扣分</t>
  </si>
  <si>
    <t>41人保险、公积金</t>
  </si>
  <si>
    <t>按标准测算</t>
  </si>
  <si>
    <t>事业单位退休医保、生活补助</t>
  </si>
  <si>
    <t>316800.00</t>
  </si>
  <si>
    <t>18人医保、退休生活补助</t>
  </si>
  <si>
    <t>59050.00</t>
  </si>
  <si>
    <t xml:space="preserve"> 复印纸85件、2车辆支出预算经费</t>
  </si>
  <si>
    <t xml:space="preserve">  办公设备、医疗设备采购项目经费</t>
  </si>
  <si>
    <t>2553200.00</t>
  </si>
  <si>
    <t>办公设备、医疗设备采购29项</t>
  </si>
  <si>
    <t>21416587.90</t>
  </si>
  <si>
    <t>商品和服务支出</t>
  </si>
  <si>
    <t>工作完成率</t>
  </si>
  <si>
    <t>100%</t>
  </si>
  <si>
    <t>部门重点工作任务</t>
  </si>
  <si>
    <t>2025</t>
  </si>
  <si>
    <t>定性</t>
  </si>
  <si>
    <t>工作完成期限</t>
  </si>
  <si>
    <t>经济效益指标</t>
  </si>
  <si>
    <t>保证职工收入，提高职工工作积极性，实现医院年度经营目标</t>
  </si>
  <si>
    <t>达标</t>
  </si>
  <si>
    <t>工作完成情况</t>
  </si>
  <si>
    <t>社会效益指标</t>
  </si>
  <si>
    <t>推动医院健康稳定发展，为东川及周边居民提供较好的基本医疗保障</t>
  </si>
  <si>
    <t>生态效益指标</t>
  </si>
  <si>
    <t>医疗垃圾处理率</t>
  </si>
  <si>
    <t>可持续影响指标</t>
  </si>
  <si>
    <t>保证医院业务经营活动的正常开展，实现医院可持续发展</t>
  </si>
  <si>
    <t>≥</t>
  </si>
  <si>
    <t>长期</t>
  </si>
  <si>
    <t>服务对象满意度指标</t>
  </si>
  <si>
    <t>职工满意度</t>
  </si>
  <si>
    <r>
      <rPr>
        <sz val="11"/>
        <color rgb="FF000000"/>
        <rFont val="Arial"/>
        <charset val="0"/>
      </rPr>
      <t>≥</t>
    </r>
    <r>
      <rPr>
        <sz val="11"/>
        <color indexed="8"/>
        <rFont val="宋体"/>
        <charset val="134"/>
      </rPr>
      <t>95%</t>
    </r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</si>
</sst>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3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1"/>
      <color rgb="FF000000"/>
      <name val="Arial"/>
      <charset val="0"/>
    </font>
    <font>
      <sz val="11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27" applyNumberFormat="0" applyAlignment="0" applyProtection="0">
      <alignment vertical="center"/>
    </xf>
    <xf numFmtId="0" fontId="31" fillId="6" borderId="28" applyNumberFormat="0" applyAlignment="0" applyProtection="0">
      <alignment vertical="center"/>
    </xf>
    <xf numFmtId="0" fontId="32" fillId="6" borderId="27" applyNumberFormat="0" applyAlignment="0" applyProtection="0">
      <alignment vertical="center"/>
    </xf>
    <xf numFmtId="0" fontId="33" fillId="7" borderId="29" applyNumberFormat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176" fontId="41" fillId="0" borderId="1">
      <alignment horizontal="right" vertical="center"/>
    </xf>
    <xf numFmtId="49" fontId="41" fillId="0" borderId="1">
      <alignment horizontal="left" vertical="center" wrapText="1"/>
    </xf>
    <xf numFmtId="176" fontId="41" fillId="0" borderId="1">
      <alignment horizontal="right" vertical="center"/>
    </xf>
    <xf numFmtId="177" fontId="41" fillId="0" borderId="1">
      <alignment horizontal="right" vertical="center"/>
    </xf>
    <xf numFmtId="178" fontId="41" fillId="0" borderId="1">
      <alignment horizontal="right" vertical="center"/>
    </xf>
    <xf numFmtId="179" fontId="41" fillId="0" borderId="1">
      <alignment horizontal="right" vertical="center"/>
    </xf>
    <xf numFmtId="10" fontId="41" fillId="0" borderId="1">
      <alignment horizontal="right" vertical="center"/>
    </xf>
    <xf numFmtId="180" fontId="41" fillId="0" borderId="1">
      <alignment horizontal="right" vertical="center"/>
    </xf>
    <xf numFmtId="0" fontId="42" fillId="0" borderId="0"/>
  </cellStyleXfs>
  <cellXfs count="267">
    <xf numFmtId="0" fontId="0" fillId="0" borderId="0" xfId="0" applyFont="1" applyBorder="1"/>
    <xf numFmtId="0" fontId="1" fillId="2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/>
    </xf>
    <xf numFmtId="49" fontId="7" fillId="0" borderId="8" xfId="0" applyNumberFormat="1" applyFont="1" applyFill="1" applyBorder="1" applyAlignment="1" applyProtection="1">
      <alignment horizontal="center" vertical="center" wrapText="1"/>
    </xf>
    <xf numFmtId="49" fontId="7" fillId="0" borderId="9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9" fontId="2" fillId="0" borderId="11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</xf>
    <xf numFmtId="49" fontId="7" fillId="0" borderId="7" xfId="57" applyNumberFormat="1" applyFont="1" applyFill="1" applyBorder="1" applyAlignment="1">
      <alignment horizontal="left" vertical="center" wrapText="1"/>
    </xf>
    <xf numFmtId="49" fontId="7" fillId="0" borderId="13" xfId="57" applyNumberFormat="1" applyFont="1" applyFill="1" applyBorder="1" applyAlignment="1">
      <alignment horizontal="center" vertical="center" wrapText="1"/>
    </xf>
    <xf numFmtId="49" fontId="7" fillId="0" borderId="14" xfId="57" applyNumberFormat="1" applyFont="1" applyFill="1" applyBorder="1" applyAlignment="1">
      <alignment horizontal="center" vertical="center" wrapText="1"/>
    </xf>
    <xf numFmtId="49" fontId="7" fillId="0" borderId="7" xfId="57" applyNumberFormat="1" applyFont="1" applyFill="1" applyBorder="1" applyAlignment="1">
      <alignment vertical="center" wrapText="1"/>
    </xf>
    <xf numFmtId="0" fontId="7" fillId="0" borderId="7" xfId="0" applyFont="1" applyFill="1" applyBorder="1" applyAlignment="1" applyProtection="1">
      <alignment horizontal="left" vertical="center" wrapText="1" readingOrder="1"/>
      <protection locked="0"/>
    </xf>
    <xf numFmtId="0" fontId="7" fillId="0" borderId="7" xfId="0" applyNumberFormat="1" applyFont="1" applyFill="1" applyBorder="1" applyAlignment="1" applyProtection="1">
      <alignment horizontal="left" vertical="center" wrapText="1" readingOrder="1"/>
      <protection locked="0"/>
    </xf>
    <xf numFmtId="49" fontId="9" fillId="0" borderId="7" xfId="57" applyNumberFormat="1" applyFont="1" applyFill="1" applyBorder="1" applyAlignment="1">
      <alignment horizontal="left" vertical="center" wrapText="1"/>
    </xf>
    <xf numFmtId="0" fontId="10" fillId="0" borderId="7" xfId="0" applyFont="1" applyFill="1" applyBorder="1" applyAlignment="1" applyProtection="1">
      <alignment horizontal="left" vertical="center"/>
    </xf>
    <xf numFmtId="0" fontId="10" fillId="0" borderId="7" xfId="0" applyFont="1" applyFill="1" applyBorder="1" applyAlignment="1" applyProtection="1">
      <alignment horizontal="left" vertical="center" wrapText="1"/>
    </xf>
    <xf numFmtId="0" fontId="9" fillId="0" borderId="7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2" borderId="0" xfId="0" applyFont="1" applyFill="1" applyBorder="1" applyAlignment="1" applyProtection="1">
      <alignment horizontal="right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7" fillId="0" borderId="7" xfId="57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9" fontId="3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" fontId="12" fillId="0" borderId="1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13" fillId="0" borderId="0" xfId="0" applyFont="1" applyBorder="1" applyAlignment="1" applyProtection="1">
      <alignment vertical="top"/>
      <protection locked="0"/>
    </xf>
    <xf numFmtId="0" fontId="13" fillId="0" borderId="0" xfId="0" applyFont="1" applyBorder="1" applyAlignment="1">
      <alignment vertical="top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Protection="1">
      <protection locked="0"/>
    </xf>
    <xf numFmtId="0" fontId="13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right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2" fillId="0" borderId="0" xfId="0" applyFont="1" applyBorder="1" applyAlignment="1" applyProtection="1">
      <alignment vertical="top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righ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>
      <alignment horizont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180" fontId="12" fillId="0" borderId="1" xfId="56" applyNumberFormat="1" applyFont="1" applyBorder="1" applyAlignment="1">
      <alignment horizontal="center" vertical="center"/>
    </xf>
    <xf numFmtId="180" fontId="12" fillId="0" borderId="1" xfId="0" applyNumberFormat="1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6" fontId="12" fillId="0" borderId="0" xfId="0" applyNumberFormat="1" applyFont="1" applyBorder="1" applyAlignment="1">
      <alignment horizontal="lef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/>
    </xf>
    <xf numFmtId="0" fontId="16" fillId="0" borderId="0" xfId="0" applyFont="1" applyBorder="1" applyAlignment="1" applyProtection="1">
      <alignment horizontal="right"/>
      <protection locked="0"/>
    </xf>
    <xf numFmtId="49" fontId="16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right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vertical="top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/>
      <protection locked="0"/>
    </xf>
    <xf numFmtId="49" fontId="3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12" fillId="0" borderId="1" xfId="50" applyNumberFormat="1" applyFont="1" applyBorder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  <protection locked="0"/>
    </xf>
    <xf numFmtId="176" fontId="21" fillId="0" borderId="1" xfId="0" applyNumberFormat="1" applyFont="1" applyBorder="1" applyAlignment="1">
      <alignment horizontal="right" vertical="center"/>
    </xf>
    <xf numFmtId="0" fontId="19" fillId="2" borderId="15" xfId="0" applyFont="1" applyFill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2" borderId="17" xfId="0" applyFont="1" applyFill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 quotePrefix="1">
      <alignment horizontal="righ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常规 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5" activePane="bottomLeft" state="frozen"/>
      <selection/>
      <selection pane="bottomLeft" activeCell="G11" sqref="G1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55"/>
      <c r="B1" s="55"/>
      <c r="C1" s="55"/>
      <c r="D1" s="55"/>
    </row>
    <row r="2" ht="15" customHeight="1" spans="1:4">
      <c r="A2" s="99"/>
      <c r="B2" s="99"/>
      <c r="C2" s="99"/>
      <c r="D2" s="116" t="s">
        <v>0</v>
      </c>
    </row>
    <row r="3" ht="41.25" customHeight="1" spans="1:1">
      <c r="A3" s="94" t="str">
        <f>"2025"&amp;"年部门财务收支预算总表"</f>
        <v>2025年部门财务收支预算总表</v>
      </c>
    </row>
    <row r="4" ht="17.25" customHeight="1" spans="1:4">
      <c r="A4" s="97" t="str">
        <f>"单位名称："&amp;"昆明市东川区老年病医院"</f>
        <v>单位名称：昆明市东川区老年病医院</v>
      </c>
      <c r="B4" s="230"/>
      <c r="D4" s="208" t="s">
        <v>1</v>
      </c>
    </row>
    <row r="5" ht="23.25" customHeight="1" spans="1:4">
      <c r="A5" s="231" t="s">
        <v>2</v>
      </c>
      <c r="B5" s="232"/>
      <c r="C5" s="231" t="s">
        <v>3</v>
      </c>
      <c r="D5" s="232"/>
    </row>
    <row r="6" ht="24" customHeight="1" spans="1:4">
      <c r="A6" s="231" t="s">
        <v>4</v>
      </c>
      <c r="B6" s="231" t="s">
        <v>5</v>
      </c>
      <c r="C6" s="231" t="s">
        <v>6</v>
      </c>
      <c r="D6" s="231" t="s">
        <v>5</v>
      </c>
    </row>
    <row r="7" ht="17.25" customHeight="1" spans="1:4">
      <c r="A7" s="233" t="s">
        <v>7</v>
      </c>
      <c r="B7" s="131">
        <v>4544165.8</v>
      </c>
      <c r="C7" s="233" t="s">
        <v>8</v>
      </c>
      <c r="D7" s="131"/>
    </row>
    <row r="8" ht="17.25" customHeight="1" spans="1:4">
      <c r="A8" s="233" t="s">
        <v>9</v>
      </c>
      <c r="B8" s="131"/>
      <c r="C8" s="233" t="s">
        <v>10</v>
      </c>
      <c r="D8" s="131"/>
    </row>
    <row r="9" ht="17.25" customHeight="1" spans="1:4">
      <c r="A9" s="233" t="s">
        <v>11</v>
      </c>
      <c r="B9" s="131"/>
      <c r="C9" s="266" t="s">
        <v>12</v>
      </c>
      <c r="D9" s="131"/>
    </row>
    <row r="10" ht="17.25" customHeight="1" spans="1:4">
      <c r="A10" s="233" t="s">
        <v>13</v>
      </c>
      <c r="B10" s="131"/>
      <c r="C10" s="266" t="s">
        <v>14</v>
      </c>
      <c r="D10" s="131"/>
    </row>
    <row r="11" ht="17.25" customHeight="1" spans="1:4">
      <c r="A11" s="233" t="s">
        <v>15</v>
      </c>
      <c r="B11" s="131">
        <v>24028837.9</v>
      </c>
      <c r="C11" s="266" t="s">
        <v>16</v>
      </c>
      <c r="D11" s="131"/>
    </row>
    <row r="12" ht="17.25" customHeight="1" spans="1:4">
      <c r="A12" s="233" t="s">
        <v>17</v>
      </c>
      <c r="B12" s="131">
        <v>24028837.9</v>
      </c>
      <c r="C12" s="266" t="s">
        <v>18</v>
      </c>
      <c r="D12" s="131"/>
    </row>
    <row r="13" ht="17.25" customHeight="1" spans="1:4">
      <c r="A13" s="233" t="s">
        <v>19</v>
      </c>
      <c r="B13" s="131"/>
      <c r="C13" s="85" t="s">
        <v>20</v>
      </c>
      <c r="D13" s="131"/>
    </row>
    <row r="14" ht="17.25" customHeight="1" spans="1:4">
      <c r="A14" s="233" t="s">
        <v>21</v>
      </c>
      <c r="B14" s="131"/>
      <c r="C14" s="85" t="s">
        <v>22</v>
      </c>
      <c r="D14" s="131">
        <v>979483</v>
      </c>
    </row>
    <row r="15" ht="17.25" customHeight="1" spans="1:4">
      <c r="A15" s="233" t="s">
        <v>23</v>
      </c>
      <c r="B15" s="131"/>
      <c r="C15" s="85" t="s">
        <v>24</v>
      </c>
      <c r="D15" s="131">
        <v>27259001.7</v>
      </c>
    </row>
    <row r="16" ht="17.25" customHeight="1" spans="1:4">
      <c r="A16" s="233" t="s">
        <v>25</v>
      </c>
      <c r="B16" s="131"/>
      <c r="C16" s="85" t="s">
        <v>26</v>
      </c>
      <c r="D16" s="131"/>
    </row>
    <row r="17" ht="17.25" customHeight="1" spans="1:4">
      <c r="A17" s="213"/>
      <c r="B17" s="131"/>
      <c r="C17" s="85" t="s">
        <v>27</v>
      </c>
      <c r="D17" s="131"/>
    </row>
    <row r="18" ht="17.25" customHeight="1" spans="1:4">
      <c r="A18" s="234"/>
      <c r="B18" s="131"/>
      <c r="C18" s="85" t="s">
        <v>28</v>
      </c>
      <c r="D18" s="131"/>
    </row>
    <row r="19" ht="17.25" customHeight="1" spans="1:4">
      <c r="A19" s="234"/>
      <c r="B19" s="131"/>
      <c r="C19" s="85" t="s">
        <v>29</v>
      </c>
      <c r="D19" s="131"/>
    </row>
    <row r="20" ht="17.25" customHeight="1" spans="1:4">
      <c r="A20" s="234"/>
      <c r="B20" s="131"/>
      <c r="C20" s="85" t="s">
        <v>30</v>
      </c>
      <c r="D20" s="131"/>
    </row>
    <row r="21" ht="17.25" customHeight="1" spans="1:4">
      <c r="A21" s="234"/>
      <c r="B21" s="131"/>
      <c r="C21" s="85" t="s">
        <v>31</v>
      </c>
      <c r="D21" s="131"/>
    </row>
    <row r="22" ht="17.25" customHeight="1" spans="1:4">
      <c r="A22" s="234"/>
      <c r="B22" s="131"/>
      <c r="C22" s="85" t="s">
        <v>32</v>
      </c>
      <c r="D22" s="131"/>
    </row>
    <row r="23" ht="17.25" customHeight="1" spans="1:4">
      <c r="A23" s="234"/>
      <c r="B23" s="131"/>
      <c r="C23" s="85" t="s">
        <v>33</v>
      </c>
      <c r="D23" s="131"/>
    </row>
    <row r="24" ht="17.25" customHeight="1" spans="1:4">
      <c r="A24" s="234"/>
      <c r="B24" s="131"/>
      <c r="C24" s="85" t="s">
        <v>34</v>
      </c>
      <c r="D24" s="131"/>
    </row>
    <row r="25" ht="17.25" customHeight="1" spans="1:4">
      <c r="A25" s="234"/>
      <c r="B25" s="131"/>
      <c r="C25" s="85" t="s">
        <v>35</v>
      </c>
      <c r="D25" s="131">
        <v>334519</v>
      </c>
    </row>
    <row r="26" ht="17.25" customHeight="1" spans="1:4">
      <c r="A26" s="234"/>
      <c r="B26" s="131"/>
      <c r="C26" s="85" t="s">
        <v>36</v>
      </c>
      <c r="D26" s="131"/>
    </row>
    <row r="27" ht="17.25" customHeight="1" spans="1:4">
      <c r="A27" s="234"/>
      <c r="B27" s="131"/>
      <c r="C27" s="213" t="s">
        <v>37</v>
      </c>
      <c r="D27" s="131"/>
    </row>
    <row r="28" ht="17.25" customHeight="1" spans="1:4">
      <c r="A28" s="234"/>
      <c r="B28" s="131"/>
      <c r="C28" s="85" t="s">
        <v>38</v>
      </c>
      <c r="D28" s="131"/>
    </row>
    <row r="29" ht="16.5" customHeight="1" spans="1:4">
      <c r="A29" s="234"/>
      <c r="B29" s="131"/>
      <c r="C29" s="85" t="s">
        <v>39</v>
      </c>
      <c r="D29" s="131"/>
    </row>
    <row r="30" ht="16.5" customHeight="1" spans="1:4">
      <c r="A30" s="234"/>
      <c r="B30" s="131"/>
      <c r="C30" s="213" t="s">
        <v>40</v>
      </c>
      <c r="D30" s="131"/>
    </row>
    <row r="31" ht="17.25" customHeight="1" spans="1:4">
      <c r="A31" s="234"/>
      <c r="B31" s="131"/>
      <c r="C31" s="213" t="s">
        <v>41</v>
      </c>
      <c r="D31" s="131"/>
    </row>
    <row r="32" ht="17.25" customHeight="1" spans="1:4">
      <c r="A32" s="234"/>
      <c r="B32" s="131"/>
      <c r="C32" s="85" t="s">
        <v>42</v>
      </c>
      <c r="D32" s="131"/>
    </row>
    <row r="33" ht="16.5" customHeight="1" spans="1:4">
      <c r="A33" s="234" t="s">
        <v>43</v>
      </c>
      <c r="B33" s="131">
        <v>28573003.7</v>
      </c>
      <c r="C33" s="234" t="s">
        <v>44</v>
      </c>
      <c r="D33" s="131">
        <v>28573003.7</v>
      </c>
    </row>
    <row r="34" ht="16.5" customHeight="1" spans="1:4">
      <c r="A34" s="213" t="s">
        <v>45</v>
      </c>
      <c r="B34" s="131"/>
      <c r="C34" s="213" t="s">
        <v>46</v>
      </c>
      <c r="D34" s="131"/>
    </row>
    <row r="35" ht="16.5" customHeight="1" spans="1:4">
      <c r="A35" s="85" t="s">
        <v>47</v>
      </c>
      <c r="B35" s="131"/>
      <c r="C35" s="85" t="s">
        <v>47</v>
      </c>
      <c r="D35" s="131"/>
    </row>
    <row r="36" ht="16.5" customHeight="1" spans="1:4">
      <c r="A36" s="85" t="s">
        <v>48</v>
      </c>
      <c r="B36" s="131"/>
      <c r="C36" s="85" t="s">
        <v>49</v>
      </c>
      <c r="D36" s="131"/>
    </row>
    <row r="37" ht="16.5" customHeight="1" spans="1:4">
      <c r="A37" s="235" t="s">
        <v>50</v>
      </c>
      <c r="B37" s="131">
        <v>28573003.7</v>
      </c>
      <c r="C37" s="235" t="s">
        <v>51</v>
      </c>
      <c r="D37" s="131">
        <v>28573003.7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23" sqref="C23"/>
    </sheetView>
  </sheetViews>
  <sheetFormatPr defaultColWidth="8.575" defaultRowHeight="12.75" customHeight="1"/>
  <cols>
    <col min="1" max="1" width="15.8916666666667" customWidth="1"/>
    <col min="2" max="19" width="16.125" customWidth="1"/>
  </cols>
  <sheetData>
    <row r="1" customHeight="1" spans="1:19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ht="17.25" customHeight="1" spans="1:1">
      <c r="A2" s="116" t="s">
        <v>52</v>
      </c>
    </row>
    <row r="3" ht="41.25" customHeight="1" spans="1:1">
      <c r="A3" s="94" t="str">
        <f>"2025"&amp;"年部门收入预算表"</f>
        <v>2025年部门收入预算表</v>
      </c>
    </row>
    <row r="4" ht="17.25" customHeight="1" spans="1:19">
      <c r="A4" s="97" t="str">
        <f>"单位名称："&amp;"昆明市东川区老年病医院"</f>
        <v>单位名称：昆明市东川区老年病医院</v>
      </c>
      <c r="S4" s="99" t="s">
        <v>1</v>
      </c>
    </row>
    <row r="5" ht="21.75" customHeight="1" spans="1:19">
      <c r="A5" s="251" t="s">
        <v>53</v>
      </c>
      <c r="B5" s="252" t="s">
        <v>54</v>
      </c>
      <c r="C5" s="252" t="s">
        <v>55</v>
      </c>
      <c r="D5" s="253" t="s">
        <v>56</v>
      </c>
      <c r="E5" s="253"/>
      <c r="F5" s="253"/>
      <c r="G5" s="253"/>
      <c r="H5" s="253"/>
      <c r="I5" s="199"/>
      <c r="J5" s="253"/>
      <c r="K5" s="253"/>
      <c r="L5" s="253"/>
      <c r="M5" s="253"/>
      <c r="N5" s="261"/>
      <c r="O5" s="253" t="s">
        <v>45</v>
      </c>
      <c r="P5" s="253"/>
      <c r="Q5" s="253"/>
      <c r="R5" s="253"/>
      <c r="S5" s="261"/>
    </row>
    <row r="6" ht="27" customHeight="1" spans="1:19">
      <c r="A6" s="254"/>
      <c r="B6" s="255"/>
      <c r="C6" s="255"/>
      <c r="D6" s="255" t="s">
        <v>57</v>
      </c>
      <c r="E6" s="255" t="s">
        <v>58</v>
      </c>
      <c r="F6" s="255" t="s">
        <v>59</v>
      </c>
      <c r="G6" s="255" t="s">
        <v>60</v>
      </c>
      <c r="H6" s="255" t="s">
        <v>61</v>
      </c>
      <c r="I6" s="262" t="s">
        <v>62</v>
      </c>
      <c r="J6" s="263"/>
      <c r="K6" s="263"/>
      <c r="L6" s="263"/>
      <c r="M6" s="263"/>
      <c r="N6" s="264"/>
      <c r="O6" s="255" t="s">
        <v>57</v>
      </c>
      <c r="P6" s="255" t="s">
        <v>58</v>
      </c>
      <c r="Q6" s="255" t="s">
        <v>59</v>
      </c>
      <c r="R6" s="255" t="s">
        <v>60</v>
      </c>
      <c r="S6" s="255" t="s">
        <v>63</v>
      </c>
    </row>
    <row r="7" ht="30" customHeight="1" spans="1:19">
      <c r="A7" s="256"/>
      <c r="B7" s="257"/>
      <c r="C7" s="258"/>
      <c r="D7" s="258"/>
      <c r="E7" s="258"/>
      <c r="F7" s="258"/>
      <c r="G7" s="258"/>
      <c r="H7" s="258"/>
      <c r="I7" s="122" t="s">
        <v>57</v>
      </c>
      <c r="J7" s="264" t="s">
        <v>64</v>
      </c>
      <c r="K7" s="264" t="s">
        <v>65</v>
      </c>
      <c r="L7" s="264" t="s">
        <v>66</v>
      </c>
      <c r="M7" s="264" t="s">
        <v>67</v>
      </c>
      <c r="N7" s="264" t="s">
        <v>68</v>
      </c>
      <c r="O7" s="265"/>
      <c r="P7" s="265"/>
      <c r="Q7" s="265"/>
      <c r="R7" s="265"/>
      <c r="S7" s="258"/>
    </row>
    <row r="8" ht="15" customHeight="1" spans="1:19">
      <c r="A8" s="259">
        <v>1</v>
      </c>
      <c r="B8" s="259">
        <v>2</v>
      </c>
      <c r="C8" s="259">
        <v>3</v>
      </c>
      <c r="D8" s="259">
        <v>4</v>
      </c>
      <c r="E8" s="259">
        <v>5</v>
      </c>
      <c r="F8" s="259">
        <v>6</v>
      </c>
      <c r="G8" s="259">
        <v>7</v>
      </c>
      <c r="H8" s="259">
        <v>8</v>
      </c>
      <c r="I8" s="122">
        <v>9</v>
      </c>
      <c r="J8" s="259">
        <v>10</v>
      </c>
      <c r="K8" s="259">
        <v>11</v>
      </c>
      <c r="L8" s="259">
        <v>12</v>
      </c>
      <c r="M8" s="259">
        <v>13</v>
      </c>
      <c r="N8" s="259">
        <v>14</v>
      </c>
      <c r="O8" s="259">
        <v>15</v>
      </c>
      <c r="P8" s="259">
        <v>16</v>
      </c>
      <c r="Q8" s="259">
        <v>17</v>
      </c>
      <c r="R8" s="259">
        <v>18</v>
      </c>
      <c r="S8" s="259">
        <v>19</v>
      </c>
    </row>
    <row r="9" ht="38" customHeight="1" spans="1:19">
      <c r="A9" s="75" t="s">
        <v>69</v>
      </c>
      <c r="B9" s="75" t="s">
        <v>70</v>
      </c>
      <c r="C9" s="131">
        <v>28573003.7</v>
      </c>
      <c r="D9" s="131">
        <v>28573003.7</v>
      </c>
      <c r="E9" s="131">
        <v>4544165.8</v>
      </c>
      <c r="F9" s="131"/>
      <c r="G9" s="131"/>
      <c r="H9" s="131"/>
      <c r="I9" s="131">
        <v>24028837.9</v>
      </c>
      <c r="J9" s="131">
        <v>24028837.9</v>
      </c>
      <c r="K9" s="131"/>
      <c r="L9" s="131"/>
      <c r="M9" s="131"/>
      <c r="N9" s="131"/>
      <c r="O9" s="131"/>
      <c r="P9" s="131"/>
      <c r="Q9" s="131"/>
      <c r="R9" s="131"/>
      <c r="S9" s="131"/>
    </row>
    <row r="10" ht="18" customHeight="1" spans="1:19">
      <c r="A10" s="102" t="s">
        <v>55</v>
      </c>
      <c r="B10" s="260"/>
      <c r="C10" s="131">
        <v>28573003.7</v>
      </c>
      <c r="D10" s="131">
        <v>28573003.7</v>
      </c>
      <c r="E10" s="131">
        <v>4544165.8</v>
      </c>
      <c r="F10" s="131"/>
      <c r="G10" s="131"/>
      <c r="H10" s="131"/>
      <c r="I10" s="131">
        <v>24028837.9</v>
      </c>
      <c r="J10" s="131">
        <v>24028837.9</v>
      </c>
      <c r="K10" s="131"/>
      <c r="L10" s="131"/>
      <c r="M10" s="131"/>
      <c r="N10" s="131"/>
      <c r="O10" s="131"/>
      <c r="P10" s="131"/>
      <c r="Q10" s="131"/>
      <c r="R10" s="131"/>
      <c r="S10" s="131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workbookViewId="0">
      <pane ySplit="1" topLeftCell="A2" activePane="bottomLeft" state="frozen"/>
      <selection/>
      <selection pane="bottomLeft" activeCell="A3" sqref="A3:O3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ht="17.25" customHeight="1" spans="1:1">
      <c r="A2" s="99" t="s">
        <v>71</v>
      </c>
    </row>
    <row r="3" ht="41.25" customHeight="1" spans="1:1">
      <c r="A3" s="94" t="str">
        <f>"2025"&amp;"年部门支出预算表"</f>
        <v>2025年部门支出预算表</v>
      </c>
    </row>
    <row r="4" ht="17.25" customHeight="1" spans="1:15">
      <c r="A4" s="97" t="str">
        <f>"单位名称："&amp;"昆明市东川区老年病医院"</f>
        <v>单位名称：昆明市东川区老年病医院</v>
      </c>
      <c r="O4" s="99" t="s">
        <v>1</v>
      </c>
    </row>
    <row r="5" ht="27" customHeight="1" spans="1:15">
      <c r="A5" s="237" t="s">
        <v>72</v>
      </c>
      <c r="B5" s="237" t="s">
        <v>73</v>
      </c>
      <c r="C5" s="237" t="s">
        <v>55</v>
      </c>
      <c r="D5" s="238" t="s">
        <v>58</v>
      </c>
      <c r="E5" s="239"/>
      <c r="F5" s="240"/>
      <c r="G5" s="241" t="s">
        <v>59</v>
      </c>
      <c r="H5" s="241" t="s">
        <v>60</v>
      </c>
      <c r="I5" s="241" t="s">
        <v>74</v>
      </c>
      <c r="J5" s="238" t="s">
        <v>62</v>
      </c>
      <c r="K5" s="239"/>
      <c r="L5" s="239"/>
      <c r="M5" s="239"/>
      <c r="N5" s="248"/>
      <c r="O5" s="249"/>
    </row>
    <row r="6" ht="42" customHeight="1" spans="1:15">
      <c r="A6" s="242"/>
      <c r="B6" s="242"/>
      <c r="C6" s="243"/>
      <c r="D6" s="244" t="s">
        <v>57</v>
      </c>
      <c r="E6" s="244" t="s">
        <v>75</v>
      </c>
      <c r="F6" s="244" t="s">
        <v>76</v>
      </c>
      <c r="G6" s="243"/>
      <c r="H6" s="243"/>
      <c r="I6" s="250"/>
      <c r="J6" s="244" t="s">
        <v>57</v>
      </c>
      <c r="K6" s="231" t="s">
        <v>77</v>
      </c>
      <c r="L6" s="231" t="s">
        <v>78</v>
      </c>
      <c r="M6" s="231" t="s">
        <v>79</v>
      </c>
      <c r="N6" s="231" t="s">
        <v>80</v>
      </c>
      <c r="O6" s="231" t="s">
        <v>81</v>
      </c>
    </row>
    <row r="7" ht="18" customHeight="1" spans="1:15">
      <c r="A7" s="105" t="s">
        <v>82</v>
      </c>
      <c r="B7" s="105" t="s">
        <v>83</v>
      </c>
      <c r="C7" s="105" t="s">
        <v>84</v>
      </c>
      <c r="D7" s="108" t="s">
        <v>85</v>
      </c>
      <c r="E7" s="108" t="s">
        <v>86</v>
      </c>
      <c r="F7" s="108" t="s">
        <v>87</v>
      </c>
      <c r="G7" s="108" t="s">
        <v>88</v>
      </c>
      <c r="H7" s="108" t="s">
        <v>89</v>
      </c>
      <c r="I7" s="108" t="s">
        <v>90</v>
      </c>
      <c r="J7" s="108" t="s">
        <v>91</v>
      </c>
      <c r="K7" s="108" t="s">
        <v>92</v>
      </c>
      <c r="L7" s="108" t="s">
        <v>93</v>
      </c>
      <c r="M7" s="108" t="s">
        <v>94</v>
      </c>
      <c r="N7" s="105" t="s">
        <v>95</v>
      </c>
      <c r="O7" s="108" t="s">
        <v>96</v>
      </c>
    </row>
    <row r="8" ht="21" customHeight="1" spans="1:15">
      <c r="A8" s="109" t="s">
        <v>97</v>
      </c>
      <c r="B8" s="109" t="s">
        <v>98</v>
      </c>
      <c r="C8" s="131">
        <v>979483</v>
      </c>
      <c r="D8" s="131">
        <v>979483</v>
      </c>
      <c r="E8" s="131">
        <v>979483</v>
      </c>
      <c r="F8" s="131"/>
      <c r="G8" s="131"/>
      <c r="H8" s="131"/>
      <c r="I8" s="131"/>
      <c r="J8" s="131"/>
      <c r="K8" s="131"/>
      <c r="L8" s="131"/>
      <c r="M8" s="131"/>
      <c r="N8" s="131"/>
      <c r="O8" s="131"/>
    </row>
    <row r="9" ht="21" customHeight="1" spans="1:15">
      <c r="A9" s="245" t="s">
        <v>99</v>
      </c>
      <c r="B9" s="245" t="s">
        <v>100</v>
      </c>
      <c r="C9" s="131">
        <v>979483</v>
      </c>
      <c r="D9" s="131">
        <v>979483</v>
      </c>
      <c r="E9" s="131">
        <v>979483</v>
      </c>
      <c r="F9" s="131"/>
      <c r="G9" s="131"/>
      <c r="H9" s="131"/>
      <c r="I9" s="131"/>
      <c r="J9" s="131"/>
      <c r="K9" s="131"/>
      <c r="L9" s="131"/>
      <c r="M9" s="131"/>
      <c r="N9" s="131"/>
      <c r="O9" s="131"/>
    </row>
    <row r="10" ht="21" customHeight="1" spans="1:15">
      <c r="A10" s="246" t="s">
        <v>101</v>
      </c>
      <c r="B10" s="246" t="s">
        <v>102</v>
      </c>
      <c r="C10" s="131">
        <v>316800</v>
      </c>
      <c r="D10" s="131">
        <v>316800</v>
      </c>
      <c r="E10" s="131">
        <v>316800</v>
      </c>
      <c r="F10" s="131"/>
      <c r="G10" s="131"/>
      <c r="H10" s="131"/>
      <c r="I10" s="131"/>
      <c r="J10" s="131"/>
      <c r="K10" s="131"/>
      <c r="L10" s="131"/>
      <c r="M10" s="131"/>
      <c r="N10" s="131"/>
      <c r="O10" s="131"/>
    </row>
    <row r="11" ht="21" customHeight="1" spans="1:15">
      <c r="A11" s="246" t="s">
        <v>103</v>
      </c>
      <c r="B11" s="246" t="s">
        <v>104</v>
      </c>
      <c r="C11" s="131">
        <v>441775</v>
      </c>
      <c r="D11" s="131">
        <v>441775</v>
      </c>
      <c r="E11" s="131">
        <v>441775</v>
      </c>
      <c r="F11" s="131"/>
      <c r="G11" s="131"/>
      <c r="H11" s="131"/>
      <c r="I11" s="131"/>
      <c r="J11" s="131"/>
      <c r="K11" s="131"/>
      <c r="L11" s="131"/>
      <c r="M11" s="131"/>
      <c r="N11" s="131"/>
      <c r="O11" s="131"/>
    </row>
    <row r="12" ht="21" customHeight="1" spans="1:15">
      <c r="A12" s="246" t="s">
        <v>105</v>
      </c>
      <c r="B12" s="246" t="s">
        <v>106</v>
      </c>
      <c r="C12" s="131">
        <v>220908</v>
      </c>
      <c r="D12" s="131">
        <v>220908</v>
      </c>
      <c r="E12" s="131">
        <v>220908</v>
      </c>
      <c r="F12" s="131"/>
      <c r="G12" s="131"/>
      <c r="H12" s="131"/>
      <c r="I12" s="131"/>
      <c r="J12" s="131"/>
      <c r="K12" s="131"/>
      <c r="L12" s="131"/>
      <c r="M12" s="131"/>
      <c r="N12" s="131"/>
      <c r="O12" s="131"/>
    </row>
    <row r="13" ht="21" customHeight="1" spans="1:15">
      <c r="A13" s="109" t="s">
        <v>107</v>
      </c>
      <c r="B13" s="109" t="s">
        <v>108</v>
      </c>
      <c r="C13" s="131">
        <v>27259001.7</v>
      </c>
      <c r="D13" s="131">
        <v>3230163.8</v>
      </c>
      <c r="E13" s="131">
        <v>3230163.8</v>
      </c>
      <c r="F13" s="131"/>
      <c r="G13" s="131"/>
      <c r="H13" s="131"/>
      <c r="I13" s="131"/>
      <c r="J13" s="131">
        <v>24028837.9</v>
      </c>
      <c r="K13" s="131">
        <v>24028837.9</v>
      </c>
      <c r="L13" s="131"/>
      <c r="M13" s="131"/>
      <c r="N13" s="131"/>
      <c r="O13" s="131"/>
    </row>
    <row r="14" ht="21" customHeight="1" spans="1:15">
      <c r="A14" s="245" t="s">
        <v>109</v>
      </c>
      <c r="B14" s="245" t="s">
        <v>110</v>
      </c>
      <c r="C14" s="131">
        <v>26867980.7</v>
      </c>
      <c r="D14" s="131">
        <v>2839142.8</v>
      </c>
      <c r="E14" s="131">
        <v>2839142.8</v>
      </c>
      <c r="F14" s="131"/>
      <c r="G14" s="131"/>
      <c r="H14" s="131"/>
      <c r="I14" s="131"/>
      <c r="J14" s="131">
        <v>24028837.9</v>
      </c>
      <c r="K14" s="131">
        <v>24028837.9</v>
      </c>
      <c r="L14" s="131"/>
      <c r="M14" s="131"/>
      <c r="N14" s="131"/>
      <c r="O14" s="131"/>
    </row>
    <row r="15" ht="21" customHeight="1" spans="1:15">
      <c r="A15" s="246" t="s">
        <v>111</v>
      </c>
      <c r="B15" s="246" t="s">
        <v>112</v>
      </c>
      <c r="C15" s="131">
        <v>26867980.7</v>
      </c>
      <c r="D15" s="131">
        <v>2839142.8</v>
      </c>
      <c r="E15" s="131">
        <v>2839142.8</v>
      </c>
      <c r="F15" s="131"/>
      <c r="G15" s="131"/>
      <c r="H15" s="131"/>
      <c r="I15" s="131"/>
      <c r="J15" s="131">
        <v>24028837.9</v>
      </c>
      <c r="K15" s="131">
        <v>24028837.9</v>
      </c>
      <c r="L15" s="131"/>
      <c r="M15" s="131"/>
      <c r="N15" s="131"/>
      <c r="O15" s="131"/>
    </row>
    <row r="16" ht="21" customHeight="1" spans="1:15">
      <c r="A16" s="245" t="s">
        <v>113</v>
      </c>
      <c r="B16" s="245" t="s">
        <v>114</v>
      </c>
      <c r="C16" s="131">
        <v>391021</v>
      </c>
      <c r="D16" s="131">
        <v>391021</v>
      </c>
      <c r="E16" s="131">
        <v>391021</v>
      </c>
      <c r="F16" s="131"/>
      <c r="G16" s="131"/>
      <c r="H16" s="131"/>
      <c r="I16" s="131"/>
      <c r="J16" s="131"/>
      <c r="K16" s="131"/>
      <c r="L16" s="131"/>
      <c r="M16" s="131"/>
      <c r="N16" s="131"/>
      <c r="O16" s="131"/>
    </row>
    <row r="17" ht="21" customHeight="1" spans="1:15">
      <c r="A17" s="246" t="s">
        <v>115</v>
      </c>
      <c r="B17" s="246" t="s">
        <v>116</v>
      </c>
      <c r="C17" s="131">
        <v>221709</v>
      </c>
      <c r="D17" s="131">
        <v>221709</v>
      </c>
      <c r="E17" s="131">
        <v>221709</v>
      </c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ht="21" customHeight="1" spans="1:15">
      <c r="A18" s="246" t="s">
        <v>117</v>
      </c>
      <c r="B18" s="246" t="s">
        <v>118</v>
      </c>
      <c r="C18" s="131">
        <v>169312</v>
      </c>
      <c r="D18" s="131">
        <v>169312</v>
      </c>
      <c r="E18" s="131">
        <v>169312</v>
      </c>
      <c r="F18" s="131"/>
      <c r="G18" s="131"/>
      <c r="H18" s="131"/>
      <c r="I18" s="131"/>
      <c r="J18" s="131"/>
      <c r="K18" s="131"/>
      <c r="L18" s="131"/>
      <c r="M18" s="131"/>
      <c r="N18" s="131"/>
      <c r="O18" s="131"/>
    </row>
    <row r="19" ht="21" customHeight="1" spans="1:15">
      <c r="A19" s="109" t="s">
        <v>119</v>
      </c>
      <c r="B19" s="109" t="s">
        <v>120</v>
      </c>
      <c r="C19" s="131">
        <v>334519</v>
      </c>
      <c r="D19" s="131">
        <v>334519</v>
      </c>
      <c r="E19" s="131">
        <v>334519</v>
      </c>
      <c r="F19" s="131"/>
      <c r="G19" s="131"/>
      <c r="H19" s="131"/>
      <c r="I19" s="131"/>
      <c r="J19" s="131"/>
      <c r="K19" s="131"/>
      <c r="L19" s="131"/>
      <c r="M19" s="131"/>
      <c r="N19" s="131"/>
      <c r="O19" s="131"/>
    </row>
    <row r="20" ht="21" customHeight="1" spans="1:15">
      <c r="A20" s="245" t="s">
        <v>121</v>
      </c>
      <c r="B20" s="245" t="s">
        <v>122</v>
      </c>
      <c r="C20" s="131">
        <v>334519</v>
      </c>
      <c r="D20" s="131">
        <v>334519</v>
      </c>
      <c r="E20" s="131">
        <v>334519</v>
      </c>
      <c r="F20" s="131"/>
      <c r="G20" s="131"/>
      <c r="H20" s="131"/>
      <c r="I20" s="131"/>
      <c r="J20" s="131"/>
      <c r="K20" s="131"/>
      <c r="L20" s="131"/>
      <c r="M20" s="131"/>
      <c r="N20" s="131"/>
      <c r="O20" s="131"/>
    </row>
    <row r="21" ht="21" customHeight="1" spans="1:15">
      <c r="A21" s="246" t="s">
        <v>123</v>
      </c>
      <c r="B21" s="246" t="s">
        <v>124</v>
      </c>
      <c r="C21" s="131">
        <v>334519</v>
      </c>
      <c r="D21" s="131">
        <v>334519</v>
      </c>
      <c r="E21" s="131">
        <v>334519</v>
      </c>
      <c r="F21" s="131"/>
      <c r="G21" s="131"/>
      <c r="H21" s="131"/>
      <c r="I21" s="131"/>
      <c r="J21" s="131"/>
      <c r="K21" s="131"/>
      <c r="L21" s="131"/>
      <c r="M21" s="131"/>
      <c r="N21" s="131"/>
      <c r="O21" s="131"/>
    </row>
    <row r="22" ht="21" customHeight="1" spans="1:15">
      <c r="A22" s="247" t="s">
        <v>55</v>
      </c>
      <c r="B22" s="88"/>
      <c r="C22" s="131">
        <v>28573003.7</v>
      </c>
      <c r="D22" s="131">
        <v>4544165.8</v>
      </c>
      <c r="E22" s="131">
        <v>4544165.8</v>
      </c>
      <c r="F22" s="131"/>
      <c r="G22" s="131"/>
      <c r="H22" s="131"/>
      <c r="I22" s="131"/>
      <c r="J22" s="131">
        <v>24028837.9</v>
      </c>
      <c r="K22" s="131">
        <v>24028837.9</v>
      </c>
      <c r="L22" s="131"/>
      <c r="M22" s="131"/>
      <c r="N22" s="131"/>
      <c r="O22" s="131"/>
    </row>
  </sheetData>
  <mergeCells count="12">
    <mergeCell ref="A2:O2"/>
    <mergeCell ref="A3:O3"/>
    <mergeCell ref="A4:B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3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55"/>
      <c r="B1" s="55"/>
      <c r="C1" s="55"/>
      <c r="D1" s="55"/>
    </row>
    <row r="2" ht="15" customHeight="1" spans="1:4">
      <c r="A2" s="95"/>
      <c r="B2" s="99"/>
      <c r="C2" s="99"/>
      <c r="D2" s="99" t="s">
        <v>125</v>
      </c>
    </row>
    <row r="3" ht="41.25" customHeight="1" spans="1:1">
      <c r="A3" s="94" t="str">
        <f>"2025"&amp;"年部门财政拨款收支预算总表"</f>
        <v>2025年部门财政拨款收支预算总表</v>
      </c>
    </row>
    <row r="4" ht="17.25" customHeight="1" spans="1:4">
      <c r="A4" s="97" t="str">
        <f>"单位名称："&amp;"昆明市东川区老年病医院"</f>
        <v>单位名称：昆明市东川区老年病医院</v>
      </c>
      <c r="B4" s="230"/>
      <c r="D4" s="99" t="s">
        <v>1</v>
      </c>
    </row>
    <row r="5" ht="17.25" customHeight="1" spans="1:4">
      <c r="A5" s="231" t="s">
        <v>2</v>
      </c>
      <c r="B5" s="232"/>
      <c r="C5" s="231" t="s">
        <v>3</v>
      </c>
      <c r="D5" s="232"/>
    </row>
    <row r="6" ht="18.75" customHeight="1" spans="1:4">
      <c r="A6" s="231" t="s">
        <v>4</v>
      </c>
      <c r="B6" s="231" t="s">
        <v>5</v>
      </c>
      <c r="C6" s="231" t="s">
        <v>6</v>
      </c>
      <c r="D6" s="231" t="s">
        <v>5</v>
      </c>
    </row>
    <row r="7" ht="16.5" customHeight="1" spans="1:4">
      <c r="A7" s="233" t="s">
        <v>126</v>
      </c>
      <c r="B7" s="131">
        <v>4544165.8</v>
      </c>
      <c r="C7" s="233" t="s">
        <v>127</v>
      </c>
      <c r="D7" s="131">
        <v>4544165.8</v>
      </c>
    </row>
    <row r="8" ht="16.5" customHeight="1" spans="1:4">
      <c r="A8" s="233" t="s">
        <v>128</v>
      </c>
      <c r="B8" s="131">
        <v>4544165.8</v>
      </c>
      <c r="C8" s="233" t="s">
        <v>129</v>
      </c>
      <c r="D8" s="131"/>
    </row>
    <row r="9" ht="16.5" customHeight="1" spans="1:4">
      <c r="A9" s="233" t="s">
        <v>130</v>
      </c>
      <c r="B9" s="131"/>
      <c r="C9" s="233" t="s">
        <v>131</v>
      </c>
      <c r="D9" s="131"/>
    </row>
    <row r="10" ht="16.5" customHeight="1" spans="1:4">
      <c r="A10" s="233" t="s">
        <v>132</v>
      </c>
      <c r="B10" s="131"/>
      <c r="C10" s="233" t="s">
        <v>133</v>
      </c>
      <c r="D10" s="131"/>
    </row>
    <row r="11" ht="16.5" customHeight="1" spans="1:4">
      <c r="A11" s="233" t="s">
        <v>134</v>
      </c>
      <c r="B11" s="131"/>
      <c r="C11" s="233" t="s">
        <v>135</v>
      </c>
      <c r="D11" s="131"/>
    </row>
    <row r="12" ht="16.5" customHeight="1" spans="1:4">
      <c r="A12" s="233" t="s">
        <v>128</v>
      </c>
      <c r="B12" s="131"/>
      <c r="C12" s="233" t="s">
        <v>136</v>
      </c>
      <c r="D12" s="131"/>
    </row>
    <row r="13" ht="16.5" customHeight="1" spans="1:4">
      <c r="A13" s="213" t="s">
        <v>130</v>
      </c>
      <c r="B13" s="131"/>
      <c r="C13" s="121" t="s">
        <v>137</v>
      </c>
      <c r="D13" s="131"/>
    </row>
    <row r="14" ht="16.5" customHeight="1" spans="1:4">
      <c r="A14" s="213" t="s">
        <v>132</v>
      </c>
      <c r="B14" s="131"/>
      <c r="C14" s="121" t="s">
        <v>138</v>
      </c>
      <c r="D14" s="131"/>
    </row>
    <row r="15" ht="16.5" customHeight="1" spans="1:4">
      <c r="A15" s="234"/>
      <c r="B15" s="131"/>
      <c r="C15" s="121" t="s">
        <v>139</v>
      </c>
      <c r="D15" s="131">
        <v>979483</v>
      </c>
    </row>
    <row r="16" ht="16.5" customHeight="1" spans="1:4">
      <c r="A16" s="234"/>
      <c r="B16" s="131"/>
      <c r="C16" s="121" t="s">
        <v>140</v>
      </c>
      <c r="D16" s="131">
        <v>3230163.8</v>
      </c>
    </row>
    <row r="17" ht="16.5" customHeight="1" spans="1:4">
      <c r="A17" s="234"/>
      <c r="B17" s="131"/>
      <c r="C17" s="121" t="s">
        <v>141</v>
      </c>
      <c r="D17" s="131"/>
    </row>
    <row r="18" ht="16.5" customHeight="1" spans="1:4">
      <c r="A18" s="234"/>
      <c r="B18" s="131"/>
      <c r="C18" s="121" t="s">
        <v>142</v>
      </c>
      <c r="D18" s="131"/>
    </row>
    <row r="19" ht="16.5" customHeight="1" spans="1:4">
      <c r="A19" s="234"/>
      <c r="B19" s="131"/>
      <c r="C19" s="121" t="s">
        <v>143</v>
      </c>
      <c r="D19" s="131"/>
    </row>
    <row r="20" ht="16.5" customHeight="1" spans="1:4">
      <c r="A20" s="234"/>
      <c r="B20" s="131"/>
      <c r="C20" s="121" t="s">
        <v>144</v>
      </c>
      <c r="D20" s="131"/>
    </row>
    <row r="21" ht="16.5" customHeight="1" spans="1:4">
      <c r="A21" s="234"/>
      <c r="B21" s="131"/>
      <c r="C21" s="121" t="s">
        <v>145</v>
      </c>
      <c r="D21" s="131"/>
    </row>
    <row r="22" ht="16.5" customHeight="1" spans="1:4">
      <c r="A22" s="234"/>
      <c r="B22" s="131"/>
      <c r="C22" s="121" t="s">
        <v>146</v>
      </c>
      <c r="D22" s="131"/>
    </row>
    <row r="23" ht="16.5" customHeight="1" spans="1:4">
      <c r="A23" s="234"/>
      <c r="B23" s="131"/>
      <c r="C23" s="121" t="s">
        <v>147</v>
      </c>
      <c r="D23" s="131"/>
    </row>
    <row r="24" ht="16.5" customHeight="1" spans="1:4">
      <c r="A24" s="234"/>
      <c r="B24" s="131"/>
      <c r="C24" s="121" t="s">
        <v>148</v>
      </c>
      <c r="D24" s="131"/>
    </row>
    <row r="25" ht="16.5" customHeight="1" spans="1:4">
      <c r="A25" s="234"/>
      <c r="B25" s="131"/>
      <c r="C25" s="121" t="s">
        <v>149</v>
      </c>
      <c r="D25" s="131"/>
    </row>
    <row r="26" ht="16.5" customHeight="1" spans="1:4">
      <c r="A26" s="234"/>
      <c r="B26" s="131"/>
      <c r="C26" s="121" t="s">
        <v>150</v>
      </c>
      <c r="D26" s="131">
        <v>334519</v>
      </c>
    </row>
    <row r="27" ht="16.5" customHeight="1" spans="1:4">
      <c r="A27" s="234"/>
      <c r="B27" s="131"/>
      <c r="C27" s="121" t="s">
        <v>151</v>
      </c>
      <c r="D27" s="131"/>
    </row>
    <row r="28" ht="16.5" customHeight="1" spans="1:4">
      <c r="A28" s="234"/>
      <c r="B28" s="131"/>
      <c r="C28" s="121" t="s">
        <v>152</v>
      </c>
      <c r="D28" s="131"/>
    </row>
    <row r="29" ht="16.5" customHeight="1" spans="1:4">
      <c r="A29" s="234"/>
      <c r="B29" s="131"/>
      <c r="C29" s="121" t="s">
        <v>153</v>
      </c>
      <c r="D29" s="131"/>
    </row>
    <row r="30" ht="16.5" customHeight="1" spans="1:4">
      <c r="A30" s="234"/>
      <c r="B30" s="131"/>
      <c r="C30" s="121" t="s">
        <v>154</v>
      </c>
      <c r="D30" s="131"/>
    </row>
    <row r="31" ht="16.5" customHeight="1" spans="1:4">
      <c r="A31" s="234"/>
      <c r="B31" s="131"/>
      <c r="C31" s="121" t="s">
        <v>155</v>
      </c>
      <c r="D31" s="131"/>
    </row>
    <row r="32" ht="16.5" customHeight="1" spans="1:4">
      <c r="A32" s="234"/>
      <c r="B32" s="131"/>
      <c r="C32" s="213" t="s">
        <v>156</v>
      </c>
      <c r="D32" s="131"/>
    </row>
    <row r="33" ht="16.5" customHeight="1" spans="1:4">
      <c r="A33" s="234"/>
      <c r="B33" s="131"/>
      <c r="C33" s="213" t="s">
        <v>157</v>
      </c>
      <c r="D33" s="131"/>
    </row>
    <row r="34" ht="16.5" customHeight="1" spans="1:4">
      <c r="A34" s="234"/>
      <c r="B34" s="131"/>
      <c r="C34" s="83" t="s">
        <v>158</v>
      </c>
      <c r="D34" s="131"/>
    </row>
    <row r="35" ht="15" customHeight="1" spans="1:4">
      <c r="A35" s="235" t="s">
        <v>50</v>
      </c>
      <c r="B35" s="236">
        <v>4544165.8</v>
      </c>
      <c r="C35" s="235" t="s">
        <v>51</v>
      </c>
      <c r="D35" s="236">
        <v>4544165.8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pane ySplit="1" topLeftCell="A2" activePane="bottomLeft" state="frozen"/>
      <selection/>
      <selection pane="bottomLeft" activeCell="C32" sqref="C32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55"/>
      <c r="B1" s="55"/>
      <c r="C1" s="55"/>
      <c r="D1" s="55"/>
      <c r="E1" s="55"/>
      <c r="F1" s="55"/>
      <c r="G1" s="55"/>
    </row>
    <row r="2" customHeight="1" spans="4:7">
      <c r="D2" s="203"/>
      <c r="F2" s="123"/>
      <c r="G2" s="208" t="s">
        <v>159</v>
      </c>
    </row>
    <row r="3" ht="41.25" customHeight="1" spans="1:7">
      <c r="A3" s="192" t="str">
        <f>"2025"&amp;"年一般公共预算支出预算表（按功能科目分类）"</f>
        <v>2025年一般公共预算支出预算表（按功能科目分类）</v>
      </c>
      <c r="B3" s="192"/>
      <c r="C3" s="192"/>
      <c r="D3" s="192"/>
      <c r="E3" s="192"/>
      <c r="F3" s="192"/>
      <c r="G3" s="192"/>
    </row>
    <row r="4" ht="18" customHeight="1" spans="1:7">
      <c r="A4" s="59" t="str">
        <f>"单位名称："&amp;"昆明市东川区老年病医院"</f>
        <v>单位名称：昆明市东川区老年病医院</v>
      </c>
      <c r="F4" s="189"/>
      <c r="G4" s="208" t="s">
        <v>1</v>
      </c>
    </row>
    <row r="5" ht="20.25" customHeight="1" spans="1:7">
      <c r="A5" s="225" t="s">
        <v>160</v>
      </c>
      <c r="B5" s="226"/>
      <c r="C5" s="193" t="s">
        <v>55</v>
      </c>
      <c r="D5" s="216" t="s">
        <v>75</v>
      </c>
      <c r="E5" s="66"/>
      <c r="F5" s="67"/>
      <c r="G5" s="205" t="s">
        <v>76</v>
      </c>
    </row>
    <row r="6" ht="20.25" customHeight="1" spans="1:7">
      <c r="A6" s="227" t="s">
        <v>72</v>
      </c>
      <c r="B6" s="227" t="s">
        <v>73</v>
      </c>
      <c r="C6" s="73"/>
      <c r="D6" s="198" t="s">
        <v>57</v>
      </c>
      <c r="E6" s="198" t="s">
        <v>161</v>
      </c>
      <c r="F6" s="198" t="s">
        <v>162</v>
      </c>
      <c r="G6" s="207"/>
    </row>
    <row r="7" ht="15" customHeight="1" spans="1:7">
      <c r="A7" s="112" t="s">
        <v>82</v>
      </c>
      <c r="B7" s="112" t="s">
        <v>83</v>
      </c>
      <c r="C7" s="112" t="s">
        <v>84</v>
      </c>
      <c r="D7" s="112" t="s">
        <v>85</v>
      </c>
      <c r="E7" s="112" t="s">
        <v>86</v>
      </c>
      <c r="F7" s="112" t="s">
        <v>87</v>
      </c>
      <c r="G7" s="112" t="s">
        <v>88</v>
      </c>
    </row>
    <row r="8" ht="18" customHeight="1" spans="1:7">
      <c r="A8" s="83" t="s">
        <v>97</v>
      </c>
      <c r="B8" s="83" t="s">
        <v>98</v>
      </c>
      <c r="C8" s="131">
        <v>979483</v>
      </c>
      <c r="D8" s="131">
        <v>979483</v>
      </c>
      <c r="E8" s="131">
        <v>979483</v>
      </c>
      <c r="F8" s="131"/>
      <c r="G8" s="131"/>
    </row>
    <row r="9" ht="18" customHeight="1" spans="1:7">
      <c r="A9" s="202" t="s">
        <v>99</v>
      </c>
      <c r="B9" s="202" t="s">
        <v>100</v>
      </c>
      <c r="C9" s="131">
        <v>979483</v>
      </c>
      <c r="D9" s="131">
        <v>979483</v>
      </c>
      <c r="E9" s="131">
        <v>979483</v>
      </c>
      <c r="F9" s="131"/>
      <c r="G9" s="131"/>
    </row>
    <row r="10" ht="18" customHeight="1" spans="1:7">
      <c r="A10" s="228" t="s">
        <v>101</v>
      </c>
      <c r="B10" s="228" t="s">
        <v>102</v>
      </c>
      <c r="C10" s="131">
        <v>316800</v>
      </c>
      <c r="D10" s="131">
        <v>316800</v>
      </c>
      <c r="E10" s="131">
        <v>316800</v>
      </c>
      <c r="F10" s="131"/>
      <c r="G10" s="131"/>
    </row>
    <row r="11" ht="18" customHeight="1" spans="1:7">
      <c r="A11" s="228" t="s">
        <v>103</v>
      </c>
      <c r="B11" s="228" t="s">
        <v>104</v>
      </c>
      <c r="C11" s="131">
        <v>441775</v>
      </c>
      <c r="D11" s="131">
        <v>441775</v>
      </c>
      <c r="E11" s="131">
        <v>441775</v>
      </c>
      <c r="F11" s="131"/>
      <c r="G11" s="131"/>
    </row>
    <row r="12" ht="18" customHeight="1" spans="1:7">
      <c r="A12" s="228" t="s">
        <v>105</v>
      </c>
      <c r="B12" s="228" t="s">
        <v>106</v>
      </c>
      <c r="C12" s="131">
        <v>220908</v>
      </c>
      <c r="D12" s="131">
        <v>220908</v>
      </c>
      <c r="E12" s="131">
        <v>220908</v>
      </c>
      <c r="F12" s="131"/>
      <c r="G12" s="131"/>
    </row>
    <row r="13" ht="18" customHeight="1" spans="1:7">
      <c r="A13" s="83" t="s">
        <v>107</v>
      </c>
      <c r="B13" s="83" t="s">
        <v>108</v>
      </c>
      <c r="C13" s="131">
        <v>3230163.8</v>
      </c>
      <c r="D13" s="131">
        <v>3230163.8</v>
      </c>
      <c r="E13" s="131">
        <v>3230163.8</v>
      </c>
      <c r="F13" s="131"/>
      <c r="G13" s="131"/>
    </row>
    <row r="14" ht="18" customHeight="1" spans="1:7">
      <c r="A14" s="202" t="s">
        <v>109</v>
      </c>
      <c r="B14" s="202" t="s">
        <v>110</v>
      </c>
      <c r="C14" s="131">
        <v>2839142.8</v>
      </c>
      <c r="D14" s="131">
        <v>2839142.8</v>
      </c>
      <c r="E14" s="131">
        <v>2839142.8</v>
      </c>
      <c r="F14" s="131"/>
      <c r="G14" s="131"/>
    </row>
    <row r="15" ht="18" customHeight="1" spans="1:7">
      <c r="A15" s="228" t="s">
        <v>111</v>
      </c>
      <c r="B15" s="228" t="s">
        <v>112</v>
      </c>
      <c r="C15" s="131">
        <v>2839142.8</v>
      </c>
      <c r="D15" s="131">
        <v>2839142.8</v>
      </c>
      <c r="E15" s="131">
        <v>2839142.8</v>
      </c>
      <c r="F15" s="131"/>
      <c r="G15" s="131"/>
    </row>
    <row r="16" ht="18" customHeight="1" spans="1:7">
      <c r="A16" s="202" t="s">
        <v>113</v>
      </c>
      <c r="B16" s="202" t="s">
        <v>114</v>
      </c>
      <c r="C16" s="131">
        <v>391021</v>
      </c>
      <c r="D16" s="131">
        <v>391021</v>
      </c>
      <c r="E16" s="131">
        <v>391021</v>
      </c>
      <c r="F16" s="131"/>
      <c r="G16" s="131"/>
    </row>
    <row r="17" ht="18" customHeight="1" spans="1:7">
      <c r="A17" s="228" t="s">
        <v>115</v>
      </c>
      <c r="B17" s="228" t="s">
        <v>116</v>
      </c>
      <c r="C17" s="131">
        <v>221709</v>
      </c>
      <c r="D17" s="131">
        <v>221709</v>
      </c>
      <c r="E17" s="131">
        <v>221709</v>
      </c>
      <c r="F17" s="131"/>
      <c r="G17" s="131"/>
    </row>
    <row r="18" ht="18" customHeight="1" spans="1:7">
      <c r="A18" s="228" t="s">
        <v>117</v>
      </c>
      <c r="B18" s="228" t="s">
        <v>118</v>
      </c>
      <c r="C18" s="131">
        <v>169312</v>
      </c>
      <c r="D18" s="131">
        <v>169312</v>
      </c>
      <c r="E18" s="131">
        <v>169312</v>
      </c>
      <c r="F18" s="131"/>
      <c r="G18" s="131"/>
    </row>
    <row r="19" ht="18" customHeight="1" spans="1:7">
      <c r="A19" s="83" t="s">
        <v>119</v>
      </c>
      <c r="B19" s="83" t="s">
        <v>120</v>
      </c>
      <c r="C19" s="131">
        <v>334519</v>
      </c>
      <c r="D19" s="131">
        <v>334519</v>
      </c>
      <c r="E19" s="131">
        <v>334519</v>
      </c>
      <c r="F19" s="131"/>
      <c r="G19" s="131"/>
    </row>
    <row r="20" ht="18" customHeight="1" spans="1:7">
      <c r="A20" s="202" t="s">
        <v>121</v>
      </c>
      <c r="B20" s="202" t="s">
        <v>122</v>
      </c>
      <c r="C20" s="131">
        <v>334519</v>
      </c>
      <c r="D20" s="131">
        <v>334519</v>
      </c>
      <c r="E20" s="131">
        <v>334519</v>
      </c>
      <c r="F20" s="131"/>
      <c r="G20" s="131"/>
    </row>
    <row r="21" ht="18" customHeight="1" spans="1:7">
      <c r="A21" s="228" t="s">
        <v>123</v>
      </c>
      <c r="B21" s="228" t="s">
        <v>124</v>
      </c>
      <c r="C21" s="131">
        <v>334519</v>
      </c>
      <c r="D21" s="131">
        <v>334519</v>
      </c>
      <c r="E21" s="131">
        <v>334519</v>
      </c>
      <c r="F21" s="131"/>
      <c r="G21" s="131"/>
    </row>
    <row r="22" ht="18" customHeight="1" spans="1:7">
      <c r="A22" s="130" t="s">
        <v>163</v>
      </c>
      <c r="B22" s="229" t="s">
        <v>163</v>
      </c>
      <c r="C22" s="131">
        <v>4544165.8</v>
      </c>
      <c r="D22" s="131">
        <v>4544165.8</v>
      </c>
      <c r="E22" s="131">
        <v>4544165.8</v>
      </c>
      <c r="F22" s="131"/>
      <c r="G22" s="131"/>
    </row>
  </sheetData>
  <mergeCells count="6">
    <mergeCell ref="A3:G3"/>
    <mergeCell ref="A5:B5"/>
    <mergeCell ref="D5:F5"/>
    <mergeCell ref="A22:B22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D21" sqref="D21"/>
    </sheetView>
  </sheetViews>
  <sheetFormatPr defaultColWidth="10.425" defaultRowHeight="14.25" customHeight="1" outlineLevelCol="5"/>
  <cols>
    <col min="1" max="6" width="20.125" customWidth="1"/>
  </cols>
  <sheetData>
    <row r="1" customHeight="1" spans="1:6">
      <c r="A1" s="55"/>
      <c r="B1" s="55"/>
      <c r="C1" s="55"/>
      <c r="D1" s="55"/>
      <c r="E1" s="55"/>
      <c r="F1" s="55"/>
    </row>
    <row r="2" customHeight="1" spans="1:6">
      <c r="A2" s="96"/>
      <c r="B2" s="96"/>
      <c r="C2" s="96"/>
      <c r="D2" s="96"/>
      <c r="E2" s="95"/>
      <c r="F2" s="221" t="s">
        <v>164</v>
      </c>
    </row>
    <row r="3" ht="41.25" customHeight="1" spans="1:6">
      <c r="A3" s="222" t="str">
        <f>"2025"&amp;"年一般公共预算“三公”经费支出预算表"</f>
        <v>2025年一般公共预算“三公”经费支出预算表</v>
      </c>
      <c r="B3" s="96"/>
      <c r="C3" s="96"/>
      <c r="D3" s="96"/>
      <c r="E3" s="95"/>
      <c r="F3" s="96"/>
    </row>
    <row r="4" customHeight="1" spans="1:6">
      <c r="A4" s="165" t="str">
        <f>"单位名称："&amp;"昆明市东川区老年病医院"</f>
        <v>单位名称：昆明市东川区老年病医院</v>
      </c>
      <c r="B4" s="223"/>
      <c r="D4" s="96"/>
      <c r="E4" s="95"/>
      <c r="F4" s="116" t="s">
        <v>1</v>
      </c>
    </row>
    <row r="5" ht="27" customHeight="1" spans="1:6">
      <c r="A5" s="100" t="s">
        <v>165</v>
      </c>
      <c r="B5" s="100" t="s">
        <v>166</v>
      </c>
      <c r="C5" s="102" t="s">
        <v>167</v>
      </c>
      <c r="D5" s="100"/>
      <c r="E5" s="101"/>
      <c r="F5" s="100" t="s">
        <v>168</v>
      </c>
    </row>
    <row r="6" ht="28.5" customHeight="1" spans="1:6">
      <c r="A6" s="224"/>
      <c r="B6" s="104"/>
      <c r="C6" s="101" t="s">
        <v>57</v>
      </c>
      <c r="D6" s="101" t="s">
        <v>169</v>
      </c>
      <c r="E6" s="101" t="s">
        <v>170</v>
      </c>
      <c r="F6" s="103"/>
    </row>
    <row r="7" ht="17.25" customHeight="1" spans="1:6">
      <c r="A7" s="108" t="s">
        <v>82</v>
      </c>
      <c r="B7" s="108" t="s">
        <v>83</v>
      </c>
      <c r="C7" s="108" t="s">
        <v>84</v>
      </c>
      <c r="D7" s="108" t="s">
        <v>85</v>
      </c>
      <c r="E7" s="108" t="s">
        <v>86</v>
      </c>
      <c r="F7" s="108" t="s">
        <v>87</v>
      </c>
    </row>
    <row r="8" ht="17.25" customHeight="1" spans="1:6">
      <c r="A8" s="131"/>
      <c r="B8" s="131"/>
      <c r="C8" s="131"/>
      <c r="D8" s="131"/>
      <c r="E8" s="131"/>
      <c r="F8" s="131"/>
    </row>
    <row r="9" customHeight="1" spans="1:1">
      <c r="A9" t="s">
        <v>171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Y26"/>
  <sheetViews>
    <sheetView showZeros="0" workbookViewId="0">
      <pane ySplit="1" topLeftCell="A2" activePane="bottomLeft" state="frozen"/>
      <selection/>
      <selection pane="bottomLeft" activeCell="A1" sqref="A$1:B$1048576"/>
    </sheetView>
  </sheetViews>
  <sheetFormatPr defaultColWidth="9.14166666666667" defaultRowHeight="14.25" customHeight="1"/>
  <cols>
    <col min="1" max="2" width="23.125" customWidth="1"/>
    <col min="3" max="3" width="20.7083333333333" customWidth="1"/>
    <col min="4" max="4" width="16.875" customWidth="1"/>
    <col min="5" max="5" width="10.1416666666667" customWidth="1"/>
    <col min="6" max="6" width="27.75" customWidth="1"/>
    <col min="7" max="7" width="10.2833333333333" customWidth="1"/>
    <col min="8" max="8" width="23" customWidth="1"/>
    <col min="9" max="25" width="14.75" customWidth="1"/>
  </cols>
  <sheetData>
    <row r="1" customHeight="1" spans="1: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ht="13.5" customHeight="1" spans="2:25">
      <c r="B2" s="203"/>
      <c r="C2" s="209"/>
      <c r="E2" s="210"/>
      <c r="F2" s="210"/>
      <c r="G2" s="210"/>
      <c r="H2" s="210"/>
      <c r="I2" s="164"/>
      <c r="J2" s="164"/>
      <c r="K2" s="164"/>
      <c r="L2" s="164"/>
      <c r="M2" s="164"/>
      <c r="N2" s="164"/>
      <c r="O2" s="164"/>
      <c r="S2" s="164"/>
      <c r="W2" s="209"/>
      <c r="Y2" s="57" t="s">
        <v>172</v>
      </c>
    </row>
    <row r="3" ht="45.75" customHeight="1" spans="1:25">
      <c r="A3" s="118" t="str">
        <f>"2025"&amp;"年部门基本支出预算表"</f>
        <v>2025年部门基本支出预算表</v>
      </c>
      <c r="B3" s="5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58"/>
      <c r="Q3" s="58"/>
      <c r="R3" s="58"/>
      <c r="S3" s="118"/>
      <c r="T3" s="118"/>
      <c r="U3" s="118"/>
      <c r="V3" s="118"/>
      <c r="W3" s="118"/>
      <c r="X3" s="118"/>
      <c r="Y3" s="118"/>
    </row>
    <row r="4" ht="18.75" customHeight="1" spans="1:25">
      <c r="A4" s="59" t="str">
        <f>"单位名称："&amp;"昆明市东川区老年病医院"</f>
        <v>单位名称：昆明市东川区老年病医院</v>
      </c>
      <c r="B4" s="60"/>
      <c r="C4" s="211"/>
      <c r="D4" s="211"/>
      <c r="E4" s="211"/>
      <c r="F4" s="211"/>
      <c r="G4" s="211"/>
      <c r="H4" s="211"/>
      <c r="I4" s="166"/>
      <c r="J4" s="166"/>
      <c r="K4" s="166"/>
      <c r="L4" s="166"/>
      <c r="M4" s="166"/>
      <c r="N4" s="166"/>
      <c r="O4" s="166"/>
      <c r="P4" s="61"/>
      <c r="Q4" s="61"/>
      <c r="R4" s="61"/>
      <c r="S4" s="166"/>
      <c r="W4" s="209"/>
      <c r="Y4" s="57" t="s">
        <v>1</v>
      </c>
    </row>
    <row r="5" ht="18" customHeight="1" spans="1:25">
      <c r="A5" s="63" t="s">
        <v>173</v>
      </c>
      <c r="B5" s="63" t="s">
        <v>174</v>
      </c>
      <c r="C5" s="63" t="s">
        <v>175</v>
      </c>
      <c r="D5" s="63" t="s">
        <v>176</v>
      </c>
      <c r="E5" s="63" t="s">
        <v>177</v>
      </c>
      <c r="F5" s="63" t="s">
        <v>178</v>
      </c>
      <c r="G5" s="63" t="s">
        <v>179</v>
      </c>
      <c r="H5" s="63" t="s">
        <v>180</v>
      </c>
      <c r="I5" s="216" t="s">
        <v>181</v>
      </c>
      <c r="J5" s="184" t="s">
        <v>181</v>
      </c>
      <c r="K5" s="184"/>
      <c r="L5" s="184"/>
      <c r="M5" s="184"/>
      <c r="N5" s="184"/>
      <c r="O5" s="184"/>
      <c r="P5" s="66"/>
      <c r="Q5" s="66"/>
      <c r="R5" s="66"/>
      <c r="S5" s="155" t="s">
        <v>61</v>
      </c>
      <c r="T5" s="184" t="s">
        <v>62</v>
      </c>
      <c r="U5" s="184"/>
      <c r="V5" s="184"/>
      <c r="W5" s="184"/>
      <c r="X5" s="184"/>
      <c r="Y5" s="132"/>
    </row>
    <row r="6" ht="18" customHeight="1" spans="1:25">
      <c r="A6" s="68"/>
      <c r="B6" s="82"/>
      <c r="C6" s="195"/>
      <c r="D6" s="68"/>
      <c r="E6" s="68"/>
      <c r="F6" s="68"/>
      <c r="G6" s="68"/>
      <c r="H6" s="68"/>
      <c r="I6" s="193" t="s">
        <v>182</v>
      </c>
      <c r="J6" s="216" t="s">
        <v>58</v>
      </c>
      <c r="K6" s="184"/>
      <c r="L6" s="184"/>
      <c r="M6" s="184"/>
      <c r="N6" s="184"/>
      <c r="O6" s="132"/>
      <c r="P6" s="65" t="s">
        <v>183</v>
      </c>
      <c r="Q6" s="66"/>
      <c r="R6" s="67"/>
      <c r="S6" s="63" t="s">
        <v>61</v>
      </c>
      <c r="T6" s="216" t="s">
        <v>62</v>
      </c>
      <c r="U6" s="155" t="s">
        <v>64</v>
      </c>
      <c r="V6" s="184" t="s">
        <v>62</v>
      </c>
      <c r="W6" s="155" t="s">
        <v>66</v>
      </c>
      <c r="X6" s="155" t="s">
        <v>67</v>
      </c>
      <c r="Y6" s="161" t="s">
        <v>68</v>
      </c>
    </row>
    <row r="7" ht="19.5" customHeight="1" spans="1:25">
      <c r="A7" s="82"/>
      <c r="B7" s="82"/>
      <c r="C7" s="82"/>
      <c r="D7" s="82"/>
      <c r="E7" s="82"/>
      <c r="F7" s="82"/>
      <c r="G7" s="82"/>
      <c r="H7" s="82"/>
      <c r="I7" s="82"/>
      <c r="J7" s="217" t="s">
        <v>184</v>
      </c>
      <c r="K7" s="63"/>
      <c r="L7" s="63" t="s">
        <v>185</v>
      </c>
      <c r="M7" s="63" t="s">
        <v>186</v>
      </c>
      <c r="N7" s="63" t="s">
        <v>187</v>
      </c>
      <c r="O7" s="63" t="s">
        <v>188</v>
      </c>
      <c r="P7" s="63" t="s">
        <v>58</v>
      </c>
      <c r="Q7" s="63" t="s">
        <v>59</v>
      </c>
      <c r="R7" s="63" t="s">
        <v>60</v>
      </c>
      <c r="S7" s="82"/>
      <c r="T7" s="63" t="s">
        <v>57</v>
      </c>
      <c r="U7" s="63" t="s">
        <v>64</v>
      </c>
      <c r="V7" s="63" t="s">
        <v>189</v>
      </c>
      <c r="W7" s="63" t="s">
        <v>66</v>
      </c>
      <c r="X7" s="63" t="s">
        <v>67</v>
      </c>
      <c r="Y7" s="63" t="s">
        <v>68</v>
      </c>
    </row>
    <row r="8" ht="37.5" customHeight="1" spans="1:25">
      <c r="A8" s="212"/>
      <c r="B8" s="73"/>
      <c r="C8" s="212"/>
      <c r="D8" s="212"/>
      <c r="E8" s="212"/>
      <c r="F8" s="212"/>
      <c r="G8" s="212"/>
      <c r="H8" s="212"/>
      <c r="I8" s="212"/>
      <c r="J8" s="218" t="s">
        <v>57</v>
      </c>
      <c r="K8" s="219" t="s">
        <v>190</v>
      </c>
      <c r="L8" s="71" t="s">
        <v>191</v>
      </c>
      <c r="M8" s="71" t="s">
        <v>186</v>
      </c>
      <c r="N8" s="71" t="s">
        <v>187</v>
      </c>
      <c r="O8" s="71" t="s">
        <v>188</v>
      </c>
      <c r="P8" s="71" t="s">
        <v>186</v>
      </c>
      <c r="Q8" s="71" t="s">
        <v>187</v>
      </c>
      <c r="R8" s="71" t="s">
        <v>188</v>
      </c>
      <c r="S8" s="71" t="s">
        <v>61</v>
      </c>
      <c r="T8" s="71" t="s">
        <v>57</v>
      </c>
      <c r="U8" s="71" t="s">
        <v>64</v>
      </c>
      <c r="V8" s="71" t="s">
        <v>189</v>
      </c>
      <c r="W8" s="71" t="s">
        <v>66</v>
      </c>
      <c r="X8" s="71" t="s">
        <v>67</v>
      </c>
      <c r="Y8" s="71" t="s">
        <v>68</v>
      </c>
    </row>
    <row r="9" customHeight="1" spans="1:25">
      <c r="A9" s="89">
        <v>1</v>
      </c>
      <c r="B9" s="89">
        <v>2</v>
      </c>
      <c r="C9" s="89">
        <v>3</v>
      </c>
      <c r="D9" s="89">
        <v>4</v>
      </c>
      <c r="E9" s="89">
        <v>5</v>
      </c>
      <c r="F9" s="89">
        <v>6</v>
      </c>
      <c r="G9" s="89">
        <v>7</v>
      </c>
      <c r="H9" s="89">
        <v>8</v>
      </c>
      <c r="I9" s="89">
        <v>9</v>
      </c>
      <c r="J9" s="89">
        <v>10</v>
      </c>
      <c r="K9" s="89">
        <v>11</v>
      </c>
      <c r="L9" s="89">
        <v>12</v>
      </c>
      <c r="M9" s="89">
        <v>13</v>
      </c>
      <c r="N9" s="89">
        <v>14</v>
      </c>
      <c r="O9" s="89">
        <v>15</v>
      </c>
      <c r="P9" s="89">
        <v>16</v>
      </c>
      <c r="Q9" s="89">
        <v>17</v>
      </c>
      <c r="R9" s="89">
        <v>18</v>
      </c>
      <c r="S9" s="89">
        <v>19</v>
      </c>
      <c r="T9" s="89">
        <v>20</v>
      </c>
      <c r="U9" s="89">
        <v>21</v>
      </c>
      <c r="V9" s="89">
        <v>22</v>
      </c>
      <c r="W9" s="89">
        <v>23</v>
      </c>
      <c r="X9" s="89">
        <v>24</v>
      </c>
      <c r="Y9" s="89">
        <v>25</v>
      </c>
    </row>
    <row r="10" ht="20.25" customHeight="1" spans="1:25">
      <c r="A10" s="213" t="s">
        <v>192</v>
      </c>
      <c r="B10" s="213" t="s">
        <v>70</v>
      </c>
      <c r="C10" s="213" t="s">
        <v>193</v>
      </c>
      <c r="D10" s="213" t="s">
        <v>194</v>
      </c>
      <c r="E10" s="213" t="s">
        <v>111</v>
      </c>
      <c r="F10" s="213" t="s">
        <v>112</v>
      </c>
      <c r="G10" s="213" t="s">
        <v>195</v>
      </c>
      <c r="H10" s="213" t="s">
        <v>196</v>
      </c>
      <c r="I10" s="131">
        <v>1218830.4</v>
      </c>
      <c r="J10" s="131">
        <v>1218830.4</v>
      </c>
      <c r="K10" s="131"/>
      <c r="L10" s="131"/>
      <c r="M10" s="131"/>
      <c r="N10" s="131">
        <v>1218830.4</v>
      </c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</row>
    <row r="11" ht="20.25" customHeight="1" spans="1:25">
      <c r="A11" s="213" t="s">
        <v>192</v>
      </c>
      <c r="B11" s="213" t="s">
        <v>70</v>
      </c>
      <c r="C11" s="213" t="s">
        <v>193</v>
      </c>
      <c r="D11" s="213" t="s">
        <v>194</v>
      </c>
      <c r="E11" s="213" t="s">
        <v>111</v>
      </c>
      <c r="F11" s="213" t="s">
        <v>112</v>
      </c>
      <c r="G11" s="213" t="s">
        <v>197</v>
      </c>
      <c r="H11" s="213" t="s">
        <v>198</v>
      </c>
      <c r="I11" s="131">
        <v>3744</v>
      </c>
      <c r="J11" s="131">
        <v>3744</v>
      </c>
      <c r="K11" s="220"/>
      <c r="L11" s="220"/>
      <c r="M11" s="220"/>
      <c r="N11" s="131">
        <v>3744</v>
      </c>
      <c r="O11" s="220"/>
      <c r="P11" s="131"/>
      <c r="Q11" s="131"/>
      <c r="R11" s="131"/>
      <c r="S11" s="131"/>
      <c r="T11" s="131"/>
      <c r="U11" s="131"/>
      <c r="V11" s="131"/>
      <c r="W11" s="131"/>
      <c r="X11" s="131"/>
      <c r="Y11" s="131"/>
    </row>
    <row r="12" ht="20.25" customHeight="1" spans="1:25">
      <c r="A12" s="213" t="s">
        <v>192</v>
      </c>
      <c r="B12" s="213" t="s">
        <v>70</v>
      </c>
      <c r="C12" s="213" t="s">
        <v>193</v>
      </c>
      <c r="D12" s="213" t="s">
        <v>194</v>
      </c>
      <c r="E12" s="213" t="s">
        <v>111</v>
      </c>
      <c r="F12" s="213" t="s">
        <v>112</v>
      </c>
      <c r="G12" s="213" t="s">
        <v>197</v>
      </c>
      <c r="H12" s="213" t="s">
        <v>198</v>
      </c>
      <c r="I12" s="131">
        <v>79596</v>
      </c>
      <c r="J12" s="131">
        <v>79596</v>
      </c>
      <c r="K12" s="220"/>
      <c r="L12" s="220"/>
      <c r="M12" s="220"/>
      <c r="N12" s="131">
        <v>79596</v>
      </c>
      <c r="O12" s="220"/>
      <c r="P12" s="131"/>
      <c r="Q12" s="131"/>
      <c r="R12" s="131"/>
      <c r="S12" s="131"/>
      <c r="T12" s="131"/>
      <c r="U12" s="131"/>
      <c r="V12" s="131"/>
      <c r="W12" s="131"/>
      <c r="X12" s="131"/>
      <c r="Y12" s="131"/>
    </row>
    <row r="13" ht="20.25" customHeight="1" spans="1:25">
      <c r="A13" s="213" t="s">
        <v>192</v>
      </c>
      <c r="B13" s="213" t="s">
        <v>70</v>
      </c>
      <c r="C13" s="213" t="s">
        <v>193</v>
      </c>
      <c r="D13" s="213" t="s">
        <v>194</v>
      </c>
      <c r="E13" s="213" t="s">
        <v>111</v>
      </c>
      <c r="F13" s="213" t="s">
        <v>112</v>
      </c>
      <c r="G13" s="213" t="s">
        <v>199</v>
      </c>
      <c r="H13" s="213" t="s">
        <v>200</v>
      </c>
      <c r="I13" s="131">
        <v>101569.2</v>
      </c>
      <c r="J13" s="131">
        <v>101569.2</v>
      </c>
      <c r="K13" s="220"/>
      <c r="L13" s="220"/>
      <c r="M13" s="220"/>
      <c r="N13" s="131">
        <v>101569.2</v>
      </c>
      <c r="O13" s="220"/>
      <c r="P13" s="131"/>
      <c r="Q13" s="131"/>
      <c r="R13" s="131"/>
      <c r="S13" s="131"/>
      <c r="T13" s="131"/>
      <c r="U13" s="131"/>
      <c r="V13" s="131"/>
      <c r="W13" s="131"/>
      <c r="X13" s="131"/>
      <c r="Y13" s="131"/>
    </row>
    <row r="14" ht="20.25" customHeight="1" spans="1:25">
      <c r="A14" s="213" t="s">
        <v>192</v>
      </c>
      <c r="B14" s="213" t="s">
        <v>70</v>
      </c>
      <c r="C14" s="213" t="s">
        <v>193</v>
      </c>
      <c r="D14" s="213" t="s">
        <v>194</v>
      </c>
      <c r="E14" s="213" t="s">
        <v>111</v>
      </c>
      <c r="F14" s="213" t="s">
        <v>112</v>
      </c>
      <c r="G14" s="213" t="s">
        <v>201</v>
      </c>
      <c r="H14" s="213" t="s">
        <v>202</v>
      </c>
      <c r="I14" s="131">
        <v>880876.8</v>
      </c>
      <c r="J14" s="131">
        <v>880876.8</v>
      </c>
      <c r="K14" s="220"/>
      <c r="L14" s="220"/>
      <c r="M14" s="220"/>
      <c r="N14" s="131">
        <v>880876.8</v>
      </c>
      <c r="O14" s="220"/>
      <c r="P14" s="131"/>
      <c r="Q14" s="131"/>
      <c r="R14" s="131"/>
      <c r="S14" s="131"/>
      <c r="T14" s="131"/>
      <c r="U14" s="131"/>
      <c r="V14" s="131"/>
      <c r="W14" s="131"/>
      <c r="X14" s="131"/>
      <c r="Y14" s="131"/>
    </row>
    <row r="15" ht="20.25" customHeight="1" spans="1:25">
      <c r="A15" s="213" t="s">
        <v>192</v>
      </c>
      <c r="B15" s="213" t="s">
        <v>70</v>
      </c>
      <c r="C15" s="213" t="s">
        <v>193</v>
      </c>
      <c r="D15" s="213" t="s">
        <v>194</v>
      </c>
      <c r="E15" s="213" t="s">
        <v>111</v>
      </c>
      <c r="F15" s="213" t="s">
        <v>112</v>
      </c>
      <c r="G15" s="213" t="s">
        <v>201</v>
      </c>
      <c r="H15" s="213" t="s">
        <v>202</v>
      </c>
      <c r="I15" s="131">
        <v>329846.4</v>
      </c>
      <c r="J15" s="131">
        <v>329846.4</v>
      </c>
      <c r="K15" s="220"/>
      <c r="L15" s="220"/>
      <c r="M15" s="220"/>
      <c r="N15" s="131">
        <v>329846.4</v>
      </c>
      <c r="O15" s="220"/>
      <c r="P15" s="131"/>
      <c r="Q15" s="131"/>
      <c r="R15" s="131"/>
      <c r="S15" s="131"/>
      <c r="T15" s="131"/>
      <c r="U15" s="131"/>
      <c r="V15" s="131"/>
      <c r="W15" s="131"/>
      <c r="X15" s="131"/>
      <c r="Y15" s="131"/>
    </row>
    <row r="16" ht="20.25" customHeight="1" spans="1:25">
      <c r="A16" s="213" t="s">
        <v>192</v>
      </c>
      <c r="B16" s="213" t="s">
        <v>70</v>
      </c>
      <c r="C16" s="213" t="s">
        <v>203</v>
      </c>
      <c r="D16" s="213" t="s">
        <v>204</v>
      </c>
      <c r="E16" s="213" t="s">
        <v>103</v>
      </c>
      <c r="F16" s="213" t="s">
        <v>104</v>
      </c>
      <c r="G16" s="213" t="s">
        <v>205</v>
      </c>
      <c r="H16" s="213" t="s">
        <v>206</v>
      </c>
      <c r="I16" s="131">
        <v>441775</v>
      </c>
      <c r="J16" s="131">
        <v>441775</v>
      </c>
      <c r="K16" s="220"/>
      <c r="L16" s="220"/>
      <c r="M16" s="220"/>
      <c r="N16" s="131">
        <v>441775</v>
      </c>
      <c r="O16" s="220"/>
      <c r="P16" s="131"/>
      <c r="Q16" s="131"/>
      <c r="R16" s="131"/>
      <c r="S16" s="131"/>
      <c r="T16" s="131"/>
      <c r="U16" s="131"/>
      <c r="V16" s="131"/>
      <c r="W16" s="131"/>
      <c r="X16" s="131"/>
      <c r="Y16" s="131"/>
    </row>
    <row r="17" ht="20.25" customHeight="1" spans="1:25">
      <c r="A17" s="213" t="s">
        <v>192</v>
      </c>
      <c r="B17" s="213" t="s">
        <v>70</v>
      </c>
      <c r="C17" s="213" t="s">
        <v>203</v>
      </c>
      <c r="D17" s="213" t="s">
        <v>204</v>
      </c>
      <c r="E17" s="213" t="s">
        <v>105</v>
      </c>
      <c r="F17" s="213" t="s">
        <v>106</v>
      </c>
      <c r="G17" s="213" t="s">
        <v>207</v>
      </c>
      <c r="H17" s="213" t="s">
        <v>208</v>
      </c>
      <c r="I17" s="131">
        <v>220908</v>
      </c>
      <c r="J17" s="131">
        <v>220908</v>
      </c>
      <c r="K17" s="220"/>
      <c r="L17" s="220"/>
      <c r="M17" s="220"/>
      <c r="N17" s="131">
        <v>220908</v>
      </c>
      <c r="O17" s="220"/>
      <c r="P17" s="131"/>
      <c r="Q17" s="131"/>
      <c r="R17" s="131"/>
      <c r="S17" s="131"/>
      <c r="T17" s="131"/>
      <c r="U17" s="131"/>
      <c r="V17" s="131"/>
      <c r="W17" s="131"/>
      <c r="X17" s="131"/>
      <c r="Y17" s="131"/>
    </row>
    <row r="18" ht="20.25" customHeight="1" spans="1:25">
      <c r="A18" s="213" t="s">
        <v>192</v>
      </c>
      <c r="B18" s="213" t="s">
        <v>70</v>
      </c>
      <c r="C18" s="213" t="s">
        <v>203</v>
      </c>
      <c r="D18" s="213" t="s">
        <v>204</v>
      </c>
      <c r="E18" s="213" t="s">
        <v>115</v>
      </c>
      <c r="F18" s="213" t="s">
        <v>116</v>
      </c>
      <c r="G18" s="213" t="s">
        <v>209</v>
      </c>
      <c r="H18" s="213" t="s">
        <v>210</v>
      </c>
      <c r="I18" s="131">
        <v>216111</v>
      </c>
      <c r="J18" s="131">
        <v>216111</v>
      </c>
      <c r="K18" s="220"/>
      <c r="L18" s="220"/>
      <c r="M18" s="220"/>
      <c r="N18" s="131">
        <v>216111</v>
      </c>
      <c r="O18" s="220"/>
      <c r="P18" s="131"/>
      <c r="Q18" s="131"/>
      <c r="R18" s="131"/>
      <c r="S18" s="131"/>
      <c r="T18" s="131"/>
      <c r="U18" s="131"/>
      <c r="V18" s="131"/>
      <c r="W18" s="131"/>
      <c r="X18" s="131"/>
      <c r="Y18" s="131"/>
    </row>
    <row r="19" ht="20.25" customHeight="1" spans="1:25">
      <c r="A19" s="213" t="s">
        <v>192</v>
      </c>
      <c r="B19" s="213" t="s">
        <v>70</v>
      </c>
      <c r="C19" s="213" t="s">
        <v>203</v>
      </c>
      <c r="D19" s="213" t="s">
        <v>204</v>
      </c>
      <c r="E19" s="213" t="s">
        <v>115</v>
      </c>
      <c r="F19" s="213" t="s">
        <v>116</v>
      </c>
      <c r="G19" s="213" t="s">
        <v>209</v>
      </c>
      <c r="H19" s="213" t="s">
        <v>210</v>
      </c>
      <c r="I19" s="131">
        <v>5598</v>
      </c>
      <c r="J19" s="131">
        <v>5598</v>
      </c>
      <c r="K19" s="220"/>
      <c r="L19" s="220"/>
      <c r="M19" s="220"/>
      <c r="N19" s="131">
        <v>5598</v>
      </c>
      <c r="O19" s="220"/>
      <c r="P19" s="131"/>
      <c r="Q19" s="131"/>
      <c r="R19" s="131"/>
      <c r="S19" s="131"/>
      <c r="T19" s="131"/>
      <c r="U19" s="131"/>
      <c r="V19" s="131"/>
      <c r="W19" s="131"/>
      <c r="X19" s="131"/>
      <c r="Y19" s="131"/>
    </row>
    <row r="20" ht="20.25" customHeight="1" spans="1:25">
      <c r="A20" s="213" t="s">
        <v>192</v>
      </c>
      <c r="B20" s="213" t="s">
        <v>70</v>
      </c>
      <c r="C20" s="213" t="s">
        <v>203</v>
      </c>
      <c r="D20" s="213" t="s">
        <v>204</v>
      </c>
      <c r="E20" s="213" t="s">
        <v>117</v>
      </c>
      <c r="F20" s="213" t="s">
        <v>118</v>
      </c>
      <c r="G20" s="213" t="s">
        <v>211</v>
      </c>
      <c r="H20" s="213" t="s">
        <v>212</v>
      </c>
      <c r="I20" s="131">
        <v>128740</v>
      </c>
      <c r="J20" s="131">
        <v>128740</v>
      </c>
      <c r="K20" s="220"/>
      <c r="L20" s="220"/>
      <c r="M20" s="220"/>
      <c r="N20" s="131">
        <v>128740</v>
      </c>
      <c r="O20" s="220"/>
      <c r="P20" s="131"/>
      <c r="Q20" s="131"/>
      <c r="R20" s="131"/>
      <c r="S20" s="131"/>
      <c r="T20" s="131"/>
      <c r="U20" s="131"/>
      <c r="V20" s="131"/>
      <c r="W20" s="131"/>
      <c r="X20" s="131"/>
      <c r="Y20" s="131"/>
    </row>
    <row r="21" ht="20.25" customHeight="1" spans="1:25">
      <c r="A21" s="213" t="s">
        <v>192</v>
      </c>
      <c r="B21" s="213" t="s">
        <v>70</v>
      </c>
      <c r="C21" s="213" t="s">
        <v>203</v>
      </c>
      <c r="D21" s="213" t="s">
        <v>204</v>
      </c>
      <c r="E21" s="213" t="s">
        <v>117</v>
      </c>
      <c r="F21" s="213" t="s">
        <v>118</v>
      </c>
      <c r="G21" s="213" t="s">
        <v>211</v>
      </c>
      <c r="H21" s="213" t="s">
        <v>212</v>
      </c>
      <c r="I21" s="131">
        <v>40572</v>
      </c>
      <c r="J21" s="131">
        <v>40572</v>
      </c>
      <c r="K21" s="220"/>
      <c r="L21" s="220"/>
      <c r="M21" s="220"/>
      <c r="N21" s="131">
        <v>40572</v>
      </c>
      <c r="O21" s="220"/>
      <c r="P21" s="131"/>
      <c r="Q21" s="131"/>
      <c r="R21" s="131"/>
      <c r="S21" s="131"/>
      <c r="T21" s="131"/>
      <c r="U21" s="131"/>
      <c r="V21" s="131"/>
      <c r="W21" s="131"/>
      <c r="X21" s="131"/>
      <c r="Y21" s="131"/>
    </row>
    <row r="22" ht="20.25" customHeight="1" spans="1:25">
      <c r="A22" s="213" t="s">
        <v>192</v>
      </c>
      <c r="B22" s="213" t="s">
        <v>70</v>
      </c>
      <c r="C22" s="213" t="s">
        <v>203</v>
      </c>
      <c r="D22" s="213" t="s">
        <v>204</v>
      </c>
      <c r="E22" s="213" t="s">
        <v>111</v>
      </c>
      <c r="F22" s="213" t="s">
        <v>112</v>
      </c>
      <c r="G22" s="213" t="s">
        <v>213</v>
      </c>
      <c r="H22" s="213" t="s">
        <v>214</v>
      </c>
      <c r="I22" s="131">
        <v>18040</v>
      </c>
      <c r="J22" s="131">
        <v>18040</v>
      </c>
      <c r="K22" s="220"/>
      <c r="L22" s="220"/>
      <c r="M22" s="220"/>
      <c r="N22" s="131">
        <v>18040</v>
      </c>
      <c r="O22" s="220"/>
      <c r="P22" s="131"/>
      <c r="Q22" s="131"/>
      <c r="R22" s="131"/>
      <c r="S22" s="131"/>
      <c r="T22" s="131"/>
      <c r="U22" s="131"/>
      <c r="V22" s="131"/>
      <c r="W22" s="131"/>
      <c r="X22" s="131"/>
      <c r="Y22" s="131"/>
    </row>
    <row r="23" ht="20.25" customHeight="1" spans="1:25">
      <c r="A23" s="213" t="s">
        <v>192</v>
      </c>
      <c r="B23" s="213" t="s">
        <v>70</v>
      </c>
      <c r="C23" s="213" t="s">
        <v>215</v>
      </c>
      <c r="D23" s="213" t="s">
        <v>124</v>
      </c>
      <c r="E23" s="213" t="s">
        <v>123</v>
      </c>
      <c r="F23" s="213" t="s">
        <v>124</v>
      </c>
      <c r="G23" s="213" t="s">
        <v>216</v>
      </c>
      <c r="H23" s="213" t="s">
        <v>124</v>
      </c>
      <c r="I23" s="131">
        <v>334519</v>
      </c>
      <c r="J23" s="131">
        <v>334519</v>
      </c>
      <c r="K23" s="220"/>
      <c r="L23" s="220"/>
      <c r="M23" s="220"/>
      <c r="N23" s="131">
        <v>334519</v>
      </c>
      <c r="O23" s="220"/>
      <c r="P23" s="131"/>
      <c r="Q23" s="131"/>
      <c r="R23" s="131"/>
      <c r="S23" s="131"/>
      <c r="T23" s="131"/>
      <c r="U23" s="131"/>
      <c r="V23" s="131"/>
      <c r="W23" s="131"/>
      <c r="X23" s="131"/>
      <c r="Y23" s="131"/>
    </row>
    <row r="24" ht="20.25" customHeight="1" spans="1:25">
      <c r="A24" s="213" t="s">
        <v>192</v>
      </c>
      <c r="B24" s="213" t="s">
        <v>70</v>
      </c>
      <c r="C24" s="213" t="s">
        <v>217</v>
      </c>
      <c r="D24" s="213" t="s">
        <v>218</v>
      </c>
      <c r="E24" s="213" t="s">
        <v>101</v>
      </c>
      <c r="F24" s="213" t="s">
        <v>102</v>
      </c>
      <c r="G24" s="213" t="s">
        <v>219</v>
      </c>
      <c r="H24" s="213" t="s">
        <v>220</v>
      </c>
      <c r="I24" s="131">
        <v>316800</v>
      </c>
      <c r="J24" s="131">
        <v>316800</v>
      </c>
      <c r="K24" s="220"/>
      <c r="L24" s="220"/>
      <c r="M24" s="220"/>
      <c r="N24" s="131">
        <v>316800</v>
      </c>
      <c r="O24" s="220"/>
      <c r="P24" s="131"/>
      <c r="Q24" s="131"/>
      <c r="R24" s="131"/>
      <c r="S24" s="131"/>
      <c r="T24" s="131"/>
      <c r="U24" s="131"/>
      <c r="V24" s="131"/>
      <c r="W24" s="131"/>
      <c r="X24" s="131"/>
      <c r="Y24" s="131"/>
    </row>
    <row r="25" ht="20.25" customHeight="1" spans="1:25">
      <c r="A25" s="213" t="s">
        <v>192</v>
      </c>
      <c r="B25" s="213" t="s">
        <v>70</v>
      </c>
      <c r="C25" s="213" t="s">
        <v>221</v>
      </c>
      <c r="D25" s="213" t="s">
        <v>222</v>
      </c>
      <c r="E25" s="213" t="s">
        <v>111</v>
      </c>
      <c r="F25" s="213" t="s">
        <v>112</v>
      </c>
      <c r="G25" s="213" t="s">
        <v>201</v>
      </c>
      <c r="H25" s="213" t="s">
        <v>202</v>
      </c>
      <c r="I25" s="131">
        <v>206640</v>
      </c>
      <c r="J25" s="131">
        <v>206640</v>
      </c>
      <c r="K25" s="220"/>
      <c r="L25" s="220"/>
      <c r="M25" s="220"/>
      <c r="N25" s="131">
        <v>206640</v>
      </c>
      <c r="O25" s="220"/>
      <c r="P25" s="131"/>
      <c r="Q25" s="131"/>
      <c r="R25" s="131"/>
      <c r="S25" s="131"/>
      <c r="T25" s="131"/>
      <c r="U25" s="131"/>
      <c r="V25" s="131"/>
      <c r="W25" s="131"/>
      <c r="X25" s="131"/>
      <c r="Y25" s="131"/>
    </row>
    <row r="26" ht="17.25" customHeight="1" spans="1:25">
      <c r="A26" s="86" t="s">
        <v>163</v>
      </c>
      <c r="B26" s="87"/>
      <c r="C26" s="214"/>
      <c r="D26" s="214"/>
      <c r="E26" s="214"/>
      <c r="F26" s="214"/>
      <c r="G26" s="214"/>
      <c r="H26" s="215"/>
      <c r="I26" s="131">
        <v>4544165.8</v>
      </c>
      <c r="J26" s="131">
        <v>4544165.8</v>
      </c>
      <c r="K26" s="131"/>
      <c r="L26" s="131"/>
      <c r="M26" s="131"/>
      <c r="N26" s="131">
        <v>4544165.8</v>
      </c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</row>
  </sheetData>
  <mergeCells count="31">
    <mergeCell ref="A3:Y3"/>
    <mergeCell ref="A4:H4"/>
    <mergeCell ref="I5:Y5"/>
    <mergeCell ref="J6:O6"/>
    <mergeCell ref="P6:R6"/>
    <mergeCell ref="T6:Y6"/>
    <mergeCell ref="J7:K7"/>
    <mergeCell ref="A26:H2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L7:L8"/>
    <mergeCell ref="M7:M8"/>
    <mergeCell ref="N7:N8"/>
    <mergeCell ref="O7:O8"/>
    <mergeCell ref="P7:P8"/>
    <mergeCell ref="Q7:Q8"/>
    <mergeCell ref="R7:R8"/>
    <mergeCell ref="S6:S8"/>
    <mergeCell ref="T7:T8"/>
    <mergeCell ref="U7:U8"/>
    <mergeCell ref="V7:V8"/>
    <mergeCell ref="W7:W8"/>
    <mergeCell ref="X7:X8"/>
    <mergeCell ref="Y7:Y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9"/>
  <sheetViews>
    <sheetView showZeros="0" workbookViewId="0">
      <pane ySplit="1" topLeftCell="A7" activePane="bottomLeft" state="frozen"/>
      <selection/>
      <selection pane="bottomLeft" activeCell="C1" sqref="C$1:C$1048576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21.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ht="13.5" customHeight="1" spans="2:23">
      <c r="B2" s="203"/>
      <c r="E2" s="56"/>
      <c r="F2" s="56"/>
      <c r="G2" s="56"/>
      <c r="H2" s="56"/>
      <c r="U2" s="203"/>
      <c r="W2" s="208" t="s">
        <v>223</v>
      </c>
    </row>
    <row r="3" ht="46.5" customHeight="1" spans="1:23">
      <c r="A3" s="58" t="str">
        <f>"2025"&amp;"年部门项目支出预算表"</f>
        <v>2025年部门项目支出预算表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ht="13.5" customHeight="1" spans="1:23">
      <c r="A4" s="59" t="str">
        <f>"单位名称："&amp;"昆明市东川区老年病医院"</f>
        <v>单位名称：昆明市东川区老年病医院</v>
      </c>
      <c r="B4" s="60"/>
      <c r="C4" s="60"/>
      <c r="D4" s="60"/>
      <c r="E4" s="60"/>
      <c r="F4" s="60"/>
      <c r="G4" s="60"/>
      <c r="H4" s="60"/>
      <c r="I4" s="61"/>
      <c r="J4" s="61"/>
      <c r="K4" s="61"/>
      <c r="L4" s="61"/>
      <c r="M4" s="61"/>
      <c r="N4" s="61"/>
      <c r="O4" s="61"/>
      <c r="P4" s="61"/>
      <c r="Q4" s="61"/>
      <c r="U4" s="203"/>
      <c r="W4" s="186" t="s">
        <v>1</v>
      </c>
    </row>
    <row r="5" ht="21.75" customHeight="1" spans="1:23">
      <c r="A5" s="63" t="s">
        <v>224</v>
      </c>
      <c r="B5" s="64" t="s">
        <v>175</v>
      </c>
      <c r="C5" s="63" t="s">
        <v>176</v>
      </c>
      <c r="D5" s="63" t="s">
        <v>225</v>
      </c>
      <c r="E5" s="64" t="s">
        <v>177</v>
      </c>
      <c r="F5" s="64" t="s">
        <v>178</v>
      </c>
      <c r="G5" s="64" t="s">
        <v>226</v>
      </c>
      <c r="H5" s="64" t="s">
        <v>227</v>
      </c>
      <c r="I5" s="81" t="s">
        <v>55</v>
      </c>
      <c r="J5" s="65" t="s">
        <v>228</v>
      </c>
      <c r="K5" s="66"/>
      <c r="L5" s="66"/>
      <c r="M5" s="67"/>
      <c r="N5" s="65" t="s">
        <v>183</v>
      </c>
      <c r="O5" s="66"/>
      <c r="P5" s="67"/>
      <c r="Q5" s="64" t="s">
        <v>61</v>
      </c>
      <c r="R5" s="65" t="s">
        <v>62</v>
      </c>
      <c r="S5" s="66"/>
      <c r="T5" s="66"/>
      <c r="U5" s="66"/>
      <c r="V5" s="66"/>
      <c r="W5" s="67"/>
    </row>
    <row r="6" ht="21.75" customHeight="1" spans="1:23">
      <c r="A6" s="68"/>
      <c r="B6" s="82"/>
      <c r="C6" s="68"/>
      <c r="D6" s="68"/>
      <c r="E6" s="69"/>
      <c r="F6" s="69"/>
      <c r="G6" s="69"/>
      <c r="H6" s="69"/>
      <c r="I6" s="82"/>
      <c r="J6" s="204" t="s">
        <v>58</v>
      </c>
      <c r="K6" s="205"/>
      <c r="L6" s="64" t="s">
        <v>59</v>
      </c>
      <c r="M6" s="64" t="s">
        <v>60</v>
      </c>
      <c r="N6" s="64" t="s">
        <v>58</v>
      </c>
      <c r="O6" s="64" t="s">
        <v>59</v>
      </c>
      <c r="P6" s="64" t="s">
        <v>60</v>
      </c>
      <c r="Q6" s="69"/>
      <c r="R6" s="64" t="s">
        <v>57</v>
      </c>
      <c r="S6" s="64" t="s">
        <v>64</v>
      </c>
      <c r="T6" s="64" t="s">
        <v>189</v>
      </c>
      <c r="U6" s="64" t="s">
        <v>66</v>
      </c>
      <c r="V6" s="64" t="s">
        <v>67</v>
      </c>
      <c r="W6" s="64" t="s">
        <v>68</v>
      </c>
    </row>
    <row r="7" ht="21" customHeight="1" spans="1:23">
      <c r="A7" s="82"/>
      <c r="B7" s="82"/>
      <c r="C7" s="82"/>
      <c r="D7" s="82"/>
      <c r="E7" s="82"/>
      <c r="F7" s="82"/>
      <c r="G7" s="82"/>
      <c r="H7" s="82"/>
      <c r="I7" s="82"/>
      <c r="J7" s="206" t="s">
        <v>57</v>
      </c>
      <c r="K7" s="207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</row>
    <row r="8" ht="39.75" customHeight="1" spans="1:23">
      <c r="A8" s="71"/>
      <c r="B8" s="73"/>
      <c r="C8" s="71"/>
      <c r="D8" s="71"/>
      <c r="E8" s="72"/>
      <c r="F8" s="72"/>
      <c r="G8" s="72"/>
      <c r="H8" s="72"/>
      <c r="I8" s="73"/>
      <c r="J8" s="119" t="s">
        <v>57</v>
      </c>
      <c r="K8" s="119" t="s">
        <v>229</v>
      </c>
      <c r="L8" s="72"/>
      <c r="M8" s="72"/>
      <c r="N8" s="72"/>
      <c r="O8" s="72"/>
      <c r="P8" s="72"/>
      <c r="Q8" s="72"/>
      <c r="R8" s="72"/>
      <c r="S8" s="72"/>
      <c r="T8" s="72"/>
      <c r="U8" s="73"/>
      <c r="V8" s="72"/>
      <c r="W8" s="72"/>
    </row>
    <row r="9" ht="15" customHeight="1" spans="1:23">
      <c r="A9" s="74">
        <v>1</v>
      </c>
      <c r="B9" s="74">
        <v>2</v>
      </c>
      <c r="C9" s="74">
        <v>3</v>
      </c>
      <c r="D9" s="74">
        <v>4</v>
      </c>
      <c r="E9" s="74">
        <v>5</v>
      </c>
      <c r="F9" s="74">
        <v>6</v>
      </c>
      <c r="G9" s="74">
        <v>7</v>
      </c>
      <c r="H9" s="74">
        <v>8</v>
      </c>
      <c r="I9" s="74">
        <v>9</v>
      </c>
      <c r="J9" s="74">
        <v>10</v>
      </c>
      <c r="K9" s="74">
        <v>11</v>
      </c>
      <c r="L9" s="89">
        <v>12</v>
      </c>
      <c r="M9" s="89">
        <v>13</v>
      </c>
      <c r="N9" s="89">
        <v>14</v>
      </c>
      <c r="O9" s="89">
        <v>15</v>
      </c>
      <c r="P9" s="89">
        <v>16</v>
      </c>
      <c r="Q9" s="89">
        <v>17</v>
      </c>
      <c r="R9" s="89">
        <v>18</v>
      </c>
      <c r="S9" s="89">
        <v>19</v>
      </c>
      <c r="T9" s="89">
        <v>20</v>
      </c>
      <c r="U9" s="74">
        <v>21</v>
      </c>
      <c r="V9" s="89">
        <v>22</v>
      </c>
      <c r="W9" s="74">
        <v>23</v>
      </c>
    </row>
    <row r="10" ht="21.75" customHeight="1" spans="1:23">
      <c r="A10" s="121" t="s">
        <v>230</v>
      </c>
      <c r="B10" s="121" t="s">
        <v>231</v>
      </c>
      <c r="C10" s="121" t="s">
        <v>232</v>
      </c>
      <c r="D10" s="121" t="s">
        <v>70</v>
      </c>
      <c r="E10" s="121" t="s">
        <v>111</v>
      </c>
      <c r="F10" s="121" t="s">
        <v>112</v>
      </c>
      <c r="G10" s="121" t="s">
        <v>233</v>
      </c>
      <c r="H10" s="121" t="s">
        <v>234</v>
      </c>
      <c r="I10" s="131">
        <v>96000</v>
      </c>
      <c r="J10" s="131"/>
      <c r="K10" s="131"/>
      <c r="L10" s="131"/>
      <c r="M10" s="131"/>
      <c r="N10" s="131"/>
      <c r="O10" s="131"/>
      <c r="P10" s="131"/>
      <c r="Q10" s="131"/>
      <c r="R10" s="131">
        <v>96000</v>
      </c>
      <c r="S10" s="131">
        <v>96000</v>
      </c>
      <c r="T10" s="131"/>
      <c r="U10" s="131"/>
      <c r="V10" s="131"/>
      <c r="W10" s="131"/>
    </row>
    <row r="11" ht="21.75" customHeight="1" spans="1:23">
      <c r="A11" s="121" t="s">
        <v>230</v>
      </c>
      <c r="B11" s="121" t="s">
        <v>231</v>
      </c>
      <c r="C11" s="121" t="s">
        <v>232</v>
      </c>
      <c r="D11" s="121" t="s">
        <v>70</v>
      </c>
      <c r="E11" s="121" t="s">
        <v>111</v>
      </c>
      <c r="F11" s="121" t="s">
        <v>112</v>
      </c>
      <c r="G11" s="121" t="s">
        <v>235</v>
      </c>
      <c r="H11" s="121" t="s">
        <v>236</v>
      </c>
      <c r="I11" s="131">
        <v>50000</v>
      </c>
      <c r="J11" s="131"/>
      <c r="K11" s="131"/>
      <c r="L11" s="131"/>
      <c r="M11" s="131"/>
      <c r="N11" s="131"/>
      <c r="O11" s="131"/>
      <c r="P11" s="131"/>
      <c r="Q11" s="131"/>
      <c r="R11" s="131">
        <v>50000</v>
      </c>
      <c r="S11" s="131">
        <v>50000</v>
      </c>
      <c r="T11" s="131"/>
      <c r="U11" s="131"/>
      <c r="V11" s="131"/>
      <c r="W11" s="131"/>
    </row>
    <row r="12" ht="21.75" customHeight="1" spans="1:23">
      <c r="A12" s="121" t="s">
        <v>230</v>
      </c>
      <c r="B12" s="121" t="s">
        <v>231</v>
      </c>
      <c r="C12" s="121" t="s">
        <v>232</v>
      </c>
      <c r="D12" s="121" t="s">
        <v>70</v>
      </c>
      <c r="E12" s="121" t="s">
        <v>111</v>
      </c>
      <c r="F12" s="121" t="s">
        <v>112</v>
      </c>
      <c r="G12" s="121" t="s">
        <v>237</v>
      </c>
      <c r="H12" s="121" t="s">
        <v>238</v>
      </c>
      <c r="I12" s="131">
        <v>5000</v>
      </c>
      <c r="J12" s="131"/>
      <c r="K12" s="131"/>
      <c r="L12" s="131"/>
      <c r="M12" s="131"/>
      <c r="N12" s="131"/>
      <c r="O12" s="131"/>
      <c r="P12" s="131"/>
      <c r="Q12" s="131"/>
      <c r="R12" s="131">
        <v>5000</v>
      </c>
      <c r="S12" s="131">
        <v>5000</v>
      </c>
      <c r="T12" s="131"/>
      <c r="U12" s="131"/>
      <c r="V12" s="131"/>
      <c r="W12" s="131"/>
    </row>
    <row r="13" ht="21.75" customHeight="1" spans="1:23">
      <c r="A13" s="121" t="s">
        <v>230</v>
      </c>
      <c r="B13" s="121" t="s">
        <v>231</v>
      </c>
      <c r="C13" s="121" t="s">
        <v>232</v>
      </c>
      <c r="D13" s="121" t="s">
        <v>70</v>
      </c>
      <c r="E13" s="121" t="s">
        <v>111</v>
      </c>
      <c r="F13" s="121" t="s">
        <v>112</v>
      </c>
      <c r="G13" s="121" t="s">
        <v>239</v>
      </c>
      <c r="H13" s="121" t="s">
        <v>240</v>
      </c>
      <c r="I13" s="131">
        <v>36000</v>
      </c>
      <c r="J13" s="131"/>
      <c r="K13" s="131"/>
      <c r="L13" s="131"/>
      <c r="M13" s="131"/>
      <c r="N13" s="131"/>
      <c r="O13" s="131"/>
      <c r="P13" s="131"/>
      <c r="Q13" s="131"/>
      <c r="R13" s="131">
        <v>36000</v>
      </c>
      <c r="S13" s="131">
        <v>36000</v>
      </c>
      <c r="T13" s="131"/>
      <c r="U13" s="131"/>
      <c r="V13" s="131"/>
      <c r="W13" s="131"/>
    </row>
    <row r="14" ht="21.75" customHeight="1" spans="1:23">
      <c r="A14" s="121" t="s">
        <v>230</v>
      </c>
      <c r="B14" s="121" t="s">
        <v>231</v>
      </c>
      <c r="C14" s="121" t="s">
        <v>232</v>
      </c>
      <c r="D14" s="121" t="s">
        <v>70</v>
      </c>
      <c r="E14" s="121" t="s">
        <v>111</v>
      </c>
      <c r="F14" s="121" t="s">
        <v>112</v>
      </c>
      <c r="G14" s="121" t="s">
        <v>241</v>
      </c>
      <c r="H14" s="121" t="s">
        <v>242</v>
      </c>
      <c r="I14" s="131">
        <v>180000</v>
      </c>
      <c r="J14" s="131"/>
      <c r="K14" s="131"/>
      <c r="L14" s="131"/>
      <c r="M14" s="131"/>
      <c r="N14" s="131"/>
      <c r="O14" s="131"/>
      <c r="P14" s="131"/>
      <c r="Q14" s="131"/>
      <c r="R14" s="131">
        <v>180000</v>
      </c>
      <c r="S14" s="131">
        <v>180000</v>
      </c>
      <c r="T14" s="131"/>
      <c r="U14" s="131"/>
      <c r="V14" s="131"/>
      <c r="W14" s="131"/>
    </row>
    <row r="15" ht="21.75" customHeight="1" spans="1:23">
      <c r="A15" s="121" t="s">
        <v>230</v>
      </c>
      <c r="B15" s="121" t="s">
        <v>231</v>
      </c>
      <c r="C15" s="121" t="s">
        <v>232</v>
      </c>
      <c r="D15" s="121" t="s">
        <v>70</v>
      </c>
      <c r="E15" s="121" t="s">
        <v>111</v>
      </c>
      <c r="F15" s="121" t="s">
        <v>112</v>
      </c>
      <c r="G15" s="121" t="s">
        <v>243</v>
      </c>
      <c r="H15" s="121" t="s">
        <v>244</v>
      </c>
      <c r="I15" s="131">
        <v>12500</v>
      </c>
      <c r="J15" s="131"/>
      <c r="K15" s="131"/>
      <c r="L15" s="131"/>
      <c r="M15" s="131"/>
      <c r="N15" s="131"/>
      <c r="O15" s="131"/>
      <c r="P15" s="131"/>
      <c r="Q15" s="131"/>
      <c r="R15" s="131">
        <v>12500</v>
      </c>
      <c r="S15" s="131">
        <v>12500</v>
      </c>
      <c r="T15" s="131"/>
      <c r="U15" s="131"/>
      <c r="V15" s="131"/>
      <c r="W15" s="131"/>
    </row>
    <row r="16" ht="21.75" customHeight="1" spans="1:23">
      <c r="A16" s="121" t="s">
        <v>230</v>
      </c>
      <c r="B16" s="121" t="s">
        <v>231</v>
      </c>
      <c r="C16" s="121" t="s">
        <v>232</v>
      </c>
      <c r="D16" s="121" t="s">
        <v>70</v>
      </c>
      <c r="E16" s="121" t="s">
        <v>111</v>
      </c>
      <c r="F16" s="121" t="s">
        <v>112</v>
      </c>
      <c r="G16" s="121" t="s">
        <v>245</v>
      </c>
      <c r="H16" s="121" t="s">
        <v>246</v>
      </c>
      <c r="I16" s="131">
        <v>138000</v>
      </c>
      <c r="J16" s="131"/>
      <c r="K16" s="131"/>
      <c r="L16" s="131"/>
      <c r="M16" s="131"/>
      <c r="N16" s="131"/>
      <c r="O16" s="131"/>
      <c r="P16" s="131"/>
      <c r="Q16" s="131"/>
      <c r="R16" s="131">
        <v>138000</v>
      </c>
      <c r="S16" s="131">
        <v>138000</v>
      </c>
      <c r="T16" s="131"/>
      <c r="U16" s="131"/>
      <c r="V16" s="131"/>
      <c r="W16" s="131"/>
    </row>
    <row r="17" ht="21.75" customHeight="1" spans="1:23">
      <c r="A17" s="121" t="s">
        <v>230</v>
      </c>
      <c r="B17" s="121" t="s">
        <v>231</v>
      </c>
      <c r="C17" s="121" t="s">
        <v>232</v>
      </c>
      <c r="D17" s="121" t="s">
        <v>70</v>
      </c>
      <c r="E17" s="121" t="s">
        <v>111</v>
      </c>
      <c r="F17" s="121" t="s">
        <v>112</v>
      </c>
      <c r="G17" s="121" t="s">
        <v>247</v>
      </c>
      <c r="H17" s="121" t="s">
        <v>248</v>
      </c>
      <c r="I17" s="131">
        <v>704000</v>
      </c>
      <c r="J17" s="131"/>
      <c r="K17" s="131"/>
      <c r="L17" s="131"/>
      <c r="M17" s="131"/>
      <c r="N17" s="131"/>
      <c r="O17" s="131"/>
      <c r="P17" s="131"/>
      <c r="Q17" s="131"/>
      <c r="R17" s="131">
        <v>704000</v>
      </c>
      <c r="S17" s="131">
        <v>704000</v>
      </c>
      <c r="T17" s="131"/>
      <c r="U17" s="131"/>
      <c r="V17" s="131"/>
      <c r="W17" s="131"/>
    </row>
    <row r="18" ht="21.75" customHeight="1" spans="1:23">
      <c r="A18" s="121" t="s">
        <v>230</v>
      </c>
      <c r="B18" s="121" t="s">
        <v>231</v>
      </c>
      <c r="C18" s="121" t="s">
        <v>232</v>
      </c>
      <c r="D18" s="121" t="s">
        <v>70</v>
      </c>
      <c r="E18" s="121" t="s">
        <v>111</v>
      </c>
      <c r="F18" s="121" t="s">
        <v>112</v>
      </c>
      <c r="G18" s="121" t="s">
        <v>249</v>
      </c>
      <c r="H18" s="121" t="s">
        <v>250</v>
      </c>
      <c r="I18" s="131">
        <v>145000</v>
      </c>
      <c r="J18" s="131"/>
      <c r="K18" s="131"/>
      <c r="L18" s="131"/>
      <c r="M18" s="131"/>
      <c r="N18" s="131"/>
      <c r="O18" s="131"/>
      <c r="P18" s="131"/>
      <c r="Q18" s="131"/>
      <c r="R18" s="131">
        <v>145000</v>
      </c>
      <c r="S18" s="131">
        <v>145000</v>
      </c>
      <c r="T18" s="131"/>
      <c r="U18" s="131"/>
      <c r="V18" s="131"/>
      <c r="W18" s="131"/>
    </row>
    <row r="19" ht="21.75" customHeight="1" spans="1:23">
      <c r="A19" s="121" t="s">
        <v>230</v>
      </c>
      <c r="B19" s="121" t="s">
        <v>231</v>
      </c>
      <c r="C19" s="121" t="s">
        <v>232</v>
      </c>
      <c r="D19" s="121" t="s">
        <v>70</v>
      </c>
      <c r="E19" s="121" t="s">
        <v>111</v>
      </c>
      <c r="F19" s="121" t="s">
        <v>112</v>
      </c>
      <c r="G19" s="121" t="s">
        <v>251</v>
      </c>
      <c r="H19" s="121" t="s">
        <v>168</v>
      </c>
      <c r="I19" s="131">
        <v>50000</v>
      </c>
      <c r="J19" s="131"/>
      <c r="K19" s="131"/>
      <c r="L19" s="131"/>
      <c r="M19" s="131"/>
      <c r="N19" s="131"/>
      <c r="O19" s="131"/>
      <c r="P19" s="131"/>
      <c r="Q19" s="131"/>
      <c r="R19" s="131">
        <v>50000</v>
      </c>
      <c r="S19" s="131">
        <v>50000</v>
      </c>
      <c r="T19" s="131"/>
      <c r="U19" s="131"/>
      <c r="V19" s="131"/>
      <c r="W19" s="131"/>
    </row>
    <row r="20" ht="21.75" customHeight="1" spans="1:23">
      <c r="A20" s="121" t="s">
        <v>230</v>
      </c>
      <c r="B20" s="121" t="s">
        <v>231</v>
      </c>
      <c r="C20" s="121" t="s">
        <v>232</v>
      </c>
      <c r="D20" s="121" t="s">
        <v>70</v>
      </c>
      <c r="E20" s="121" t="s">
        <v>111</v>
      </c>
      <c r="F20" s="121" t="s">
        <v>112</v>
      </c>
      <c r="G20" s="121" t="s">
        <v>252</v>
      </c>
      <c r="H20" s="121" t="s">
        <v>253</v>
      </c>
      <c r="I20" s="131">
        <v>6790000</v>
      </c>
      <c r="J20" s="131"/>
      <c r="K20" s="131"/>
      <c r="L20" s="131"/>
      <c r="M20" s="131"/>
      <c r="N20" s="131"/>
      <c r="O20" s="131"/>
      <c r="P20" s="131"/>
      <c r="Q20" s="131"/>
      <c r="R20" s="131">
        <v>6790000</v>
      </c>
      <c r="S20" s="131">
        <v>6790000</v>
      </c>
      <c r="T20" s="131"/>
      <c r="U20" s="131"/>
      <c r="V20" s="131"/>
      <c r="W20" s="131"/>
    </row>
    <row r="21" ht="21.75" customHeight="1" spans="1:23">
      <c r="A21" s="121" t="s">
        <v>230</v>
      </c>
      <c r="B21" s="121" t="s">
        <v>231</v>
      </c>
      <c r="C21" s="121" t="s">
        <v>232</v>
      </c>
      <c r="D21" s="121" t="s">
        <v>70</v>
      </c>
      <c r="E21" s="121" t="s">
        <v>111</v>
      </c>
      <c r="F21" s="121" t="s">
        <v>112</v>
      </c>
      <c r="G21" s="121" t="s">
        <v>254</v>
      </c>
      <c r="H21" s="121" t="s">
        <v>255</v>
      </c>
      <c r="I21" s="131">
        <v>100000</v>
      </c>
      <c r="J21" s="131"/>
      <c r="K21" s="131"/>
      <c r="L21" s="131"/>
      <c r="M21" s="131"/>
      <c r="N21" s="131"/>
      <c r="O21" s="131"/>
      <c r="P21" s="131"/>
      <c r="Q21" s="131"/>
      <c r="R21" s="131">
        <v>100000</v>
      </c>
      <c r="S21" s="131">
        <v>100000</v>
      </c>
      <c r="T21" s="131"/>
      <c r="U21" s="131"/>
      <c r="V21" s="131"/>
      <c r="W21" s="131"/>
    </row>
    <row r="22" ht="21.75" customHeight="1" spans="1:23">
      <c r="A22" s="121" t="s">
        <v>230</v>
      </c>
      <c r="B22" s="121" t="s">
        <v>231</v>
      </c>
      <c r="C22" s="121" t="s">
        <v>232</v>
      </c>
      <c r="D22" s="121" t="s">
        <v>70</v>
      </c>
      <c r="E22" s="121" t="s">
        <v>111</v>
      </c>
      <c r="F22" s="121" t="s">
        <v>112</v>
      </c>
      <c r="G22" s="121" t="s">
        <v>256</v>
      </c>
      <c r="H22" s="121" t="s">
        <v>257</v>
      </c>
      <c r="I22" s="131">
        <v>1341000</v>
      </c>
      <c r="J22" s="131"/>
      <c r="K22" s="131"/>
      <c r="L22" s="131"/>
      <c r="M22" s="131"/>
      <c r="N22" s="131"/>
      <c r="O22" s="131"/>
      <c r="P22" s="131"/>
      <c r="Q22" s="131"/>
      <c r="R22" s="131">
        <v>1341000</v>
      </c>
      <c r="S22" s="131">
        <v>1341000</v>
      </c>
      <c r="T22" s="131"/>
      <c r="U22" s="131"/>
      <c r="V22" s="131"/>
      <c r="W22" s="131"/>
    </row>
    <row r="23" ht="21.75" customHeight="1" spans="1:23">
      <c r="A23" s="121" t="s">
        <v>230</v>
      </c>
      <c r="B23" s="121" t="s">
        <v>231</v>
      </c>
      <c r="C23" s="121" t="s">
        <v>232</v>
      </c>
      <c r="D23" s="121" t="s">
        <v>70</v>
      </c>
      <c r="E23" s="121" t="s">
        <v>111</v>
      </c>
      <c r="F23" s="121" t="s">
        <v>112</v>
      </c>
      <c r="G23" s="121" t="s">
        <v>258</v>
      </c>
      <c r="H23" s="121" t="s">
        <v>259</v>
      </c>
      <c r="I23" s="131">
        <v>300000</v>
      </c>
      <c r="J23" s="131"/>
      <c r="K23" s="131"/>
      <c r="L23" s="131"/>
      <c r="M23" s="131"/>
      <c r="N23" s="131"/>
      <c r="O23" s="131"/>
      <c r="P23" s="131"/>
      <c r="Q23" s="131"/>
      <c r="R23" s="131">
        <v>300000</v>
      </c>
      <c r="S23" s="131">
        <v>300000</v>
      </c>
      <c r="T23" s="131"/>
      <c r="U23" s="131"/>
      <c r="V23" s="131"/>
      <c r="W23" s="131"/>
    </row>
    <row r="24" ht="21.75" customHeight="1" spans="1:23">
      <c r="A24" s="121" t="s">
        <v>230</v>
      </c>
      <c r="B24" s="121" t="s">
        <v>231</v>
      </c>
      <c r="C24" s="121" t="s">
        <v>232</v>
      </c>
      <c r="D24" s="121" t="s">
        <v>70</v>
      </c>
      <c r="E24" s="121" t="s">
        <v>111</v>
      </c>
      <c r="F24" s="121" t="s">
        <v>112</v>
      </c>
      <c r="G24" s="121" t="s">
        <v>260</v>
      </c>
      <c r="H24" s="121" t="s">
        <v>261</v>
      </c>
      <c r="I24" s="131">
        <v>50000</v>
      </c>
      <c r="J24" s="131"/>
      <c r="K24" s="131"/>
      <c r="L24" s="131"/>
      <c r="M24" s="131"/>
      <c r="N24" s="131"/>
      <c r="O24" s="131"/>
      <c r="P24" s="131"/>
      <c r="Q24" s="131"/>
      <c r="R24" s="131">
        <v>50000</v>
      </c>
      <c r="S24" s="131">
        <v>50000</v>
      </c>
      <c r="T24" s="131"/>
      <c r="U24" s="131"/>
      <c r="V24" s="131"/>
      <c r="W24" s="131"/>
    </row>
    <row r="25" ht="21.75" customHeight="1" spans="1:23">
      <c r="A25" s="121" t="s">
        <v>230</v>
      </c>
      <c r="B25" s="121" t="s">
        <v>231</v>
      </c>
      <c r="C25" s="121" t="s">
        <v>232</v>
      </c>
      <c r="D25" s="121" t="s">
        <v>70</v>
      </c>
      <c r="E25" s="121" t="s">
        <v>111</v>
      </c>
      <c r="F25" s="121" t="s">
        <v>112</v>
      </c>
      <c r="G25" s="121" t="s">
        <v>262</v>
      </c>
      <c r="H25" s="121" t="s">
        <v>263</v>
      </c>
      <c r="I25" s="131">
        <v>46560</v>
      </c>
      <c r="J25" s="131"/>
      <c r="K25" s="131"/>
      <c r="L25" s="131"/>
      <c r="M25" s="131"/>
      <c r="N25" s="131"/>
      <c r="O25" s="131"/>
      <c r="P25" s="131"/>
      <c r="Q25" s="131"/>
      <c r="R25" s="131">
        <v>46560</v>
      </c>
      <c r="S25" s="131">
        <v>46560</v>
      </c>
      <c r="T25" s="131"/>
      <c r="U25" s="131"/>
      <c r="V25" s="131"/>
      <c r="W25" s="131"/>
    </row>
    <row r="26" ht="21.75" customHeight="1" spans="1:23">
      <c r="A26" s="121" t="s">
        <v>230</v>
      </c>
      <c r="B26" s="121" t="s">
        <v>231</v>
      </c>
      <c r="C26" s="121" t="s">
        <v>232</v>
      </c>
      <c r="D26" s="121" t="s">
        <v>70</v>
      </c>
      <c r="E26" s="121" t="s">
        <v>111</v>
      </c>
      <c r="F26" s="121" t="s">
        <v>112</v>
      </c>
      <c r="G26" s="121" t="s">
        <v>264</v>
      </c>
      <c r="H26" s="121" t="s">
        <v>265</v>
      </c>
      <c r="I26" s="131">
        <v>11431577.9</v>
      </c>
      <c r="J26" s="131"/>
      <c r="K26" s="131"/>
      <c r="L26" s="131"/>
      <c r="M26" s="131"/>
      <c r="N26" s="131"/>
      <c r="O26" s="131"/>
      <c r="P26" s="131"/>
      <c r="Q26" s="131"/>
      <c r="R26" s="131">
        <v>11431577.9</v>
      </c>
      <c r="S26" s="131">
        <v>11431577.9</v>
      </c>
      <c r="T26" s="131"/>
      <c r="U26" s="131"/>
      <c r="V26" s="131"/>
      <c r="W26" s="131"/>
    </row>
    <row r="27" ht="21.75" customHeight="1" spans="1:23">
      <c r="A27" s="121" t="s">
        <v>230</v>
      </c>
      <c r="B27" s="121" t="s">
        <v>231</v>
      </c>
      <c r="C27" s="121" t="s">
        <v>232</v>
      </c>
      <c r="D27" s="121" t="s">
        <v>70</v>
      </c>
      <c r="E27" s="121" t="s">
        <v>111</v>
      </c>
      <c r="F27" s="121" t="s">
        <v>112</v>
      </c>
      <c r="G27" s="121" t="s">
        <v>266</v>
      </c>
      <c r="H27" s="121" t="s">
        <v>267</v>
      </c>
      <c r="I27" s="131">
        <v>85200</v>
      </c>
      <c r="J27" s="131"/>
      <c r="K27" s="131"/>
      <c r="L27" s="131"/>
      <c r="M27" s="131"/>
      <c r="N27" s="131"/>
      <c r="O27" s="131"/>
      <c r="P27" s="131"/>
      <c r="Q27" s="131"/>
      <c r="R27" s="131">
        <v>85200</v>
      </c>
      <c r="S27" s="131">
        <v>85200</v>
      </c>
      <c r="T27" s="131"/>
      <c r="U27" s="131"/>
      <c r="V27" s="131"/>
      <c r="W27" s="131"/>
    </row>
    <row r="28" ht="21.75" customHeight="1" spans="1:23">
      <c r="A28" s="121" t="s">
        <v>230</v>
      </c>
      <c r="B28" s="121" t="s">
        <v>231</v>
      </c>
      <c r="C28" s="121" t="s">
        <v>232</v>
      </c>
      <c r="D28" s="121" t="s">
        <v>70</v>
      </c>
      <c r="E28" s="121" t="s">
        <v>111</v>
      </c>
      <c r="F28" s="121" t="s">
        <v>112</v>
      </c>
      <c r="G28" s="121" t="s">
        <v>268</v>
      </c>
      <c r="H28" s="121" t="s">
        <v>269</v>
      </c>
      <c r="I28" s="131">
        <v>2468000</v>
      </c>
      <c r="J28" s="131"/>
      <c r="K28" s="131"/>
      <c r="L28" s="131"/>
      <c r="M28" s="131"/>
      <c r="N28" s="131"/>
      <c r="O28" s="131"/>
      <c r="P28" s="131"/>
      <c r="Q28" s="131"/>
      <c r="R28" s="131">
        <v>2468000</v>
      </c>
      <c r="S28" s="131">
        <v>2468000</v>
      </c>
      <c r="T28" s="131"/>
      <c r="U28" s="131"/>
      <c r="V28" s="131"/>
      <c r="W28" s="131"/>
    </row>
    <row r="29" ht="18.75" customHeight="1" spans="1:23">
      <c r="A29" s="86" t="s">
        <v>163</v>
      </c>
      <c r="B29" s="87"/>
      <c r="C29" s="87"/>
      <c r="D29" s="87"/>
      <c r="E29" s="87"/>
      <c r="F29" s="87"/>
      <c r="G29" s="87"/>
      <c r="H29" s="88"/>
      <c r="I29" s="131">
        <v>24028837.9</v>
      </c>
      <c r="J29" s="131"/>
      <c r="K29" s="131"/>
      <c r="L29" s="131"/>
      <c r="M29" s="131"/>
      <c r="N29" s="131"/>
      <c r="O29" s="131"/>
      <c r="P29" s="131"/>
      <c r="Q29" s="131"/>
      <c r="R29" s="131">
        <v>24028837.9</v>
      </c>
      <c r="S29" s="131">
        <v>24028837.9</v>
      </c>
      <c r="T29" s="131"/>
      <c r="U29" s="131"/>
      <c r="V29" s="131"/>
      <c r="W29" s="131"/>
    </row>
  </sheetData>
  <mergeCells count="28">
    <mergeCell ref="A3:W3"/>
    <mergeCell ref="A4:H4"/>
    <mergeCell ref="J5:M5"/>
    <mergeCell ref="N5:P5"/>
    <mergeCell ref="R5:W5"/>
    <mergeCell ref="A29:H29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6"/>
  <sheetViews>
    <sheetView showZeros="0" workbookViewId="0">
      <pane ySplit="1" topLeftCell="A11" activePane="bottomLeft" state="frozen"/>
      <selection/>
      <selection pane="bottomLeft" activeCell="D11" sqref="D1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55"/>
      <c r="B1" s="55"/>
      <c r="C1" s="55"/>
      <c r="D1" s="55"/>
      <c r="E1" s="55"/>
      <c r="F1" s="55"/>
      <c r="G1" s="55"/>
      <c r="H1" s="55"/>
      <c r="I1" s="55"/>
      <c r="J1" s="55"/>
    </row>
    <row r="2" ht="18" customHeight="1" spans="10:10">
      <c r="J2" s="57" t="s">
        <v>270</v>
      </c>
    </row>
    <row r="3" ht="39.75" customHeight="1" spans="1:10">
      <c r="A3" s="117" t="str">
        <f>"2025"&amp;"年部门项目支出绩效目标表"</f>
        <v>2025年部门项目支出绩效目标表</v>
      </c>
      <c r="B3" s="58"/>
      <c r="C3" s="58"/>
      <c r="D3" s="58"/>
      <c r="E3" s="58"/>
      <c r="F3" s="118"/>
      <c r="G3" s="58"/>
      <c r="H3" s="118"/>
      <c r="I3" s="118"/>
      <c r="J3" s="58"/>
    </row>
    <row r="4" ht="17.25" customHeight="1" spans="1:1">
      <c r="A4" s="59" t="str">
        <f>"单位名称："&amp;"昆明市东川区老年病医院"</f>
        <v>单位名称：昆明市东川区老年病医院</v>
      </c>
    </row>
    <row r="5" ht="44.25" customHeight="1" spans="1:10">
      <c r="A5" s="119" t="s">
        <v>176</v>
      </c>
      <c r="B5" s="119" t="s">
        <v>271</v>
      </c>
      <c r="C5" s="119" t="s">
        <v>272</v>
      </c>
      <c r="D5" s="119" t="s">
        <v>273</v>
      </c>
      <c r="E5" s="119" t="s">
        <v>274</v>
      </c>
      <c r="F5" s="120" t="s">
        <v>275</v>
      </c>
      <c r="G5" s="119" t="s">
        <v>276</v>
      </c>
      <c r="H5" s="120" t="s">
        <v>277</v>
      </c>
      <c r="I5" s="120" t="s">
        <v>278</v>
      </c>
      <c r="J5" s="119" t="s">
        <v>279</v>
      </c>
    </row>
    <row r="6" ht="18.75" customHeight="1" spans="1:10">
      <c r="A6" s="201">
        <v>1</v>
      </c>
      <c r="B6" s="201">
        <v>2</v>
      </c>
      <c r="C6" s="201">
        <v>3</v>
      </c>
      <c r="D6" s="201">
        <v>4</v>
      </c>
      <c r="E6" s="201">
        <v>5</v>
      </c>
      <c r="F6" s="89">
        <v>6</v>
      </c>
      <c r="G6" s="201">
        <v>7</v>
      </c>
      <c r="H6" s="89">
        <v>8</v>
      </c>
      <c r="I6" s="89">
        <v>9</v>
      </c>
      <c r="J6" s="201">
        <v>10</v>
      </c>
    </row>
    <row r="7" ht="42" customHeight="1" spans="1:10">
      <c r="A7" s="83" t="s">
        <v>70</v>
      </c>
      <c r="B7" s="121"/>
      <c r="C7" s="121"/>
      <c r="D7" s="121"/>
      <c r="E7" s="107"/>
      <c r="F7" s="122"/>
      <c r="G7" s="107"/>
      <c r="H7" s="122"/>
      <c r="I7" s="122"/>
      <c r="J7" s="107"/>
    </row>
    <row r="8" ht="71" customHeight="1" spans="1:10">
      <c r="A8" s="202" t="s">
        <v>232</v>
      </c>
      <c r="B8" s="75" t="s">
        <v>280</v>
      </c>
      <c r="C8" s="75" t="s">
        <v>281</v>
      </c>
      <c r="D8" s="75" t="s">
        <v>282</v>
      </c>
      <c r="E8" s="83" t="s">
        <v>283</v>
      </c>
      <c r="F8" s="75" t="s">
        <v>284</v>
      </c>
      <c r="G8" s="83" t="s">
        <v>285</v>
      </c>
      <c r="H8" s="75" t="s">
        <v>286</v>
      </c>
      <c r="I8" s="75" t="s">
        <v>287</v>
      </c>
      <c r="J8" s="83" t="s">
        <v>288</v>
      </c>
    </row>
    <row r="9" ht="71" customHeight="1" spans="1:10">
      <c r="A9" s="202" t="s">
        <v>232</v>
      </c>
      <c r="B9" s="75" t="s">
        <v>280</v>
      </c>
      <c r="C9" s="75" t="s">
        <v>281</v>
      </c>
      <c r="D9" s="75" t="s">
        <v>289</v>
      </c>
      <c r="E9" s="83" t="s">
        <v>290</v>
      </c>
      <c r="F9" s="75" t="s">
        <v>291</v>
      </c>
      <c r="G9" s="83" t="s">
        <v>292</v>
      </c>
      <c r="H9" s="75" t="s">
        <v>286</v>
      </c>
      <c r="I9" s="75" t="s">
        <v>287</v>
      </c>
      <c r="J9" s="83" t="s">
        <v>293</v>
      </c>
    </row>
    <row r="10" ht="71" customHeight="1" spans="1:10">
      <c r="A10" s="202" t="s">
        <v>232</v>
      </c>
      <c r="B10" s="75" t="s">
        <v>280</v>
      </c>
      <c r="C10" s="75" t="s">
        <v>281</v>
      </c>
      <c r="D10" s="75" t="s">
        <v>289</v>
      </c>
      <c r="E10" s="83" t="s">
        <v>294</v>
      </c>
      <c r="F10" s="75" t="s">
        <v>291</v>
      </c>
      <c r="G10" s="83" t="s">
        <v>295</v>
      </c>
      <c r="H10" s="75" t="s">
        <v>286</v>
      </c>
      <c r="I10" s="75" t="s">
        <v>287</v>
      </c>
      <c r="J10" s="83" t="s">
        <v>296</v>
      </c>
    </row>
    <row r="11" ht="71" customHeight="1" spans="1:10">
      <c r="A11" s="202" t="s">
        <v>232</v>
      </c>
      <c r="B11" s="75" t="s">
        <v>280</v>
      </c>
      <c r="C11" s="75" t="s">
        <v>281</v>
      </c>
      <c r="D11" s="75" t="s">
        <v>297</v>
      </c>
      <c r="E11" s="83" t="s">
        <v>298</v>
      </c>
      <c r="F11" s="75" t="s">
        <v>284</v>
      </c>
      <c r="G11" s="83" t="s">
        <v>295</v>
      </c>
      <c r="H11" s="75" t="s">
        <v>286</v>
      </c>
      <c r="I11" s="75" t="s">
        <v>287</v>
      </c>
      <c r="J11" s="83" t="s">
        <v>299</v>
      </c>
    </row>
    <row r="12" ht="71" customHeight="1" spans="1:10">
      <c r="A12" s="202" t="s">
        <v>232</v>
      </c>
      <c r="B12" s="75" t="s">
        <v>280</v>
      </c>
      <c r="C12" s="75" t="s">
        <v>281</v>
      </c>
      <c r="D12" s="75" t="s">
        <v>300</v>
      </c>
      <c r="E12" s="83" t="s">
        <v>301</v>
      </c>
      <c r="F12" s="75" t="s">
        <v>291</v>
      </c>
      <c r="G12" s="83" t="s">
        <v>302</v>
      </c>
      <c r="H12" s="75" t="s">
        <v>286</v>
      </c>
      <c r="I12" s="75" t="s">
        <v>287</v>
      </c>
      <c r="J12" s="83" t="s">
        <v>303</v>
      </c>
    </row>
    <row r="13" ht="71" customHeight="1" spans="1:10">
      <c r="A13" s="202" t="s">
        <v>232</v>
      </c>
      <c r="B13" s="75" t="s">
        <v>280</v>
      </c>
      <c r="C13" s="75" t="s">
        <v>304</v>
      </c>
      <c r="D13" s="75" t="s">
        <v>305</v>
      </c>
      <c r="E13" s="83" t="s">
        <v>306</v>
      </c>
      <c r="F13" s="75" t="s">
        <v>284</v>
      </c>
      <c r="G13" s="83" t="s">
        <v>307</v>
      </c>
      <c r="H13" s="75" t="s">
        <v>308</v>
      </c>
      <c r="I13" s="75" t="s">
        <v>287</v>
      </c>
      <c r="J13" s="83" t="s">
        <v>309</v>
      </c>
    </row>
    <row r="14" ht="71" customHeight="1" spans="1:10">
      <c r="A14" s="202" t="s">
        <v>232</v>
      </c>
      <c r="B14" s="75" t="s">
        <v>280</v>
      </c>
      <c r="C14" s="75" t="s">
        <v>304</v>
      </c>
      <c r="D14" s="75" t="s">
        <v>310</v>
      </c>
      <c r="E14" s="83" t="s">
        <v>311</v>
      </c>
      <c r="F14" s="75" t="s">
        <v>291</v>
      </c>
      <c r="G14" s="83" t="s">
        <v>312</v>
      </c>
      <c r="H14" s="75" t="s">
        <v>286</v>
      </c>
      <c r="I14" s="75" t="s">
        <v>287</v>
      </c>
      <c r="J14" s="83" t="s">
        <v>313</v>
      </c>
    </row>
    <row r="15" ht="71" customHeight="1" spans="1:10">
      <c r="A15" s="202" t="s">
        <v>232</v>
      </c>
      <c r="B15" s="75" t="s">
        <v>280</v>
      </c>
      <c r="C15" s="75" t="s">
        <v>304</v>
      </c>
      <c r="D15" s="75" t="s">
        <v>314</v>
      </c>
      <c r="E15" s="83" t="s">
        <v>315</v>
      </c>
      <c r="F15" s="75" t="s">
        <v>291</v>
      </c>
      <c r="G15" s="83" t="s">
        <v>87</v>
      </c>
      <c r="H15" s="75" t="s">
        <v>316</v>
      </c>
      <c r="I15" s="75" t="s">
        <v>317</v>
      </c>
      <c r="J15" s="83" t="s">
        <v>318</v>
      </c>
    </row>
    <row r="16" ht="71" customHeight="1" spans="1:10">
      <c r="A16" s="202" t="s">
        <v>232</v>
      </c>
      <c r="B16" s="75" t="s">
        <v>280</v>
      </c>
      <c r="C16" s="75" t="s">
        <v>319</v>
      </c>
      <c r="D16" s="75" t="s">
        <v>320</v>
      </c>
      <c r="E16" s="83" t="s">
        <v>321</v>
      </c>
      <c r="F16" s="75" t="s">
        <v>291</v>
      </c>
      <c r="G16" s="83" t="s">
        <v>292</v>
      </c>
      <c r="H16" s="75" t="s">
        <v>286</v>
      </c>
      <c r="I16" s="75" t="s">
        <v>287</v>
      </c>
      <c r="J16" s="83" t="s">
        <v>322</v>
      </c>
    </row>
  </sheetData>
  <mergeCells count="4">
    <mergeCell ref="A3:J3"/>
    <mergeCell ref="A4:H4"/>
    <mergeCell ref="A8:A16"/>
    <mergeCell ref="B8:B1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D33" sqref="D33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55"/>
      <c r="B1" s="55"/>
      <c r="C1" s="55"/>
      <c r="D1" s="55"/>
      <c r="E1" s="55"/>
      <c r="F1" s="55"/>
    </row>
    <row r="2" ht="12" customHeight="1" spans="1:6">
      <c r="A2" s="187">
        <v>1</v>
      </c>
      <c r="B2" s="188">
        <v>0</v>
      </c>
      <c r="C2" s="187">
        <v>1</v>
      </c>
      <c r="D2" s="189"/>
      <c r="E2" s="189"/>
      <c r="F2" s="186" t="s">
        <v>323</v>
      </c>
    </row>
    <row r="3" ht="42" customHeight="1" spans="1:6">
      <c r="A3" s="190" t="str">
        <f>"2025"&amp;"年部门政府性基金预算支出预算表"</f>
        <v>2025年部门政府性基金预算支出预算表</v>
      </c>
      <c r="B3" s="190" t="s">
        <v>324</v>
      </c>
      <c r="C3" s="191"/>
      <c r="D3" s="192"/>
      <c r="E3" s="192"/>
      <c r="F3" s="192"/>
    </row>
    <row r="4" ht="13.5" customHeight="1" spans="1:6">
      <c r="A4" s="59" t="str">
        <f>"单位名称："&amp;"昆明市东川区老年病医院"</f>
        <v>单位名称：昆明市东川区老年病医院</v>
      </c>
      <c r="B4" s="59" t="s">
        <v>325</v>
      </c>
      <c r="C4" s="187"/>
      <c r="D4" s="189"/>
      <c r="E4" s="189"/>
      <c r="F4" s="186" t="s">
        <v>1</v>
      </c>
    </row>
    <row r="5" ht="19.5" customHeight="1" spans="1:6">
      <c r="A5" s="193" t="s">
        <v>174</v>
      </c>
      <c r="B5" s="194" t="s">
        <v>72</v>
      </c>
      <c r="C5" s="193" t="s">
        <v>73</v>
      </c>
      <c r="D5" s="65" t="s">
        <v>326</v>
      </c>
      <c r="E5" s="66"/>
      <c r="F5" s="67"/>
    </row>
    <row r="6" ht="18.75" customHeight="1" spans="1:6">
      <c r="A6" s="195"/>
      <c r="B6" s="196"/>
      <c r="C6" s="195"/>
      <c r="D6" s="70" t="s">
        <v>55</v>
      </c>
      <c r="E6" s="65" t="s">
        <v>75</v>
      </c>
      <c r="F6" s="70" t="s">
        <v>76</v>
      </c>
    </row>
    <row r="7" ht="18.75" customHeight="1" spans="1:6">
      <c r="A7" s="120">
        <v>1</v>
      </c>
      <c r="B7" s="197" t="s">
        <v>83</v>
      </c>
      <c r="C7" s="120">
        <v>3</v>
      </c>
      <c r="D7" s="198">
        <v>4</v>
      </c>
      <c r="E7" s="198">
        <v>5</v>
      </c>
      <c r="F7" s="198">
        <v>6</v>
      </c>
    </row>
    <row r="8" ht="21" customHeight="1" spans="1:6">
      <c r="A8" s="75"/>
      <c r="B8" s="75"/>
      <c r="C8" s="75"/>
      <c r="D8" s="131"/>
      <c r="E8" s="131"/>
      <c r="F8" s="131"/>
    </row>
    <row r="9" ht="21" customHeight="1" spans="1:6">
      <c r="A9" s="75"/>
      <c r="B9" s="75"/>
      <c r="C9" s="75"/>
      <c r="D9" s="131"/>
      <c r="E9" s="131"/>
      <c r="F9" s="131"/>
    </row>
    <row r="10" ht="18.75" customHeight="1" spans="1:6">
      <c r="A10" s="199" t="s">
        <v>163</v>
      </c>
      <c r="B10" s="199" t="s">
        <v>163</v>
      </c>
      <c r="C10" s="200" t="s">
        <v>163</v>
      </c>
      <c r="D10" s="131"/>
      <c r="E10" s="131"/>
      <c r="F10" s="131"/>
    </row>
    <row r="11" customHeight="1" spans="1:1">
      <c r="A11" t="s">
        <v>327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39"/>
  <sheetViews>
    <sheetView showZeros="0" workbookViewId="0">
      <pane ySplit="1" topLeftCell="A17" activePane="bottomLeft" state="frozen"/>
      <selection/>
      <selection pane="bottomLeft" activeCell="G9" sqref="G9:G37"/>
    </sheetView>
  </sheetViews>
  <sheetFormatPr defaultColWidth="9.14166666666667" defaultRowHeight="14.25" customHeight="1"/>
  <cols>
    <col min="1" max="1" width="26.625" customWidth="1"/>
    <col min="2" max="2" width="23" customWidth="1"/>
    <col min="3" max="3" width="27.125" customWidth="1"/>
    <col min="4" max="4" width="21.7083333333333" customWidth="1"/>
    <col min="5" max="5" width="24.5" customWidth="1"/>
    <col min="6" max="6" width="7.70833333333333" style="163" customWidth="1"/>
    <col min="7" max="7" width="11.1416666666667" style="163" customWidth="1"/>
    <col min="8" max="8" width="13.2833333333333" customWidth="1"/>
    <col min="9" max="9" width="20" customWidth="1"/>
    <col min="10" max="19" width="14.125" customWidth="1"/>
  </cols>
  <sheetData>
    <row r="1" customHeight="1" spans="1:19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ht="15.75" customHeight="1" spans="2:19">
      <c r="B2" s="164"/>
      <c r="C2" s="164"/>
      <c r="R2" s="57"/>
      <c r="S2" s="57" t="s">
        <v>328</v>
      </c>
    </row>
    <row r="3" ht="41.25" customHeight="1" spans="1:19">
      <c r="A3" s="124" t="str">
        <f>"2025"&amp;"年部门政府采购预算表"</f>
        <v>2025年部门政府采购预算表</v>
      </c>
      <c r="B3" s="118"/>
      <c r="C3" s="118"/>
      <c r="D3" s="58"/>
      <c r="E3" s="58"/>
      <c r="F3" s="58"/>
      <c r="G3" s="58"/>
      <c r="H3" s="58"/>
      <c r="I3" s="58"/>
      <c r="J3" s="58"/>
      <c r="K3" s="58"/>
      <c r="L3" s="58"/>
      <c r="M3" s="118"/>
      <c r="N3" s="58"/>
      <c r="O3" s="58"/>
      <c r="P3" s="118"/>
      <c r="Q3" s="58"/>
      <c r="R3" s="118"/>
      <c r="S3" s="118"/>
    </row>
    <row r="4" ht="18.75" customHeight="1" spans="1:19">
      <c r="A4" s="165" t="str">
        <f>"单位名称："&amp;"昆明市东川区老年病医院"</f>
        <v>单位名称：昆明市东川区老年病医院</v>
      </c>
      <c r="B4" s="166"/>
      <c r="C4" s="166"/>
      <c r="D4" s="61"/>
      <c r="E4" s="61"/>
      <c r="F4" s="167"/>
      <c r="G4" s="167"/>
      <c r="H4" s="61"/>
      <c r="I4" s="61"/>
      <c r="J4" s="61"/>
      <c r="K4" s="61"/>
      <c r="L4" s="61"/>
      <c r="R4" s="62"/>
      <c r="S4" s="186" t="s">
        <v>1</v>
      </c>
    </row>
    <row r="5" ht="15.75" customHeight="1" spans="1:19">
      <c r="A5" s="64" t="s">
        <v>173</v>
      </c>
      <c r="B5" s="168" t="s">
        <v>174</v>
      </c>
      <c r="C5" s="168" t="s">
        <v>329</v>
      </c>
      <c r="D5" s="141" t="s">
        <v>330</v>
      </c>
      <c r="E5" s="141" t="s">
        <v>331</v>
      </c>
      <c r="F5" s="141" t="s">
        <v>332</v>
      </c>
      <c r="G5" s="141" t="s">
        <v>333</v>
      </c>
      <c r="H5" s="141" t="s">
        <v>334</v>
      </c>
      <c r="I5" s="154" t="s">
        <v>181</v>
      </c>
      <c r="J5" s="154"/>
      <c r="K5" s="154"/>
      <c r="L5" s="154"/>
      <c r="M5" s="155"/>
      <c r="N5" s="154"/>
      <c r="O5" s="154"/>
      <c r="P5" s="184"/>
      <c r="Q5" s="154"/>
      <c r="R5" s="155"/>
      <c r="S5" s="132"/>
    </row>
    <row r="6" ht="17.25" customHeight="1" spans="1:19">
      <c r="A6" s="69"/>
      <c r="B6" s="169"/>
      <c r="C6" s="169"/>
      <c r="D6" s="143"/>
      <c r="E6" s="143"/>
      <c r="F6" s="143"/>
      <c r="G6" s="143"/>
      <c r="H6" s="143"/>
      <c r="I6" s="143" t="s">
        <v>55</v>
      </c>
      <c r="J6" s="143" t="s">
        <v>58</v>
      </c>
      <c r="K6" s="143" t="s">
        <v>335</v>
      </c>
      <c r="L6" s="143" t="s">
        <v>336</v>
      </c>
      <c r="M6" s="142" t="s">
        <v>337</v>
      </c>
      <c r="N6" s="156" t="s">
        <v>338</v>
      </c>
      <c r="O6" s="156"/>
      <c r="P6" s="185"/>
      <c r="Q6" s="156"/>
      <c r="R6" s="162"/>
      <c r="S6" s="170"/>
    </row>
    <row r="7" ht="54" customHeight="1" spans="1:19">
      <c r="A7" s="72"/>
      <c r="B7" s="170"/>
      <c r="C7" s="170"/>
      <c r="D7" s="145"/>
      <c r="E7" s="145"/>
      <c r="F7" s="145"/>
      <c r="G7" s="145"/>
      <c r="H7" s="145"/>
      <c r="I7" s="145"/>
      <c r="J7" s="145" t="s">
        <v>57</v>
      </c>
      <c r="K7" s="145"/>
      <c r="L7" s="145"/>
      <c r="M7" s="144"/>
      <c r="N7" s="145" t="s">
        <v>57</v>
      </c>
      <c r="O7" s="145" t="s">
        <v>64</v>
      </c>
      <c r="P7" s="170" t="s">
        <v>65</v>
      </c>
      <c r="Q7" s="145" t="s">
        <v>66</v>
      </c>
      <c r="R7" s="144" t="s">
        <v>67</v>
      </c>
      <c r="S7" s="170" t="s">
        <v>68</v>
      </c>
    </row>
    <row r="8" ht="18" customHeight="1" spans="1:19">
      <c r="A8" s="171">
        <v>1</v>
      </c>
      <c r="B8" s="171" t="s">
        <v>83</v>
      </c>
      <c r="C8" s="172">
        <v>3</v>
      </c>
      <c r="D8" s="172">
        <v>4</v>
      </c>
      <c r="E8" s="171">
        <v>5</v>
      </c>
      <c r="F8" s="171">
        <v>6</v>
      </c>
      <c r="G8" s="171">
        <v>7</v>
      </c>
      <c r="H8" s="171">
        <v>8</v>
      </c>
      <c r="I8" s="171">
        <v>9</v>
      </c>
      <c r="J8" s="171">
        <v>10</v>
      </c>
      <c r="K8" s="171">
        <v>11</v>
      </c>
      <c r="L8" s="171">
        <v>12</v>
      </c>
      <c r="M8" s="171">
        <v>13</v>
      </c>
      <c r="N8" s="171">
        <v>14</v>
      </c>
      <c r="O8" s="171">
        <v>15</v>
      </c>
      <c r="P8" s="171">
        <v>16</v>
      </c>
      <c r="Q8" s="171">
        <v>17</v>
      </c>
      <c r="R8" s="171">
        <v>18</v>
      </c>
      <c r="S8" s="171">
        <v>19</v>
      </c>
    </row>
    <row r="9" ht="21" customHeight="1" spans="1:19">
      <c r="A9" s="146" t="s">
        <v>192</v>
      </c>
      <c r="B9" s="173" t="s">
        <v>70</v>
      </c>
      <c r="C9" s="173" t="s">
        <v>232</v>
      </c>
      <c r="D9" s="148" t="s">
        <v>339</v>
      </c>
      <c r="E9" s="148" t="s">
        <v>340</v>
      </c>
      <c r="F9" s="174" t="s">
        <v>341</v>
      </c>
      <c r="G9" s="175">
        <v>6</v>
      </c>
      <c r="H9" s="131">
        <v>7200</v>
      </c>
      <c r="I9" s="131">
        <v>7200</v>
      </c>
      <c r="J9" s="131"/>
      <c r="K9" s="131"/>
      <c r="L9" s="131"/>
      <c r="M9" s="131"/>
      <c r="N9" s="131">
        <v>7200</v>
      </c>
      <c r="O9" s="131">
        <v>7200</v>
      </c>
      <c r="P9" s="131"/>
      <c r="Q9" s="131"/>
      <c r="R9" s="131"/>
      <c r="S9" s="131"/>
    </row>
    <row r="10" ht="21" customHeight="1" spans="1:19">
      <c r="A10" s="146" t="s">
        <v>192</v>
      </c>
      <c r="B10" s="173" t="s">
        <v>70</v>
      </c>
      <c r="C10" s="173" t="s">
        <v>232</v>
      </c>
      <c r="D10" s="148" t="s">
        <v>342</v>
      </c>
      <c r="E10" s="148" t="s">
        <v>343</v>
      </c>
      <c r="F10" s="174" t="s">
        <v>344</v>
      </c>
      <c r="G10" s="175">
        <v>2</v>
      </c>
      <c r="H10" s="131">
        <v>27000</v>
      </c>
      <c r="I10" s="131">
        <v>27000</v>
      </c>
      <c r="J10" s="131"/>
      <c r="K10" s="131"/>
      <c r="L10" s="131"/>
      <c r="M10" s="131"/>
      <c r="N10" s="131">
        <v>27000</v>
      </c>
      <c r="O10" s="131">
        <v>27000</v>
      </c>
      <c r="P10" s="131"/>
      <c r="Q10" s="131"/>
      <c r="R10" s="131"/>
      <c r="S10" s="131"/>
    </row>
    <row r="11" ht="21" customHeight="1" spans="1:19">
      <c r="A11" s="146" t="s">
        <v>192</v>
      </c>
      <c r="B11" s="173" t="s">
        <v>70</v>
      </c>
      <c r="C11" s="173" t="s">
        <v>232</v>
      </c>
      <c r="D11" s="148" t="s">
        <v>345</v>
      </c>
      <c r="E11" s="148" t="s">
        <v>346</v>
      </c>
      <c r="F11" s="174" t="s">
        <v>344</v>
      </c>
      <c r="G11" s="175">
        <v>2</v>
      </c>
      <c r="H11" s="131">
        <v>11200</v>
      </c>
      <c r="I11" s="131">
        <v>11200</v>
      </c>
      <c r="J11" s="131"/>
      <c r="K11" s="131"/>
      <c r="L11" s="131"/>
      <c r="M11" s="131"/>
      <c r="N11" s="131">
        <v>11200</v>
      </c>
      <c r="O11" s="131">
        <v>11200</v>
      </c>
      <c r="P11" s="131"/>
      <c r="Q11" s="131"/>
      <c r="R11" s="131"/>
      <c r="S11" s="131"/>
    </row>
    <row r="12" ht="21" customHeight="1" spans="1:19">
      <c r="A12" s="146" t="s">
        <v>192</v>
      </c>
      <c r="B12" s="173" t="s">
        <v>70</v>
      </c>
      <c r="C12" s="173" t="s">
        <v>232</v>
      </c>
      <c r="D12" s="148" t="s">
        <v>347</v>
      </c>
      <c r="E12" s="148" t="s">
        <v>348</v>
      </c>
      <c r="F12" s="174" t="s">
        <v>341</v>
      </c>
      <c r="G12" s="175">
        <v>6</v>
      </c>
      <c r="H12" s="131">
        <v>18000</v>
      </c>
      <c r="I12" s="131">
        <v>18000</v>
      </c>
      <c r="J12" s="131"/>
      <c r="K12" s="131"/>
      <c r="L12" s="131"/>
      <c r="M12" s="131"/>
      <c r="N12" s="131">
        <v>18000</v>
      </c>
      <c r="O12" s="131">
        <v>18000</v>
      </c>
      <c r="P12" s="131"/>
      <c r="Q12" s="131"/>
      <c r="R12" s="131"/>
      <c r="S12" s="131"/>
    </row>
    <row r="13" ht="21" customHeight="1" spans="1:19">
      <c r="A13" s="146" t="s">
        <v>192</v>
      </c>
      <c r="B13" s="173" t="s">
        <v>70</v>
      </c>
      <c r="C13" s="173" t="s">
        <v>232</v>
      </c>
      <c r="D13" s="148" t="s">
        <v>349</v>
      </c>
      <c r="E13" s="148" t="s">
        <v>348</v>
      </c>
      <c r="F13" s="174" t="s">
        <v>341</v>
      </c>
      <c r="G13" s="175">
        <v>2</v>
      </c>
      <c r="H13" s="131">
        <v>3000</v>
      </c>
      <c r="I13" s="131">
        <v>3000</v>
      </c>
      <c r="J13" s="131"/>
      <c r="K13" s="131"/>
      <c r="L13" s="131"/>
      <c r="M13" s="131"/>
      <c r="N13" s="131">
        <v>3000</v>
      </c>
      <c r="O13" s="131">
        <v>3000</v>
      </c>
      <c r="P13" s="131"/>
      <c r="Q13" s="131"/>
      <c r="R13" s="131"/>
      <c r="S13" s="131"/>
    </row>
    <row r="14" ht="21" customHeight="1" spans="1:19">
      <c r="A14" s="146" t="s">
        <v>192</v>
      </c>
      <c r="B14" s="173" t="s">
        <v>70</v>
      </c>
      <c r="C14" s="173" t="s">
        <v>232</v>
      </c>
      <c r="D14" s="148" t="s">
        <v>350</v>
      </c>
      <c r="E14" s="148" t="s">
        <v>351</v>
      </c>
      <c r="F14" s="174" t="s">
        <v>352</v>
      </c>
      <c r="G14" s="175">
        <v>70</v>
      </c>
      <c r="H14" s="131">
        <v>10360</v>
      </c>
      <c r="I14" s="131">
        <v>10360</v>
      </c>
      <c r="J14" s="131"/>
      <c r="K14" s="131"/>
      <c r="L14" s="131"/>
      <c r="M14" s="131"/>
      <c r="N14" s="131">
        <v>10360</v>
      </c>
      <c r="O14" s="131">
        <v>10360</v>
      </c>
      <c r="P14" s="131"/>
      <c r="Q14" s="131"/>
      <c r="R14" s="131"/>
      <c r="S14" s="131"/>
    </row>
    <row r="15" ht="21" customHeight="1" spans="1:19">
      <c r="A15" s="146" t="s">
        <v>192</v>
      </c>
      <c r="B15" s="173" t="s">
        <v>70</v>
      </c>
      <c r="C15" s="173" t="s">
        <v>232</v>
      </c>
      <c r="D15" s="148" t="s">
        <v>353</v>
      </c>
      <c r="E15" s="148" t="s">
        <v>351</v>
      </c>
      <c r="F15" s="174" t="s">
        <v>352</v>
      </c>
      <c r="G15" s="175">
        <v>15</v>
      </c>
      <c r="H15" s="131">
        <v>2130</v>
      </c>
      <c r="I15" s="131">
        <v>2130</v>
      </c>
      <c r="J15" s="131"/>
      <c r="K15" s="131"/>
      <c r="L15" s="131"/>
      <c r="M15" s="131"/>
      <c r="N15" s="131">
        <v>2130</v>
      </c>
      <c r="O15" s="131">
        <v>2130</v>
      </c>
      <c r="P15" s="131"/>
      <c r="Q15" s="131"/>
      <c r="R15" s="131"/>
      <c r="S15" s="131"/>
    </row>
    <row r="16" ht="21" customHeight="1" spans="1:19">
      <c r="A16" s="146" t="s">
        <v>192</v>
      </c>
      <c r="B16" s="173" t="s">
        <v>70</v>
      </c>
      <c r="C16" s="173" t="s">
        <v>232</v>
      </c>
      <c r="D16" s="148" t="s">
        <v>354</v>
      </c>
      <c r="E16" s="148" t="s">
        <v>355</v>
      </c>
      <c r="F16" s="174" t="s">
        <v>344</v>
      </c>
      <c r="G16" s="175">
        <v>2</v>
      </c>
      <c r="H16" s="131">
        <v>8360</v>
      </c>
      <c r="I16" s="131">
        <v>8360</v>
      </c>
      <c r="J16" s="131"/>
      <c r="K16" s="131"/>
      <c r="L16" s="131"/>
      <c r="M16" s="131"/>
      <c r="N16" s="131">
        <v>8360</v>
      </c>
      <c r="O16" s="131">
        <v>8360</v>
      </c>
      <c r="P16" s="131"/>
      <c r="Q16" s="131"/>
      <c r="R16" s="131"/>
      <c r="S16" s="131"/>
    </row>
    <row r="17" ht="21" customHeight="1" spans="1:19">
      <c r="A17" s="146" t="s">
        <v>192</v>
      </c>
      <c r="B17" s="173" t="s">
        <v>70</v>
      </c>
      <c r="C17" s="173" t="s">
        <v>232</v>
      </c>
      <c r="D17" s="148" t="s">
        <v>356</v>
      </c>
      <c r="E17" s="148" t="s">
        <v>357</v>
      </c>
      <c r="F17" s="174" t="s">
        <v>341</v>
      </c>
      <c r="G17" s="175">
        <v>3</v>
      </c>
      <c r="H17" s="131">
        <v>10800</v>
      </c>
      <c r="I17" s="131">
        <v>10800</v>
      </c>
      <c r="J17" s="131"/>
      <c r="K17" s="131"/>
      <c r="L17" s="131"/>
      <c r="M17" s="131"/>
      <c r="N17" s="131">
        <v>10800</v>
      </c>
      <c r="O17" s="131">
        <v>10800</v>
      </c>
      <c r="P17" s="131"/>
      <c r="Q17" s="131"/>
      <c r="R17" s="131"/>
      <c r="S17" s="131"/>
    </row>
    <row r="18" ht="21" customHeight="1" spans="1:19">
      <c r="A18" s="146" t="s">
        <v>192</v>
      </c>
      <c r="B18" s="173" t="s">
        <v>70</v>
      </c>
      <c r="C18" s="173" t="s">
        <v>232</v>
      </c>
      <c r="D18" s="148" t="s">
        <v>358</v>
      </c>
      <c r="E18" s="148" t="s">
        <v>359</v>
      </c>
      <c r="F18" s="174" t="s">
        <v>341</v>
      </c>
      <c r="G18" s="175">
        <v>1</v>
      </c>
      <c r="H18" s="131">
        <v>300000</v>
      </c>
      <c r="I18" s="131">
        <v>300000</v>
      </c>
      <c r="J18" s="131"/>
      <c r="K18" s="131"/>
      <c r="L18" s="131"/>
      <c r="M18" s="131"/>
      <c r="N18" s="131">
        <v>300000</v>
      </c>
      <c r="O18" s="131">
        <v>300000</v>
      </c>
      <c r="P18" s="131"/>
      <c r="Q18" s="131"/>
      <c r="R18" s="131"/>
      <c r="S18" s="131"/>
    </row>
    <row r="19" ht="21" customHeight="1" spans="1:19">
      <c r="A19" s="146" t="s">
        <v>192</v>
      </c>
      <c r="B19" s="173" t="s">
        <v>70</v>
      </c>
      <c r="C19" s="173" t="s">
        <v>232</v>
      </c>
      <c r="D19" s="148" t="s">
        <v>360</v>
      </c>
      <c r="E19" s="148" t="s">
        <v>359</v>
      </c>
      <c r="F19" s="174" t="s">
        <v>341</v>
      </c>
      <c r="G19" s="175">
        <v>1</v>
      </c>
      <c r="H19" s="131">
        <v>250000</v>
      </c>
      <c r="I19" s="131">
        <v>250000</v>
      </c>
      <c r="J19" s="131"/>
      <c r="K19" s="131"/>
      <c r="L19" s="131"/>
      <c r="M19" s="131"/>
      <c r="N19" s="131">
        <v>250000</v>
      </c>
      <c r="O19" s="131">
        <v>250000</v>
      </c>
      <c r="P19" s="131"/>
      <c r="Q19" s="131"/>
      <c r="R19" s="131"/>
      <c r="S19" s="131"/>
    </row>
    <row r="20" ht="21" customHeight="1" spans="1:19">
      <c r="A20" s="146" t="s">
        <v>192</v>
      </c>
      <c r="B20" s="173" t="s">
        <v>70</v>
      </c>
      <c r="C20" s="173" t="s">
        <v>232</v>
      </c>
      <c r="D20" s="148" t="s">
        <v>361</v>
      </c>
      <c r="E20" s="148" t="s">
        <v>362</v>
      </c>
      <c r="F20" s="174" t="s">
        <v>341</v>
      </c>
      <c r="G20" s="175">
        <v>1</v>
      </c>
      <c r="H20" s="131">
        <v>1900</v>
      </c>
      <c r="I20" s="131">
        <v>1900</v>
      </c>
      <c r="J20" s="131"/>
      <c r="K20" s="131"/>
      <c r="L20" s="131"/>
      <c r="M20" s="131"/>
      <c r="N20" s="131">
        <v>1900</v>
      </c>
      <c r="O20" s="131">
        <v>1900</v>
      </c>
      <c r="P20" s="131"/>
      <c r="Q20" s="131"/>
      <c r="R20" s="131"/>
      <c r="S20" s="131"/>
    </row>
    <row r="21" ht="21" customHeight="1" spans="1:19">
      <c r="A21" s="146" t="s">
        <v>192</v>
      </c>
      <c r="B21" s="173" t="s">
        <v>70</v>
      </c>
      <c r="C21" s="173" t="s">
        <v>232</v>
      </c>
      <c r="D21" s="148" t="s">
        <v>363</v>
      </c>
      <c r="E21" s="148" t="s">
        <v>364</v>
      </c>
      <c r="F21" s="174" t="s">
        <v>341</v>
      </c>
      <c r="G21" s="175">
        <v>2</v>
      </c>
      <c r="H21" s="131">
        <v>10000</v>
      </c>
      <c r="I21" s="131">
        <v>10000</v>
      </c>
      <c r="J21" s="131"/>
      <c r="K21" s="131"/>
      <c r="L21" s="131"/>
      <c r="M21" s="131"/>
      <c r="N21" s="131">
        <v>10000</v>
      </c>
      <c r="O21" s="131">
        <v>10000</v>
      </c>
      <c r="P21" s="131"/>
      <c r="Q21" s="131"/>
      <c r="R21" s="131"/>
      <c r="S21" s="131"/>
    </row>
    <row r="22" ht="21" customHeight="1" spans="1:19">
      <c r="A22" s="146" t="s">
        <v>192</v>
      </c>
      <c r="B22" s="173" t="s">
        <v>70</v>
      </c>
      <c r="C22" s="173" t="s">
        <v>232</v>
      </c>
      <c r="D22" s="148" t="s">
        <v>365</v>
      </c>
      <c r="E22" s="148" t="s">
        <v>364</v>
      </c>
      <c r="F22" s="174" t="s">
        <v>341</v>
      </c>
      <c r="G22" s="175">
        <v>1</v>
      </c>
      <c r="H22" s="131">
        <v>5000</v>
      </c>
      <c r="I22" s="131">
        <v>5000</v>
      </c>
      <c r="J22" s="131"/>
      <c r="K22" s="131"/>
      <c r="L22" s="131"/>
      <c r="M22" s="131"/>
      <c r="N22" s="131">
        <v>5000</v>
      </c>
      <c r="O22" s="131">
        <v>5000</v>
      </c>
      <c r="P22" s="131"/>
      <c r="Q22" s="131"/>
      <c r="R22" s="131"/>
      <c r="S22" s="131"/>
    </row>
    <row r="23" ht="21" customHeight="1" spans="1:19">
      <c r="A23" s="146" t="s">
        <v>192</v>
      </c>
      <c r="B23" s="173" t="s">
        <v>70</v>
      </c>
      <c r="C23" s="173" t="s">
        <v>232</v>
      </c>
      <c r="D23" s="148" t="s">
        <v>366</v>
      </c>
      <c r="E23" s="148" t="s">
        <v>364</v>
      </c>
      <c r="F23" s="174" t="s">
        <v>341</v>
      </c>
      <c r="G23" s="175">
        <v>2</v>
      </c>
      <c r="H23" s="131">
        <v>50000</v>
      </c>
      <c r="I23" s="131">
        <v>50000</v>
      </c>
      <c r="J23" s="131"/>
      <c r="K23" s="131"/>
      <c r="L23" s="131"/>
      <c r="M23" s="131"/>
      <c r="N23" s="131">
        <v>50000</v>
      </c>
      <c r="O23" s="131">
        <v>50000</v>
      </c>
      <c r="P23" s="131"/>
      <c r="Q23" s="131"/>
      <c r="R23" s="131"/>
      <c r="S23" s="131"/>
    </row>
    <row r="24" ht="21" customHeight="1" spans="1:19">
      <c r="A24" s="146" t="s">
        <v>192</v>
      </c>
      <c r="B24" s="173" t="s">
        <v>70</v>
      </c>
      <c r="C24" s="173" t="s">
        <v>232</v>
      </c>
      <c r="D24" s="148" t="s">
        <v>367</v>
      </c>
      <c r="E24" s="148" t="s">
        <v>368</v>
      </c>
      <c r="F24" s="174" t="s">
        <v>369</v>
      </c>
      <c r="G24" s="175">
        <v>9</v>
      </c>
      <c r="H24" s="131">
        <v>37800</v>
      </c>
      <c r="I24" s="131">
        <v>37800</v>
      </c>
      <c r="J24" s="131"/>
      <c r="K24" s="131"/>
      <c r="L24" s="131"/>
      <c r="M24" s="131"/>
      <c r="N24" s="131">
        <v>37800</v>
      </c>
      <c r="O24" s="131">
        <v>37800</v>
      </c>
      <c r="P24" s="131"/>
      <c r="Q24" s="131"/>
      <c r="R24" s="131"/>
      <c r="S24" s="131"/>
    </row>
    <row r="25" ht="21" customHeight="1" spans="1:19">
      <c r="A25" s="146" t="s">
        <v>192</v>
      </c>
      <c r="B25" s="173" t="s">
        <v>70</v>
      </c>
      <c r="C25" s="173" t="s">
        <v>232</v>
      </c>
      <c r="D25" s="148" t="s">
        <v>370</v>
      </c>
      <c r="E25" s="148" t="s">
        <v>371</v>
      </c>
      <c r="F25" s="174" t="s">
        <v>341</v>
      </c>
      <c r="G25" s="175">
        <v>2</v>
      </c>
      <c r="H25" s="131">
        <v>6000</v>
      </c>
      <c r="I25" s="131">
        <v>6000</v>
      </c>
      <c r="J25" s="131"/>
      <c r="K25" s="131"/>
      <c r="L25" s="131"/>
      <c r="M25" s="131"/>
      <c r="N25" s="131">
        <v>6000</v>
      </c>
      <c r="O25" s="131">
        <v>6000</v>
      </c>
      <c r="P25" s="131"/>
      <c r="Q25" s="131"/>
      <c r="R25" s="131"/>
      <c r="S25" s="131"/>
    </row>
    <row r="26" ht="21" customHeight="1" spans="1:19">
      <c r="A26" s="146" t="s">
        <v>192</v>
      </c>
      <c r="B26" s="173" t="s">
        <v>70</v>
      </c>
      <c r="C26" s="173" t="s">
        <v>232</v>
      </c>
      <c r="D26" s="148" t="s">
        <v>372</v>
      </c>
      <c r="E26" s="148" t="s">
        <v>373</v>
      </c>
      <c r="F26" s="174" t="s">
        <v>374</v>
      </c>
      <c r="G26" s="175">
        <v>1</v>
      </c>
      <c r="H26" s="131">
        <v>500</v>
      </c>
      <c r="I26" s="131">
        <v>500</v>
      </c>
      <c r="J26" s="131"/>
      <c r="K26" s="131"/>
      <c r="L26" s="131"/>
      <c r="M26" s="131"/>
      <c r="N26" s="131">
        <v>500</v>
      </c>
      <c r="O26" s="131">
        <v>500</v>
      </c>
      <c r="P26" s="131"/>
      <c r="Q26" s="131"/>
      <c r="R26" s="131"/>
      <c r="S26" s="131"/>
    </row>
    <row r="27" ht="31" customHeight="1" spans="1:19">
      <c r="A27" s="146" t="s">
        <v>192</v>
      </c>
      <c r="B27" s="173" t="s">
        <v>70</v>
      </c>
      <c r="C27" s="173" t="s">
        <v>232</v>
      </c>
      <c r="D27" s="148" t="s">
        <v>375</v>
      </c>
      <c r="E27" s="148" t="s">
        <v>376</v>
      </c>
      <c r="F27" s="174" t="s">
        <v>369</v>
      </c>
      <c r="G27" s="175">
        <v>1</v>
      </c>
      <c r="H27" s="131">
        <v>100000</v>
      </c>
      <c r="I27" s="131">
        <v>100000</v>
      </c>
      <c r="J27" s="131"/>
      <c r="K27" s="131"/>
      <c r="L27" s="131"/>
      <c r="M27" s="131"/>
      <c r="N27" s="131">
        <v>100000</v>
      </c>
      <c r="O27" s="131">
        <v>100000</v>
      </c>
      <c r="P27" s="131"/>
      <c r="Q27" s="131"/>
      <c r="R27" s="131"/>
      <c r="S27" s="131"/>
    </row>
    <row r="28" ht="31" customHeight="1" spans="1:19">
      <c r="A28" s="146" t="s">
        <v>192</v>
      </c>
      <c r="B28" s="173" t="s">
        <v>70</v>
      </c>
      <c r="C28" s="173" t="s">
        <v>232</v>
      </c>
      <c r="D28" s="148" t="s">
        <v>377</v>
      </c>
      <c r="E28" s="148" t="s">
        <v>376</v>
      </c>
      <c r="F28" s="174" t="s">
        <v>341</v>
      </c>
      <c r="G28" s="175">
        <v>6</v>
      </c>
      <c r="H28" s="131">
        <v>3000</v>
      </c>
      <c r="I28" s="131">
        <v>3000</v>
      </c>
      <c r="J28" s="131"/>
      <c r="K28" s="131"/>
      <c r="L28" s="131"/>
      <c r="M28" s="131"/>
      <c r="N28" s="131">
        <v>3000</v>
      </c>
      <c r="O28" s="131">
        <v>3000</v>
      </c>
      <c r="P28" s="131"/>
      <c r="Q28" s="131"/>
      <c r="R28" s="131"/>
      <c r="S28" s="131"/>
    </row>
    <row r="29" ht="31" customHeight="1" spans="1:19">
      <c r="A29" s="146" t="s">
        <v>192</v>
      </c>
      <c r="B29" s="173" t="s">
        <v>70</v>
      </c>
      <c r="C29" s="173" t="s">
        <v>232</v>
      </c>
      <c r="D29" s="148" t="s">
        <v>378</v>
      </c>
      <c r="E29" s="148" t="s">
        <v>376</v>
      </c>
      <c r="F29" s="174" t="s">
        <v>341</v>
      </c>
      <c r="G29" s="175">
        <v>2</v>
      </c>
      <c r="H29" s="131">
        <v>100000</v>
      </c>
      <c r="I29" s="131">
        <v>100000</v>
      </c>
      <c r="J29" s="131"/>
      <c r="K29" s="131"/>
      <c r="L29" s="131"/>
      <c r="M29" s="131"/>
      <c r="N29" s="131">
        <v>100000</v>
      </c>
      <c r="O29" s="131">
        <v>100000</v>
      </c>
      <c r="P29" s="131"/>
      <c r="Q29" s="131"/>
      <c r="R29" s="131"/>
      <c r="S29" s="131"/>
    </row>
    <row r="30" ht="31" customHeight="1" spans="1:19">
      <c r="A30" s="146" t="s">
        <v>192</v>
      </c>
      <c r="B30" s="173" t="s">
        <v>70</v>
      </c>
      <c r="C30" s="173" t="s">
        <v>232</v>
      </c>
      <c r="D30" s="148" t="s">
        <v>379</v>
      </c>
      <c r="E30" s="148" t="s">
        <v>376</v>
      </c>
      <c r="F30" s="174" t="s">
        <v>380</v>
      </c>
      <c r="G30" s="175">
        <v>1</v>
      </c>
      <c r="H30" s="131">
        <v>18000</v>
      </c>
      <c r="I30" s="131">
        <v>18000</v>
      </c>
      <c r="J30" s="131"/>
      <c r="K30" s="131"/>
      <c r="L30" s="131"/>
      <c r="M30" s="131"/>
      <c r="N30" s="131">
        <v>18000</v>
      </c>
      <c r="O30" s="131">
        <v>18000</v>
      </c>
      <c r="P30" s="131"/>
      <c r="Q30" s="131"/>
      <c r="R30" s="131"/>
      <c r="S30" s="131"/>
    </row>
    <row r="31" ht="31" customHeight="1" spans="1:19">
      <c r="A31" s="146" t="s">
        <v>192</v>
      </c>
      <c r="B31" s="173" t="s">
        <v>70</v>
      </c>
      <c r="C31" s="173" t="s">
        <v>232</v>
      </c>
      <c r="D31" s="148" t="s">
        <v>381</v>
      </c>
      <c r="E31" s="148" t="s">
        <v>376</v>
      </c>
      <c r="F31" s="174" t="s">
        <v>341</v>
      </c>
      <c r="G31" s="175">
        <v>2</v>
      </c>
      <c r="H31" s="131">
        <v>4000</v>
      </c>
      <c r="I31" s="131">
        <v>4000</v>
      </c>
      <c r="J31" s="131"/>
      <c r="K31" s="131"/>
      <c r="L31" s="131"/>
      <c r="M31" s="131"/>
      <c r="N31" s="131">
        <v>4000</v>
      </c>
      <c r="O31" s="131">
        <v>4000</v>
      </c>
      <c r="P31" s="131"/>
      <c r="Q31" s="131"/>
      <c r="R31" s="131"/>
      <c r="S31" s="131"/>
    </row>
    <row r="32" ht="31" customHeight="1" spans="1:19">
      <c r="A32" s="146" t="s">
        <v>192</v>
      </c>
      <c r="B32" s="173" t="s">
        <v>70</v>
      </c>
      <c r="C32" s="173" t="s">
        <v>232</v>
      </c>
      <c r="D32" s="148" t="s">
        <v>382</v>
      </c>
      <c r="E32" s="148" t="s">
        <v>376</v>
      </c>
      <c r="F32" s="174" t="s">
        <v>341</v>
      </c>
      <c r="G32" s="175">
        <v>6</v>
      </c>
      <c r="H32" s="131">
        <v>3000</v>
      </c>
      <c r="I32" s="131">
        <v>3000</v>
      </c>
      <c r="J32" s="131"/>
      <c r="K32" s="131"/>
      <c r="L32" s="131"/>
      <c r="M32" s="131"/>
      <c r="N32" s="131">
        <v>3000</v>
      </c>
      <c r="O32" s="131">
        <v>3000</v>
      </c>
      <c r="P32" s="131"/>
      <c r="Q32" s="131"/>
      <c r="R32" s="131"/>
      <c r="S32" s="131"/>
    </row>
    <row r="33" ht="31" customHeight="1" spans="1:19">
      <c r="A33" s="146" t="s">
        <v>192</v>
      </c>
      <c r="B33" s="173" t="s">
        <v>70</v>
      </c>
      <c r="C33" s="173" t="s">
        <v>232</v>
      </c>
      <c r="D33" s="148" t="s">
        <v>383</v>
      </c>
      <c r="E33" s="148" t="s">
        <v>376</v>
      </c>
      <c r="F33" s="174" t="s">
        <v>369</v>
      </c>
      <c r="G33" s="175">
        <v>1</v>
      </c>
      <c r="H33" s="131">
        <v>50000</v>
      </c>
      <c r="I33" s="131">
        <v>50000</v>
      </c>
      <c r="J33" s="131"/>
      <c r="K33" s="131"/>
      <c r="L33" s="131"/>
      <c r="M33" s="131"/>
      <c r="N33" s="131">
        <v>50000</v>
      </c>
      <c r="O33" s="131">
        <v>50000</v>
      </c>
      <c r="P33" s="131"/>
      <c r="Q33" s="131"/>
      <c r="R33" s="131"/>
      <c r="S33" s="131"/>
    </row>
    <row r="34" ht="31" customHeight="1" spans="1:19">
      <c r="A34" s="146" t="s">
        <v>192</v>
      </c>
      <c r="B34" s="173" t="s">
        <v>70</v>
      </c>
      <c r="C34" s="173" t="s">
        <v>232</v>
      </c>
      <c r="D34" s="148" t="s">
        <v>384</v>
      </c>
      <c r="E34" s="148" t="s">
        <v>376</v>
      </c>
      <c r="F34" s="174" t="s">
        <v>341</v>
      </c>
      <c r="G34" s="175">
        <v>1</v>
      </c>
      <c r="H34" s="131">
        <v>40000</v>
      </c>
      <c r="I34" s="131">
        <v>40000</v>
      </c>
      <c r="J34" s="131"/>
      <c r="K34" s="131"/>
      <c r="L34" s="131"/>
      <c r="M34" s="131"/>
      <c r="N34" s="131">
        <v>40000</v>
      </c>
      <c r="O34" s="131">
        <v>40000</v>
      </c>
      <c r="P34" s="131"/>
      <c r="Q34" s="131"/>
      <c r="R34" s="131"/>
      <c r="S34" s="131"/>
    </row>
    <row r="35" ht="31" customHeight="1" spans="1:19">
      <c r="A35" s="146" t="s">
        <v>192</v>
      </c>
      <c r="B35" s="173" t="s">
        <v>70</v>
      </c>
      <c r="C35" s="173" t="s">
        <v>232</v>
      </c>
      <c r="D35" s="148" t="s">
        <v>385</v>
      </c>
      <c r="E35" s="148" t="s">
        <v>376</v>
      </c>
      <c r="F35" s="174" t="s">
        <v>341</v>
      </c>
      <c r="G35" s="175">
        <v>1</v>
      </c>
      <c r="H35" s="131">
        <v>20000</v>
      </c>
      <c r="I35" s="131">
        <v>20000</v>
      </c>
      <c r="J35" s="131"/>
      <c r="K35" s="131"/>
      <c r="L35" s="131"/>
      <c r="M35" s="131"/>
      <c r="N35" s="131">
        <v>20000</v>
      </c>
      <c r="O35" s="131">
        <v>20000</v>
      </c>
      <c r="P35" s="131"/>
      <c r="Q35" s="131"/>
      <c r="R35" s="131"/>
      <c r="S35" s="131"/>
    </row>
    <row r="36" ht="21" customHeight="1" spans="1:19">
      <c r="A36" s="146" t="s">
        <v>192</v>
      </c>
      <c r="B36" s="173" t="s">
        <v>70</v>
      </c>
      <c r="C36" s="173" t="s">
        <v>232</v>
      </c>
      <c r="D36" s="148" t="s">
        <v>386</v>
      </c>
      <c r="E36" s="148" t="s">
        <v>387</v>
      </c>
      <c r="F36" s="174" t="s">
        <v>369</v>
      </c>
      <c r="G36" s="175">
        <v>1</v>
      </c>
      <c r="H36" s="131">
        <v>1500000</v>
      </c>
      <c r="I36" s="131">
        <v>1500000</v>
      </c>
      <c r="J36" s="131"/>
      <c r="K36" s="131"/>
      <c r="L36" s="131"/>
      <c r="M36" s="131"/>
      <c r="N36" s="131">
        <v>1500000</v>
      </c>
      <c r="O36" s="131">
        <v>1500000</v>
      </c>
      <c r="P36" s="131"/>
      <c r="Q36" s="131"/>
      <c r="R36" s="131"/>
      <c r="S36" s="131"/>
    </row>
    <row r="37" ht="21" customHeight="1" spans="1:19">
      <c r="A37" s="146" t="s">
        <v>192</v>
      </c>
      <c r="B37" s="173" t="s">
        <v>70</v>
      </c>
      <c r="C37" s="173" t="s">
        <v>232</v>
      </c>
      <c r="D37" s="148" t="s">
        <v>388</v>
      </c>
      <c r="E37" s="148" t="s">
        <v>389</v>
      </c>
      <c r="F37" s="174" t="s">
        <v>341</v>
      </c>
      <c r="G37" s="175">
        <v>1</v>
      </c>
      <c r="H37" s="131">
        <v>15000</v>
      </c>
      <c r="I37" s="131">
        <v>15000</v>
      </c>
      <c r="J37" s="131"/>
      <c r="K37" s="131"/>
      <c r="L37" s="131"/>
      <c r="M37" s="131"/>
      <c r="N37" s="131">
        <v>15000</v>
      </c>
      <c r="O37" s="131">
        <v>15000</v>
      </c>
      <c r="P37" s="131"/>
      <c r="Q37" s="131"/>
      <c r="R37" s="131"/>
      <c r="S37" s="131"/>
    </row>
    <row r="38" ht="21" customHeight="1" spans="1:19">
      <c r="A38" s="176" t="s">
        <v>163</v>
      </c>
      <c r="B38" s="177"/>
      <c r="C38" s="177"/>
      <c r="D38" s="178"/>
      <c r="E38" s="178"/>
      <c r="F38" s="179"/>
      <c r="G38" s="180"/>
      <c r="H38" s="131">
        <v>2612250</v>
      </c>
      <c r="I38" s="131">
        <v>2612250</v>
      </c>
      <c r="J38" s="131"/>
      <c r="K38" s="131"/>
      <c r="L38" s="131"/>
      <c r="M38" s="131"/>
      <c r="N38" s="131">
        <v>2612250</v>
      </c>
      <c r="O38" s="131">
        <v>2612250</v>
      </c>
      <c r="P38" s="131"/>
      <c r="Q38" s="131"/>
      <c r="R38" s="131"/>
      <c r="S38" s="131"/>
    </row>
    <row r="39" ht="21" customHeight="1" spans="1:19">
      <c r="A39" s="165" t="s">
        <v>390</v>
      </c>
      <c r="B39" s="59"/>
      <c r="C39" s="59"/>
      <c r="D39" s="165"/>
      <c r="E39" s="165"/>
      <c r="F39" s="181"/>
      <c r="G39" s="182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</row>
  </sheetData>
  <mergeCells count="19">
    <mergeCell ref="A3:S3"/>
    <mergeCell ref="A4:H4"/>
    <mergeCell ref="I5:S5"/>
    <mergeCell ref="N6:S6"/>
    <mergeCell ref="A38:G38"/>
    <mergeCell ref="A39:S39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abSelected="1" workbookViewId="0">
      <pane ySplit="1" topLeftCell="A2" activePane="bottomLeft" state="frozen"/>
      <selection/>
      <selection pane="bottomLeft" activeCell="A11" sqref="A11:J11"/>
    </sheetView>
  </sheetViews>
  <sheetFormatPr defaultColWidth="9.14166666666667" defaultRowHeight="14.25" customHeight="1"/>
  <cols>
    <col min="1" max="20" width="12.75" style="134" customWidth="1"/>
  </cols>
  <sheetData>
    <row r="1" customHeight="1" spans="1:20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ht="16.5" customHeight="1" spans="1:20">
      <c r="A2" s="128"/>
      <c r="B2" s="136"/>
      <c r="C2" s="136"/>
      <c r="D2" s="136"/>
      <c r="E2" s="136"/>
      <c r="F2" s="136"/>
      <c r="G2" s="136"/>
      <c r="H2" s="128"/>
      <c r="I2" s="128"/>
      <c r="J2" s="128"/>
      <c r="K2" s="128"/>
      <c r="L2" s="128"/>
      <c r="M2" s="128"/>
      <c r="N2" s="153"/>
      <c r="O2" s="128"/>
      <c r="P2" s="128"/>
      <c r="Q2" s="136"/>
      <c r="R2" s="128"/>
      <c r="S2" s="159"/>
      <c r="T2" s="159" t="s">
        <v>391</v>
      </c>
    </row>
    <row r="3" ht="41.25" customHeight="1" spans="1:20">
      <c r="A3" s="124" t="str">
        <f>"2025"&amp;"年部门政府购买服务预算表"</f>
        <v>2025年部门政府购买服务预算表</v>
      </c>
      <c r="B3" s="137"/>
      <c r="C3" s="137"/>
      <c r="D3" s="137"/>
      <c r="E3" s="137"/>
      <c r="F3" s="137"/>
      <c r="G3" s="137"/>
      <c r="H3" s="138"/>
      <c r="I3" s="138"/>
      <c r="J3" s="138"/>
      <c r="K3" s="138"/>
      <c r="L3" s="138"/>
      <c r="M3" s="138"/>
      <c r="N3" s="137"/>
      <c r="O3" s="138"/>
      <c r="P3" s="138"/>
      <c r="Q3" s="137"/>
      <c r="R3" s="138"/>
      <c r="S3" s="137"/>
      <c r="T3" s="137"/>
    </row>
    <row r="4" ht="22.5" customHeight="1" spans="1:20">
      <c r="A4" s="125" t="str">
        <f>"单位名称："&amp;"昆明市东川区老年病医院"</f>
        <v>单位名称：昆明市东川区老年病医院</v>
      </c>
      <c r="B4" s="139"/>
      <c r="C4" s="139"/>
      <c r="D4" s="139"/>
      <c r="E4" s="139"/>
      <c r="F4" s="139"/>
      <c r="G4" s="139"/>
      <c r="H4" s="126"/>
      <c r="I4" s="126"/>
      <c r="J4" s="126"/>
      <c r="K4" s="126"/>
      <c r="L4" s="126"/>
      <c r="M4" s="126"/>
      <c r="N4" s="153"/>
      <c r="O4" s="128"/>
      <c r="P4" s="128"/>
      <c r="Q4" s="136"/>
      <c r="R4" s="128"/>
      <c r="S4" s="160"/>
      <c r="T4" s="159" t="s">
        <v>1</v>
      </c>
    </row>
    <row r="5" ht="24" customHeight="1" spans="1:20">
      <c r="A5" s="64" t="s">
        <v>173</v>
      </c>
      <c r="B5" s="140" t="s">
        <v>174</v>
      </c>
      <c r="C5" s="140" t="s">
        <v>329</v>
      </c>
      <c r="D5" s="140" t="s">
        <v>392</v>
      </c>
      <c r="E5" s="140" t="s">
        <v>393</v>
      </c>
      <c r="F5" s="140" t="s">
        <v>394</v>
      </c>
      <c r="G5" s="140" t="s">
        <v>395</v>
      </c>
      <c r="H5" s="141" t="s">
        <v>396</v>
      </c>
      <c r="I5" s="141" t="s">
        <v>397</v>
      </c>
      <c r="J5" s="154" t="s">
        <v>181</v>
      </c>
      <c r="K5" s="154"/>
      <c r="L5" s="154"/>
      <c r="M5" s="154"/>
      <c r="N5" s="155"/>
      <c r="O5" s="154"/>
      <c r="P5" s="154"/>
      <c r="Q5" s="155"/>
      <c r="R5" s="154"/>
      <c r="S5" s="155"/>
      <c r="T5" s="161"/>
    </row>
    <row r="6" ht="24" customHeight="1" spans="1:20">
      <c r="A6" s="69"/>
      <c r="B6" s="142"/>
      <c r="C6" s="142"/>
      <c r="D6" s="142"/>
      <c r="E6" s="142"/>
      <c r="F6" s="142"/>
      <c r="G6" s="142"/>
      <c r="H6" s="143"/>
      <c r="I6" s="143"/>
      <c r="J6" s="143" t="s">
        <v>55</v>
      </c>
      <c r="K6" s="143" t="s">
        <v>58</v>
      </c>
      <c r="L6" s="143" t="s">
        <v>335</v>
      </c>
      <c r="M6" s="143" t="s">
        <v>336</v>
      </c>
      <c r="N6" s="142" t="s">
        <v>337</v>
      </c>
      <c r="O6" s="156" t="s">
        <v>338</v>
      </c>
      <c r="P6" s="156"/>
      <c r="Q6" s="162"/>
      <c r="R6" s="156"/>
      <c r="S6" s="162"/>
      <c r="T6" s="144"/>
    </row>
    <row r="7" ht="54" customHeight="1" spans="1:20">
      <c r="A7" s="72"/>
      <c r="B7" s="144"/>
      <c r="C7" s="144"/>
      <c r="D7" s="144"/>
      <c r="E7" s="144"/>
      <c r="F7" s="144"/>
      <c r="G7" s="144"/>
      <c r="H7" s="145"/>
      <c r="I7" s="145"/>
      <c r="J7" s="145"/>
      <c r="K7" s="145" t="s">
        <v>57</v>
      </c>
      <c r="L7" s="145"/>
      <c r="M7" s="145"/>
      <c r="N7" s="144"/>
      <c r="O7" s="145" t="s">
        <v>57</v>
      </c>
      <c r="P7" s="145" t="s">
        <v>64</v>
      </c>
      <c r="Q7" s="144" t="s">
        <v>65</v>
      </c>
      <c r="R7" s="145" t="s">
        <v>66</v>
      </c>
      <c r="S7" s="144" t="s">
        <v>67</v>
      </c>
      <c r="T7" s="144" t="s">
        <v>68</v>
      </c>
    </row>
    <row r="8" ht="17.25" customHeight="1" spans="1:20">
      <c r="A8" s="72">
        <v>1</v>
      </c>
      <c r="B8" s="144">
        <v>2</v>
      </c>
      <c r="C8" s="72">
        <v>3</v>
      </c>
      <c r="D8" s="72">
        <v>4</v>
      </c>
      <c r="E8" s="144">
        <v>5</v>
      </c>
      <c r="F8" s="72">
        <v>6</v>
      </c>
      <c r="G8" s="72">
        <v>7</v>
      </c>
      <c r="H8" s="144">
        <v>8</v>
      </c>
      <c r="I8" s="72">
        <v>9</v>
      </c>
      <c r="J8" s="72">
        <v>10</v>
      </c>
      <c r="K8" s="144">
        <v>11</v>
      </c>
      <c r="L8" s="72">
        <v>12</v>
      </c>
      <c r="M8" s="72">
        <v>13</v>
      </c>
      <c r="N8" s="144">
        <v>14</v>
      </c>
      <c r="O8" s="72">
        <v>15</v>
      </c>
      <c r="P8" s="72">
        <v>16</v>
      </c>
      <c r="Q8" s="144">
        <v>17</v>
      </c>
      <c r="R8" s="72">
        <v>18</v>
      </c>
      <c r="S8" s="72">
        <v>19</v>
      </c>
      <c r="T8" s="72">
        <v>20</v>
      </c>
    </row>
    <row r="9" ht="21" customHeight="1" spans="1:20">
      <c r="A9" s="146"/>
      <c r="B9" s="147"/>
      <c r="C9" s="147"/>
      <c r="D9" s="147"/>
      <c r="E9" s="147"/>
      <c r="F9" s="147"/>
      <c r="G9" s="147"/>
      <c r="H9" s="148"/>
      <c r="I9" s="148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</row>
    <row r="10" ht="21" customHeight="1" spans="1:20">
      <c r="A10" s="149" t="s">
        <v>163</v>
      </c>
      <c r="B10" s="150"/>
      <c r="C10" s="150"/>
      <c r="D10" s="150"/>
      <c r="E10" s="150"/>
      <c r="F10" s="150"/>
      <c r="G10" s="150"/>
      <c r="H10" s="151"/>
      <c r="I10" s="158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</row>
    <row r="11" customHeight="1" spans="1:10">
      <c r="A11" s="152" t="s">
        <v>398</v>
      </c>
      <c r="B11" s="152"/>
      <c r="C11" s="152"/>
      <c r="D11" s="152"/>
      <c r="E11" s="152"/>
      <c r="F11" s="152"/>
      <c r="G11" s="152"/>
      <c r="H11" s="152"/>
      <c r="I11" s="152"/>
      <c r="J11" s="152"/>
    </row>
  </sheetData>
  <mergeCells count="20">
    <mergeCell ref="A3:T3"/>
    <mergeCell ref="A4:I4"/>
    <mergeCell ref="J5:T5"/>
    <mergeCell ref="O6:T6"/>
    <mergeCell ref="A10:I10"/>
    <mergeCell ref="A11:J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10"/>
  <sheetViews>
    <sheetView showZeros="0" workbookViewId="0">
      <pane ySplit="1" topLeftCell="A2" activePane="bottomLeft" state="frozen"/>
      <selection/>
      <selection pane="bottomLeft" activeCell="H32" sqref="H32"/>
    </sheetView>
  </sheetViews>
  <sheetFormatPr defaultColWidth="9.14166666666667" defaultRowHeight="14.25" customHeight="1"/>
  <cols>
    <col min="1" max="13" width="14.875" customWidth="1"/>
  </cols>
  <sheetData>
    <row r="1" customHeight="1" spans="1:13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ht="17.25" customHeight="1" spans="4:13">
      <c r="D2" s="123"/>
      <c r="M2" s="57" t="s">
        <v>399</v>
      </c>
    </row>
    <row r="3" ht="41.25" customHeight="1" spans="1:13">
      <c r="A3" s="124" t="str">
        <f>"2025"&amp;"年对下转移支付预算表"</f>
        <v>2025年对下转移支付预算表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118"/>
    </row>
    <row r="4" ht="18" customHeight="1" spans="1:13">
      <c r="A4" s="125" t="str">
        <f>"单位名称："&amp;"昆明市东川区老年病医院"</f>
        <v>单位名称：昆明市东川区老年病医院</v>
      </c>
      <c r="B4" s="126"/>
      <c r="C4" s="126"/>
      <c r="D4" s="127"/>
      <c r="E4" s="128"/>
      <c r="F4" s="128"/>
      <c r="G4" s="128"/>
      <c r="H4" s="128"/>
      <c r="I4" s="128"/>
      <c r="M4" s="62" t="s">
        <v>1</v>
      </c>
    </row>
    <row r="5" ht="19.5" customHeight="1" spans="1:13">
      <c r="A5" s="81" t="s">
        <v>400</v>
      </c>
      <c r="B5" s="65" t="s">
        <v>181</v>
      </c>
      <c r="C5" s="66"/>
      <c r="D5" s="66"/>
      <c r="E5" s="65" t="s">
        <v>401</v>
      </c>
      <c r="F5" s="66"/>
      <c r="G5" s="66"/>
      <c r="H5" s="66"/>
      <c r="I5" s="66"/>
      <c r="J5" s="66"/>
      <c r="K5" s="66"/>
      <c r="L5" s="66"/>
      <c r="M5" s="132"/>
    </row>
    <row r="6" ht="40.5" customHeight="1" spans="1:13">
      <c r="A6" s="73"/>
      <c r="B6" s="82" t="s">
        <v>55</v>
      </c>
      <c r="C6" s="64" t="s">
        <v>58</v>
      </c>
      <c r="D6" s="129" t="s">
        <v>335</v>
      </c>
      <c r="E6" s="101"/>
      <c r="F6" s="101"/>
      <c r="G6" s="101"/>
      <c r="H6" s="101"/>
      <c r="I6" s="101"/>
      <c r="J6" s="101"/>
      <c r="K6" s="101"/>
      <c r="L6" s="101"/>
      <c r="M6" s="133"/>
    </row>
    <row r="7" ht="19.5" customHeight="1" spans="1:13">
      <c r="A7" s="74">
        <v>1</v>
      </c>
      <c r="B7" s="74">
        <v>2</v>
      </c>
      <c r="C7" s="74">
        <v>3</v>
      </c>
      <c r="D7" s="130">
        <v>4</v>
      </c>
      <c r="E7" s="89">
        <v>5</v>
      </c>
      <c r="F7" s="74">
        <v>6</v>
      </c>
      <c r="G7" s="74">
        <v>7</v>
      </c>
      <c r="H7" s="130">
        <v>8</v>
      </c>
      <c r="I7" s="74">
        <v>9</v>
      </c>
      <c r="J7" s="74">
        <v>10</v>
      </c>
      <c r="K7" s="74">
        <v>11</v>
      </c>
      <c r="L7" s="74">
        <v>13</v>
      </c>
      <c r="M7" s="89">
        <v>24</v>
      </c>
    </row>
    <row r="8" ht="19.5" customHeight="1" spans="1:13">
      <c r="A8" s="83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</row>
    <row r="9" ht="19.5" customHeight="1" spans="1:13">
      <c r="A9" s="12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</row>
    <row r="10" customHeight="1" spans="1:1">
      <c r="A10" t="s">
        <v>402</v>
      </c>
    </row>
  </sheetData>
  <mergeCells count="5">
    <mergeCell ref="A3:M3"/>
    <mergeCell ref="A4:I4"/>
    <mergeCell ref="B5:D5"/>
    <mergeCell ref="E5:M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55"/>
      <c r="B1" s="55"/>
      <c r="C1" s="55"/>
      <c r="D1" s="55"/>
      <c r="E1" s="55"/>
      <c r="F1" s="55"/>
      <c r="G1" s="55"/>
      <c r="H1" s="55"/>
      <c r="I1" s="55"/>
      <c r="J1" s="55"/>
    </row>
    <row r="2" ht="16.5" customHeight="1" spans="10:10">
      <c r="J2" s="57" t="s">
        <v>403</v>
      </c>
    </row>
    <row r="3" ht="41.25" customHeight="1" spans="1:10">
      <c r="A3" s="117" t="str">
        <f>"2025"&amp;"年对下转移支付绩效目标表"</f>
        <v>2025年对下转移支付绩效目标表</v>
      </c>
      <c r="B3" s="58"/>
      <c r="C3" s="58"/>
      <c r="D3" s="58"/>
      <c r="E3" s="58"/>
      <c r="F3" s="118"/>
      <c r="G3" s="58"/>
      <c r="H3" s="118"/>
      <c r="I3" s="118"/>
      <c r="J3" s="58"/>
    </row>
    <row r="4" ht="17.25" customHeight="1" spans="1:1">
      <c r="A4" s="59" t="str">
        <f>"单位名称："&amp;"昆明市东川区老年病医院"</f>
        <v>单位名称：昆明市东川区老年病医院</v>
      </c>
    </row>
    <row r="5" ht="44.25" customHeight="1" spans="1:10">
      <c r="A5" s="119" t="s">
        <v>400</v>
      </c>
      <c r="B5" s="119" t="s">
        <v>271</v>
      </c>
      <c r="C5" s="119" t="s">
        <v>272</v>
      </c>
      <c r="D5" s="119" t="s">
        <v>273</v>
      </c>
      <c r="E5" s="119" t="s">
        <v>274</v>
      </c>
      <c r="F5" s="120" t="s">
        <v>275</v>
      </c>
      <c r="G5" s="119" t="s">
        <v>276</v>
      </c>
      <c r="H5" s="120" t="s">
        <v>277</v>
      </c>
      <c r="I5" s="120" t="s">
        <v>278</v>
      </c>
      <c r="J5" s="119" t="s">
        <v>279</v>
      </c>
    </row>
    <row r="6" ht="14.25" customHeight="1" spans="1:10">
      <c r="A6" s="119">
        <v>1</v>
      </c>
      <c r="B6" s="119">
        <v>2</v>
      </c>
      <c r="C6" s="119">
        <v>3</v>
      </c>
      <c r="D6" s="119">
        <v>4</v>
      </c>
      <c r="E6" s="119">
        <v>5</v>
      </c>
      <c r="F6" s="120">
        <v>6</v>
      </c>
      <c r="G6" s="119">
        <v>7</v>
      </c>
      <c r="H6" s="120">
        <v>8</v>
      </c>
      <c r="I6" s="120">
        <v>9</v>
      </c>
      <c r="J6" s="119">
        <v>10</v>
      </c>
    </row>
    <row r="7" ht="42" customHeight="1" spans="1:10">
      <c r="A7" s="83"/>
      <c r="B7" s="121"/>
      <c r="C7" s="121"/>
      <c r="D7" s="121"/>
      <c r="E7" s="107"/>
      <c r="F7" s="122"/>
      <c r="G7" s="107"/>
      <c r="H7" s="122"/>
      <c r="I7" s="122"/>
      <c r="J7" s="107"/>
    </row>
    <row r="8" ht="42" customHeight="1" spans="1:10">
      <c r="A8" s="83"/>
      <c r="B8" s="75"/>
      <c r="C8" s="75"/>
      <c r="D8" s="75"/>
      <c r="E8" s="83"/>
      <c r="F8" s="75"/>
      <c r="G8" s="83"/>
      <c r="H8" s="75"/>
      <c r="I8" s="75"/>
      <c r="J8" s="83"/>
    </row>
    <row r="9" ht="24" customHeight="1" spans="1:1">
      <c r="A9" t="s">
        <v>404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D13" sqref="D13"/>
    </sheetView>
  </sheetViews>
  <sheetFormatPr defaultColWidth="10.425" defaultRowHeight="14.25" customHeight="1"/>
  <cols>
    <col min="1" max="9" width="14" customWidth="1"/>
  </cols>
  <sheetData>
    <row r="1" customHeight="1" spans="1:9">
      <c r="A1" s="55"/>
      <c r="B1" s="55"/>
      <c r="C1" s="55"/>
      <c r="D1" s="55"/>
      <c r="E1" s="55"/>
      <c r="F1" s="55"/>
      <c r="G1" s="55"/>
      <c r="H1" s="55"/>
      <c r="I1" s="55"/>
    </row>
    <row r="2" customHeight="1" spans="1:9">
      <c r="A2" s="91" t="s">
        <v>405</v>
      </c>
      <c r="B2" s="92"/>
      <c r="C2" s="92"/>
      <c r="D2" s="93"/>
      <c r="E2" s="93"/>
      <c r="F2" s="93"/>
      <c r="G2" s="92"/>
      <c r="H2" s="92"/>
      <c r="I2" s="93"/>
    </row>
    <row r="3" ht="41.25" customHeight="1" spans="1:9">
      <c r="A3" s="94" t="str">
        <f>"2025"&amp;"年新增资产配置表"</f>
        <v>2025年新增资产配置表</v>
      </c>
      <c r="B3" s="95"/>
      <c r="C3" s="95"/>
      <c r="D3" s="96"/>
      <c r="E3" s="96"/>
      <c r="F3" s="96"/>
      <c r="G3" s="95"/>
      <c r="H3" s="95"/>
      <c r="I3" s="96"/>
    </row>
    <row r="4" customHeight="1" spans="1:9">
      <c r="A4" s="97" t="str">
        <f>"单位名称："&amp;"昆明市东川区老年病医院"</f>
        <v>单位名称：昆明市东川区老年病医院</v>
      </c>
      <c r="B4" s="98"/>
      <c r="C4" s="98"/>
      <c r="D4" s="99"/>
      <c r="F4" s="96"/>
      <c r="G4" s="95"/>
      <c r="H4" s="95"/>
      <c r="I4" s="116" t="s">
        <v>1</v>
      </c>
    </row>
    <row r="5" ht="28.5" customHeight="1" spans="1:9">
      <c r="A5" s="100" t="s">
        <v>173</v>
      </c>
      <c r="B5" s="101" t="s">
        <v>174</v>
      </c>
      <c r="C5" s="102" t="s">
        <v>406</v>
      </c>
      <c r="D5" s="100" t="s">
        <v>407</v>
      </c>
      <c r="E5" s="100" t="s">
        <v>408</v>
      </c>
      <c r="F5" s="100" t="s">
        <v>409</v>
      </c>
      <c r="G5" s="101" t="s">
        <v>410</v>
      </c>
      <c r="H5" s="89"/>
      <c r="I5" s="100"/>
    </row>
    <row r="6" ht="21" customHeight="1" spans="1:9">
      <c r="A6" s="102"/>
      <c r="B6" s="103"/>
      <c r="C6" s="103"/>
      <c r="D6" s="104"/>
      <c r="E6" s="103"/>
      <c r="F6" s="103"/>
      <c r="G6" s="101" t="s">
        <v>333</v>
      </c>
      <c r="H6" s="101" t="s">
        <v>411</v>
      </c>
      <c r="I6" s="101" t="s">
        <v>412</v>
      </c>
    </row>
    <row r="7" ht="17.25" customHeight="1" spans="1:9">
      <c r="A7" s="105" t="s">
        <v>82</v>
      </c>
      <c r="B7" s="106" t="s">
        <v>83</v>
      </c>
      <c r="C7" s="105" t="s">
        <v>84</v>
      </c>
      <c r="D7" s="107" t="s">
        <v>85</v>
      </c>
      <c r="E7" s="105" t="s">
        <v>86</v>
      </c>
      <c r="F7" s="106" t="s">
        <v>87</v>
      </c>
      <c r="G7" s="108" t="s">
        <v>88</v>
      </c>
      <c r="H7" s="107" t="s">
        <v>89</v>
      </c>
      <c r="I7" s="107">
        <v>9</v>
      </c>
    </row>
    <row r="8" ht="19.5" customHeight="1" spans="1:9">
      <c r="A8" s="109"/>
      <c r="B8" s="85"/>
      <c r="C8" s="85"/>
      <c r="D8" s="83"/>
      <c r="E8" s="75"/>
      <c r="F8" s="108"/>
      <c r="G8" s="110"/>
      <c r="H8" s="111"/>
      <c r="I8" s="111"/>
    </row>
    <row r="9" ht="19.5" customHeight="1" spans="1:9">
      <c r="A9" s="112" t="s">
        <v>55</v>
      </c>
      <c r="B9" s="113"/>
      <c r="C9" s="113"/>
      <c r="D9" s="114"/>
      <c r="E9" s="115"/>
      <c r="F9" s="115"/>
      <c r="G9" s="110"/>
      <c r="H9" s="111"/>
      <c r="I9" s="111"/>
    </row>
    <row r="10" customHeight="1" spans="1:1">
      <c r="A10" t="s">
        <v>413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G19" sqref="G18:G19"/>
    </sheetView>
  </sheetViews>
  <sheetFormatPr defaultColWidth="9.14166666666667" defaultRowHeight="14.25" customHeight="1"/>
  <cols>
    <col min="1" max="1" width="19.2833333333333" customWidth="1"/>
    <col min="2" max="3" width="26.87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</row>
    <row r="2" customHeight="1" spans="4:11">
      <c r="D2" s="56"/>
      <c r="E2" s="56"/>
      <c r="F2" s="56"/>
      <c r="G2" s="56"/>
      <c r="K2" s="57" t="s">
        <v>414</v>
      </c>
    </row>
    <row r="3" ht="41.25" customHeight="1" spans="1:11">
      <c r="A3" s="58" t="str">
        <f>"2025"&amp;"年上级补助项目支出预算表"</f>
        <v>2025年上级补助项目支出预算表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ht="13.5" customHeight="1" spans="1:11">
      <c r="A4" s="59" t="str">
        <f>"单位名称："&amp;"昆明市东川区老年病医院"</f>
        <v>单位名称：昆明市东川区老年病医院</v>
      </c>
      <c r="B4" s="60"/>
      <c r="C4" s="60"/>
      <c r="D4" s="60"/>
      <c r="E4" s="60"/>
      <c r="F4" s="60"/>
      <c r="G4" s="60"/>
      <c r="H4" s="61"/>
      <c r="I4" s="61"/>
      <c r="J4" s="61"/>
      <c r="K4" s="62" t="s">
        <v>1</v>
      </c>
    </row>
    <row r="5" ht="21.75" customHeight="1" spans="1:11">
      <c r="A5" s="63" t="s">
        <v>224</v>
      </c>
      <c r="B5" s="63" t="s">
        <v>176</v>
      </c>
      <c r="C5" s="63" t="s">
        <v>225</v>
      </c>
      <c r="D5" s="64" t="s">
        <v>177</v>
      </c>
      <c r="E5" s="64" t="s">
        <v>178</v>
      </c>
      <c r="F5" s="64" t="s">
        <v>226</v>
      </c>
      <c r="G5" s="64" t="s">
        <v>227</v>
      </c>
      <c r="H5" s="81" t="s">
        <v>55</v>
      </c>
      <c r="I5" s="65" t="s">
        <v>415</v>
      </c>
      <c r="J5" s="66"/>
      <c r="K5" s="67"/>
    </row>
    <row r="6" ht="21.75" customHeight="1" spans="1:11">
      <c r="A6" s="68"/>
      <c r="B6" s="68"/>
      <c r="C6" s="68"/>
      <c r="D6" s="69"/>
      <c r="E6" s="69"/>
      <c r="F6" s="69"/>
      <c r="G6" s="69"/>
      <c r="H6" s="82"/>
      <c r="I6" s="64" t="s">
        <v>58</v>
      </c>
      <c r="J6" s="64" t="s">
        <v>59</v>
      </c>
      <c r="K6" s="64" t="s">
        <v>60</v>
      </c>
    </row>
    <row r="7" ht="40.5" customHeight="1" spans="1:11">
      <c r="A7" s="71"/>
      <c r="B7" s="71"/>
      <c r="C7" s="71"/>
      <c r="D7" s="72"/>
      <c r="E7" s="72"/>
      <c r="F7" s="72"/>
      <c r="G7" s="72"/>
      <c r="H7" s="73"/>
      <c r="I7" s="72" t="s">
        <v>57</v>
      </c>
      <c r="J7" s="72"/>
      <c r="K7" s="72"/>
    </row>
    <row r="8" ht="15" customHeight="1" spans="1:11">
      <c r="A8" s="74">
        <v>1</v>
      </c>
      <c r="B8" s="74">
        <v>2</v>
      </c>
      <c r="C8" s="74">
        <v>3</v>
      </c>
      <c r="D8" s="74">
        <v>4</v>
      </c>
      <c r="E8" s="74">
        <v>5</v>
      </c>
      <c r="F8" s="74">
        <v>6</v>
      </c>
      <c r="G8" s="74">
        <v>7</v>
      </c>
      <c r="H8" s="74">
        <v>8</v>
      </c>
      <c r="I8" s="74">
        <v>9</v>
      </c>
      <c r="J8" s="89">
        <v>10</v>
      </c>
      <c r="K8" s="89">
        <v>11</v>
      </c>
    </row>
    <row r="9" ht="18.75" customHeight="1" spans="1:11">
      <c r="A9" s="83"/>
      <c r="B9" s="75"/>
      <c r="C9" s="83"/>
      <c r="D9" s="83"/>
      <c r="E9" s="83"/>
      <c r="F9" s="83"/>
      <c r="G9" s="83"/>
      <c r="H9" s="84"/>
      <c r="I9" s="90"/>
      <c r="J9" s="90"/>
      <c r="K9" s="84"/>
    </row>
    <row r="10" ht="18.75" customHeight="1" spans="1:11">
      <c r="A10" s="85"/>
      <c r="B10" s="75"/>
      <c r="C10" s="75"/>
      <c r="D10" s="75"/>
      <c r="E10" s="75"/>
      <c r="F10" s="75"/>
      <c r="G10" s="75"/>
      <c r="H10" s="77"/>
      <c r="I10" s="77"/>
      <c r="J10" s="77"/>
      <c r="K10" s="84"/>
    </row>
    <row r="11" ht="18.75" customHeight="1" spans="1:11">
      <c r="A11" s="86" t="s">
        <v>163</v>
      </c>
      <c r="B11" s="87"/>
      <c r="C11" s="87"/>
      <c r="D11" s="87"/>
      <c r="E11" s="87"/>
      <c r="F11" s="87"/>
      <c r="G11" s="88"/>
      <c r="H11" s="77"/>
      <c r="I11" s="77"/>
      <c r="J11" s="77"/>
      <c r="K11" s="84"/>
    </row>
    <row r="12" customHeight="1" spans="1:1">
      <c r="A12" t="s">
        <v>416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C10" sqref="C10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55"/>
      <c r="B1" s="55"/>
      <c r="C1" s="55"/>
      <c r="D1" s="55"/>
      <c r="E1" s="55"/>
      <c r="F1" s="55"/>
      <c r="G1" s="55"/>
    </row>
    <row r="2" ht="13.5" customHeight="1" spans="4:7">
      <c r="D2" s="56"/>
      <c r="G2" s="57" t="s">
        <v>417</v>
      </c>
    </row>
    <row r="3" ht="41.25" customHeight="1" spans="1:7">
      <c r="A3" s="58" t="str">
        <f>"2025"&amp;"年部门项目中期规划预算表"</f>
        <v>2025年部门项目中期规划预算表</v>
      </c>
      <c r="B3" s="58"/>
      <c r="C3" s="58"/>
      <c r="D3" s="58"/>
      <c r="E3" s="58"/>
      <c r="F3" s="58"/>
      <c r="G3" s="58"/>
    </row>
    <row r="4" ht="13.5" customHeight="1" spans="1:7">
      <c r="A4" s="59" t="str">
        <f>"单位名称："&amp;"昆明市东川区老年病医院"</f>
        <v>单位名称：昆明市东川区老年病医院</v>
      </c>
      <c r="B4" s="60"/>
      <c r="C4" s="60"/>
      <c r="D4" s="60"/>
      <c r="E4" s="61"/>
      <c r="F4" s="61"/>
      <c r="G4" s="62" t="s">
        <v>1</v>
      </c>
    </row>
    <row r="5" ht="21.75" customHeight="1" spans="1:7">
      <c r="A5" s="63" t="s">
        <v>225</v>
      </c>
      <c r="B5" s="63" t="s">
        <v>224</v>
      </c>
      <c r="C5" s="63" t="s">
        <v>176</v>
      </c>
      <c r="D5" s="64" t="s">
        <v>418</v>
      </c>
      <c r="E5" s="65" t="s">
        <v>58</v>
      </c>
      <c r="F5" s="66"/>
      <c r="G5" s="67"/>
    </row>
    <row r="6" ht="21.75" customHeight="1" spans="1:7">
      <c r="A6" s="68"/>
      <c r="B6" s="68"/>
      <c r="C6" s="68"/>
      <c r="D6" s="69"/>
      <c r="E6" s="70" t="str">
        <f>"2025"&amp;"年"</f>
        <v>2025年</v>
      </c>
      <c r="F6" s="64" t="str">
        <f>("2025"+1)&amp;"年"</f>
        <v>2026年</v>
      </c>
      <c r="G6" s="64" t="str">
        <f>("2025"+2)&amp;"年"</f>
        <v>2027年</v>
      </c>
    </row>
    <row r="7" ht="40.5" customHeight="1" spans="1:7">
      <c r="A7" s="71"/>
      <c r="B7" s="71"/>
      <c r="C7" s="71"/>
      <c r="D7" s="72"/>
      <c r="E7" s="73"/>
      <c r="F7" s="72" t="s">
        <v>57</v>
      </c>
      <c r="G7" s="72"/>
    </row>
    <row r="8" ht="15" customHeight="1" spans="1:7">
      <c r="A8" s="74">
        <v>1</v>
      </c>
      <c r="B8" s="74">
        <v>2</v>
      </c>
      <c r="C8" s="74">
        <v>3</v>
      </c>
      <c r="D8" s="74">
        <v>4</v>
      </c>
      <c r="E8" s="74">
        <v>5</v>
      </c>
      <c r="F8" s="74">
        <v>6</v>
      </c>
      <c r="G8" s="74">
        <v>7</v>
      </c>
    </row>
    <row r="9" ht="17.25" customHeight="1" spans="1:7">
      <c r="A9" s="75"/>
      <c r="B9" s="76"/>
      <c r="C9" s="76"/>
      <c r="D9" s="75"/>
      <c r="E9" s="77"/>
      <c r="F9" s="77"/>
      <c r="G9" s="77"/>
    </row>
    <row r="10" ht="18.75" customHeight="1" spans="1:7">
      <c r="A10" s="75"/>
      <c r="B10" s="75"/>
      <c r="C10" s="75"/>
      <c r="D10" s="75"/>
      <c r="E10" s="77"/>
      <c r="F10" s="77"/>
      <c r="G10" s="77"/>
    </row>
    <row r="11" ht="18.75" customHeight="1" spans="1:7">
      <c r="A11" s="78" t="s">
        <v>55</v>
      </c>
      <c r="B11" s="79" t="s">
        <v>419</v>
      </c>
      <c r="C11" s="79"/>
      <c r="D11" s="80"/>
      <c r="E11" s="77"/>
      <c r="F11" s="77"/>
      <c r="G11" s="77"/>
    </row>
    <row r="12" customHeight="1" spans="1:1">
      <c r="A12" t="s">
        <v>420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opLeftCell="A23" workbookViewId="0">
      <selection activeCell="O7" sqref="O7"/>
    </sheetView>
  </sheetViews>
  <sheetFormatPr defaultColWidth="9" defaultRowHeight="13.5"/>
  <cols>
    <col min="1" max="1" width="14.25" customWidth="1"/>
    <col min="2" max="2" width="14.5" customWidth="1"/>
    <col min="3" max="3" width="16.125" customWidth="1"/>
    <col min="5" max="5" width="16.5" customWidth="1"/>
    <col min="7" max="7" width="11.25" customWidth="1"/>
    <col min="8" max="8" width="14.5" customWidth="1"/>
    <col min="9" max="9" width="28.875" customWidth="1"/>
    <col min="10" max="10" width="20.25" customWidth="1"/>
  </cols>
  <sheetData>
    <row r="1" ht="31.5" spans="1:10">
      <c r="A1" s="1"/>
      <c r="B1" s="1"/>
      <c r="C1" s="1"/>
      <c r="D1" s="1"/>
      <c r="E1" s="1"/>
      <c r="F1" s="1"/>
      <c r="G1" s="1"/>
      <c r="H1" s="1"/>
      <c r="I1" s="1"/>
      <c r="J1" s="48" t="s">
        <v>421</v>
      </c>
    </row>
    <row r="2" ht="31.5" spans="1:10">
      <c r="A2" s="1" t="str">
        <f>"2025"&amp;"年部门整体支出绩效目标表"</f>
        <v>2025年部门整体支出绩效目标表</v>
      </c>
      <c r="B2" s="2"/>
      <c r="C2" s="2"/>
      <c r="D2" s="2"/>
      <c r="E2" s="2"/>
      <c r="F2" s="2"/>
      <c r="G2" s="2"/>
      <c r="H2" s="2"/>
      <c r="I2" s="2"/>
      <c r="J2" s="2"/>
    </row>
    <row r="3" ht="31.5" spans="1:10">
      <c r="A3" s="3" t="str">
        <f>"单位名称："&amp;"昆明市东川区老年病医院"</f>
        <v>单位名称：昆明市东川区老年病医院</v>
      </c>
      <c r="B3" s="3"/>
      <c r="C3" s="4"/>
      <c r="D3" s="5"/>
      <c r="E3" s="5"/>
      <c r="F3" s="5"/>
      <c r="G3" s="5"/>
      <c r="H3" s="5"/>
      <c r="I3" s="5"/>
      <c r="J3" s="267" t="s">
        <v>1</v>
      </c>
    </row>
    <row r="4" ht="36" customHeight="1" spans="1:10">
      <c r="A4" s="6" t="s">
        <v>422</v>
      </c>
      <c r="B4" s="7">
        <v>131019</v>
      </c>
      <c r="C4" s="8"/>
      <c r="D4" s="8"/>
      <c r="E4" s="9"/>
      <c r="F4" s="10" t="s">
        <v>423</v>
      </c>
      <c r="G4" s="9"/>
      <c r="H4" s="11" t="s">
        <v>70</v>
      </c>
      <c r="I4" s="8"/>
      <c r="J4" s="9"/>
    </row>
    <row r="5" ht="36" customHeight="1" spans="1:10">
      <c r="A5" s="12" t="s">
        <v>424</v>
      </c>
      <c r="B5" s="13"/>
      <c r="C5" s="13"/>
      <c r="D5" s="13"/>
      <c r="E5" s="13"/>
      <c r="F5" s="13"/>
      <c r="G5" s="13"/>
      <c r="H5" s="13"/>
      <c r="I5" s="49"/>
      <c r="J5" s="50" t="s">
        <v>425</v>
      </c>
    </row>
    <row r="6" ht="85" customHeight="1" spans="1:10">
      <c r="A6" s="14" t="s">
        <v>426</v>
      </c>
      <c r="B6" s="15" t="s">
        <v>427</v>
      </c>
      <c r="C6" s="16" t="s">
        <v>428</v>
      </c>
      <c r="D6" s="16"/>
      <c r="E6" s="16"/>
      <c r="F6" s="16"/>
      <c r="G6" s="16"/>
      <c r="H6" s="16"/>
      <c r="I6" s="16"/>
      <c r="J6" s="51" t="s">
        <v>429</v>
      </c>
    </row>
    <row r="7" ht="111" customHeight="1" spans="1:10">
      <c r="A7" s="14"/>
      <c r="B7" s="15" t="str">
        <f>"总体绩效目标（"&amp;"2025"&amp;"-"&amp;("2025"+2)&amp;"年期间）"</f>
        <v>总体绩效目标（2025-2027年期间）</v>
      </c>
      <c r="C7" s="16" t="s">
        <v>430</v>
      </c>
      <c r="D7" s="16"/>
      <c r="E7" s="16"/>
      <c r="F7" s="16"/>
      <c r="G7" s="16"/>
      <c r="H7" s="16"/>
      <c r="I7" s="16"/>
      <c r="J7" s="51" t="s">
        <v>431</v>
      </c>
    </row>
    <row r="8" ht="67.5" spans="1:10">
      <c r="A8" s="15" t="s">
        <v>432</v>
      </c>
      <c r="B8" s="17" t="str">
        <f>"预算年度（"&amp;"2025"&amp;"年）绩效目标"</f>
        <v>预算年度（2025年）绩效目标</v>
      </c>
      <c r="C8" s="18" t="s">
        <v>433</v>
      </c>
      <c r="D8" s="18"/>
      <c r="E8" s="18"/>
      <c r="F8" s="18"/>
      <c r="G8" s="18"/>
      <c r="H8" s="18"/>
      <c r="I8" s="18"/>
      <c r="J8" s="52" t="s">
        <v>434</v>
      </c>
    </row>
    <row r="9" ht="38" customHeight="1" spans="1:10">
      <c r="A9" s="19" t="s">
        <v>435</v>
      </c>
      <c r="B9" s="19"/>
      <c r="C9" s="19"/>
      <c r="D9" s="19"/>
      <c r="E9" s="19"/>
      <c r="F9" s="19"/>
      <c r="G9" s="19"/>
      <c r="H9" s="19"/>
      <c r="I9" s="19"/>
      <c r="J9" s="19"/>
    </row>
    <row r="10" ht="38" customHeight="1" spans="1:10">
      <c r="A10" s="20" t="s">
        <v>436</v>
      </c>
      <c r="B10" s="21"/>
      <c r="C10" s="22" t="s">
        <v>437</v>
      </c>
      <c r="D10" s="22"/>
      <c r="E10" s="22"/>
      <c r="F10" s="22" t="s">
        <v>438</v>
      </c>
      <c r="G10" s="22"/>
      <c r="H10" s="22" t="s">
        <v>439</v>
      </c>
      <c r="I10" s="22"/>
      <c r="J10" s="22"/>
    </row>
    <row r="11" ht="38" customHeight="1" spans="1:10">
      <c r="A11" s="23"/>
      <c r="B11" s="24"/>
      <c r="C11" s="22"/>
      <c r="D11" s="22"/>
      <c r="E11" s="22"/>
      <c r="F11" s="22"/>
      <c r="G11" s="22"/>
      <c r="H11" s="25" t="s">
        <v>440</v>
      </c>
      <c r="I11" s="25" t="s">
        <v>441</v>
      </c>
      <c r="J11" s="25" t="s">
        <v>442</v>
      </c>
    </row>
    <row r="12" ht="38" customHeight="1" spans="1:10">
      <c r="A12" s="26" t="s">
        <v>75</v>
      </c>
      <c r="B12" s="27"/>
      <c r="C12" s="28" t="s">
        <v>443</v>
      </c>
      <c r="D12" s="29"/>
      <c r="E12" s="29"/>
      <c r="F12" s="29" t="s">
        <v>444</v>
      </c>
      <c r="G12" s="29"/>
      <c r="H12" s="30">
        <f>I12</f>
        <v>4227365.8</v>
      </c>
      <c r="I12" s="30">
        <v>4227365.8</v>
      </c>
      <c r="J12" s="30"/>
    </row>
    <row r="13" ht="38" customHeight="1" spans="1:10">
      <c r="A13" s="26" t="s">
        <v>75</v>
      </c>
      <c r="B13" s="27"/>
      <c r="C13" s="28" t="s">
        <v>445</v>
      </c>
      <c r="D13" s="29"/>
      <c r="E13" s="29"/>
      <c r="F13" s="29" t="s">
        <v>218</v>
      </c>
      <c r="G13" s="29"/>
      <c r="H13" s="30">
        <f>I13</f>
        <v>316800</v>
      </c>
      <c r="I13" s="30">
        <v>316800</v>
      </c>
      <c r="J13" s="30"/>
    </row>
    <row r="14" ht="38" customHeight="1" spans="1:10">
      <c r="A14" s="26" t="s">
        <v>76</v>
      </c>
      <c r="B14" s="27"/>
      <c r="C14" s="28" t="s">
        <v>446</v>
      </c>
      <c r="D14" s="29"/>
      <c r="E14" s="29"/>
      <c r="F14" s="31" t="s">
        <v>232</v>
      </c>
      <c r="G14" s="31"/>
      <c r="H14" s="30">
        <f t="shared" ref="H14:H16" si="0">J14</f>
        <v>2553200</v>
      </c>
      <c r="I14" s="30"/>
      <c r="J14" s="30">
        <v>2553200</v>
      </c>
    </row>
    <row r="15" ht="38" customHeight="1" spans="1:10">
      <c r="A15" s="26" t="s">
        <v>76</v>
      </c>
      <c r="B15" s="27"/>
      <c r="C15" s="28" t="s">
        <v>447</v>
      </c>
      <c r="D15" s="29"/>
      <c r="E15" s="29"/>
      <c r="F15" s="31" t="s">
        <v>232</v>
      </c>
      <c r="G15" s="31"/>
      <c r="H15" s="30">
        <f t="shared" si="0"/>
        <v>59050</v>
      </c>
      <c r="I15" s="30"/>
      <c r="J15" s="30">
        <v>59050</v>
      </c>
    </row>
    <row r="16" ht="38" customHeight="1" spans="1:10">
      <c r="A16" s="26" t="s">
        <v>76</v>
      </c>
      <c r="B16" s="27"/>
      <c r="C16" s="32" t="s">
        <v>232</v>
      </c>
      <c r="D16" s="31"/>
      <c r="E16" s="31"/>
      <c r="F16" s="31" t="s">
        <v>232</v>
      </c>
      <c r="G16" s="31"/>
      <c r="H16" s="30">
        <f t="shared" si="0"/>
        <v>21416587.9</v>
      </c>
      <c r="I16" s="30"/>
      <c r="J16" s="30">
        <v>21416587.9</v>
      </c>
    </row>
    <row r="17" ht="38" customHeight="1" spans="1:10">
      <c r="A17" s="19" t="s">
        <v>448</v>
      </c>
      <c r="B17" s="19"/>
      <c r="C17" s="19"/>
      <c r="D17" s="19"/>
      <c r="E17" s="19"/>
      <c r="F17" s="19"/>
      <c r="G17" s="19"/>
      <c r="H17" s="19"/>
      <c r="I17" s="19"/>
      <c r="J17" s="19"/>
    </row>
    <row r="18" spans="1:10">
      <c r="A18" s="33" t="s">
        <v>449</v>
      </c>
      <c r="B18" s="33"/>
      <c r="C18" s="33"/>
      <c r="D18" s="33"/>
      <c r="E18" s="33"/>
      <c r="F18" s="33"/>
      <c r="G18" s="33"/>
      <c r="H18" s="34" t="s">
        <v>450</v>
      </c>
      <c r="I18" s="53" t="s">
        <v>279</v>
      </c>
      <c r="J18" s="34" t="s">
        <v>451</v>
      </c>
    </row>
    <row r="19" ht="14.25" spans="1:10">
      <c r="A19" s="35" t="s">
        <v>272</v>
      </c>
      <c r="B19" s="35" t="s">
        <v>452</v>
      </c>
      <c r="C19" s="36" t="s">
        <v>274</v>
      </c>
      <c r="D19" s="36" t="s">
        <v>275</v>
      </c>
      <c r="E19" s="36" t="s">
        <v>276</v>
      </c>
      <c r="F19" s="36" t="s">
        <v>277</v>
      </c>
      <c r="G19" s="36" t="s">
        <v>278</v>
      </c>
      <c r="H19" s="37"/>
      <c r="I19" s="37"/>
      <c r="J19" s="37"/>
    </row>
    <row r="20" ht="40.5" spans="1:10">
      <c r="A20" s="38" t="s">
        <v>281</v>
      </c>
      <c r="B20" s="39" t="s">
        <v>282</v>
      </c>
      <c r="C20" s="38" t="s">
        <v>453</v>
      </c>
      <c r="D20" s="38" t="s">
        <v>284</v>
      </c>
      <c r="E20" s="38" t="s">
        <v>454</v>
      </c>
      <c r="F20" s="38" t="s">
        <v>455</v>
      </c>
      <c r="G20" s="38" t="s">
        <v>456</v>
      </c>
      <c r="H20" s="38" t="s">
        <v>457</v>
      </c>
      <c r="I20" s="54" t="s">
        <v>458</v>
      </c>
      <c r="J20" s="38" t="s">
        <v>459</v>
      </c>
    </row>
    <row r="21" ht="27" spans="1:10">
      <c r="A21" s="38"/>
      <c r="B21" s="40"/>
      <c r="C21" s="38" t="s">
        <v>460</v>
      </c>
      <c r="D21" s="38" t="s">
        <v>284</v>
      </c>
      <c r="E21" s="38" t="s">
        <v>461</v>
      </c>
      <c r="F21" s="38" t="s">
        <v>455</v>
      </c>
      <c r="G21" s="38" t="s">
        <v>456</v>
      </c>
      <c r="H21" s="38" t="s">
        <v>457</v>
      </c>
      <c r="I21" s="38" t="s">
        <v>462</v>
      </c>
      <c r="J21" s="38" t="s">
        <v>459</v>
      </c>
    </row>
    <row r="22" ht="27" spans="1:10">
      <c r="A22" s="38"/>
      <c r="B22" s="40"/>
      <c r="C22" s="38" t="s">
        <v>447</v>
      </c>
      <c r="D22" s="38" t="s">
        <v>284</v>
      </c>
      <c r="E22" s="38" t="s">
        <v>463</v>
      </c>
      <c r="F22" s="38" t="s">
        <v>455</v>
      </c>
      <c r="G22" s="38" t="s">
        <v>456</v>
      </c>
      <c r="H22" s="38" t="s">
        <v>457</v>
      </c>
      <c r="I22" s="38" t="s">
        <v>464</v>
      </c>
      <c r="J22" s="38" t="s">
        <v>459</v>
      </c>
    </row>
    <row r="23" ht="27" spans="1:10">
      <c r="A23" s="38"/>
      <c r="B23" s="40"/>
      <c r="C23" s="41" t="s">
        <v>465</v>
      </c>
      <c r="D23" s="38" t="s">
        <v>284</v>
      </c>
      <c r="E23" s="38" t="s">
        <v>466</v>
      </c>
      <c r="F23" s="38" t="s">
        <v>455</v>
      </c>
      <c r="G23" s="38" t="s">
        <v>456</v>
      </c>
      <c r="H23" s="38" t="s">
        <v>457</v>
      </c>
      <c r="I23" s="38" t="s">
        <v>467</v>
      </c>
      <c r="J23" s="38" t="s">
        <v>459</v>
      </c>
    </row>
    <row r="24" ht="27" spans="1:10">
      <c r="A24" s="38"/>
      <c r="B24" s="40"/>
      <c r="C24" s="42" t="s">
        <v>232</v>
      </c>
      <c r="D24" s="38" t="s">
        <v>284</v>
      </c>
      <c r="E24" s="38" t="s">
        <v>468</v>
      </c>
      <c r="F24" s="38" t="s">
        <v>455</v>
      </c>
      <c r="G24" s="38" t="s">
        <v>456</v>
      </c>
      <c r="H24" s="38" t="s">
        <v>457</v>
      </c>
      <c r="I24" s="54" t="s">
        <v>469</v>
      </c>
      <c r="J24" s="38" t="s">
        <v>459</v>
      </c>
    </row>
    <row r="25" ht="27" spans="1:10">
      <c r="A25" s="38"/>
      <c r="B25" s="42" t="s">
        <v>289</v>
      </c>
      <c r="C25" s="42" t="s">
        <v>470</v>
      </c>
      <c r="D25" s="38" t="s">
        <v>286</v>
      </c>
      <c r="E25" s="38" t="s">
        <v>471</v>
      </c>
      <c r="F25" s="38" t="s">
        <v>286</v>
      </c>
      <c r="G25" s="38" t="s">
        <v>456</v>
      </c>
      <c r="H25" s="38" t="s">
        <v>457</v>
      </c>
      <c r="I25" s="54" t="s">
        <v>470</v>
      </c>
      <c r="J25" s="38" t="s">
        <v>472</v>
      </c>
    </row>
    <row r="26" ht="27" spans="1:10">
      <c r="A26" s="38"/>
      <c r="B26" s="42" t="s">
        <v>297</v>
      </c>
      <c r="C26" s="42">
        <v>2025</v>
      </c>
      <c r="D26" s="38" t="s">
        <v>284</v>
      </c>
      <c r="E26" s="38" t="s">
        <v>473</v>
      </c>
      <c r="F26" s="38" t="s">
        <v>316</v>
      </c>
      <c r="G26" s="38" t="s">
        <v>474</v>
      </c>
      <c r="H26" s="38" t="s">
        <v>457</v>
      </c>
      <c r="I26" s="54" t="s">
        <v>475</v>
      </c>
      <c r="J26" s="38" t="s">
        <v>472</v>
      </c>
    </row>
    <row r="27" ht="54" spans="1:10">
      <c r="A27" s="38" t="s">
        <v>304</v>
      </c>
      <c r="B27" s="42" t="s">
        <v>476</v>
      </c>
      <c r="C27" s="42" t="s">
        <v>477</v>
      </c>
      <c r="D27" s="38" t="s">
        <v>284</v>
      </c>
      <c r="E27" s="43" t="s">
        <v>477</v>
      </c>
      <c r="F27" s="38" t="s">
        <v>478</v>
      </c>
      <c r="G27" s="38" t="s">
        <v>474</v>
      </c>
      <c r="H27" s="38" t="s">
        <v>457</v>
      </c>
      <c r="I27" s="54" t="s">
        <v>479</v>
      </c>
      <c r="J27" s="38" t="s">
        <v>472</v>
      </c>
    </row>
    <row r="28" ht="54" spans="1:10">
      <c r="A28" s="38"/>
      <c r="B28" s="42" t="s">
        <v>480</v>
      </c>
      <c r="C28" s="42" t="s">
        <v>481</v>
      </c>
      <c r="D28" s="38" t="s">
        <v>284</v>
      </c>
      <c r="E28" s="43" t="s">
        <v>481</v>
      </c>
      <c r="F28" s="38" t="s">
        <v>478</v>
      </c>
      <c r="G28" s="38" t="s">
        <v>474</v>
      </c>
      <c r="H28" s="38" t="s">
        <v>457</v>
      </c>
      <c r="I28" s="54" t="s">
        <v>479</v>
      </c>
      <c r="J28" s="38" t="s">
        <v>472</v>
      </c>
    </row>
    <row r="29" ht="27" spans="1:10">
      <c r="A29" s="38"/>
      <c r="B29" s="42" t="s">
        <v>482</v>
      </c>
      <c r="C29" s="42" t="s">
        <v>483</v>
      </c>
      <c r="D29" s="38" t="s">
        <v>284</v>
      </c>
      <c r="E29" s="38" t="s">
        <v>471</v>
      </c>
      <c r="F29" s="38" t="s">
        <v>286</v>
      </c>
      <c r="G29" s="38" t="s">
        <v>456</v>
      </c>
      <c r="H29" s="38" t="s">
        <v>457</v>
      </c>
      <c r="I29" s="54" t="s">
        <v>483</v>
      </c>
      <c r="J29" s="38" t="s">
        <v>472</v>
      </c>
    </row>
    <row r="30" ht="54" spans="1:10">
      <c r="A30" s="38"/>
      <c r="B30" s="42" t="s">
        <v>484</v>
      </c>
      <c r="C30" s="42" t="s">
        <v>485</v>
      </c>
      <c r="D30" s="44" t="s">
        <v>486</v>
      </c>
      <c r="E30" s="38" t="s">
        <v>487</v>
      </c>
      <c r="F30" s="38" t="s">
        <v>478</v>
      </c>
      <c r="G30" s="38" t="s">
        <v>474</v>
      </c>
      <c r="H30" s="38" t="s">
        <v>457</v>
      </c>
      <c r="I30" s="54" t="s">
        <v>479</v>
      </c>
      <c r="J30" s="38" t="s">
        <v>472</v>
      </c>
    </row>
    <row r="31" ht="27" spans="1:10">
      <c r="A31" s="45" t="s">
        <v>319</v>
      </c>
      <c r="B31" s="46" t="s">
        <v>488</v>
      </c>
      <c r="C31" s="42" t="s">
        <v>489</v>
      </c>
      <c r="D31" s="44" t="s">
        <v>486</v>
      </c>
      <c r="E31" s="47" t="s">
        <v>490</v>
      </c>
      <c r="F31" s="38" t="s">
        <v>286</v>
      </c>
      <c r="G31" s="38" t="s">
        <v>456</v>
      </c>
      <c r="H31" s="38" t="s">
        <v>457</v>
      </c>
      <c r="I31" s="54" t="s">
        <v>489</v>
      </c>
      <c r="J31" s="38" t="s">
        <v>472</v>
      </c>
    </row>
    <row r="32" ht="27" spans="1:10">
      <c r="A32" s="45"/>
      <c r="B32" s="46"/>
      <c r="C32" s="42" t="s">
        <v>313</v>
      </c>
      <c r="D32" s="44" t="s">
        <v>486</v>
      </c>
      <c r="E32" s="47" t="s">
        <v>490</v>
      </c>
      <c r="F32" s="38" t="s">
        <v>286</v>
      </c>
      <c r="G32" s="38" t="s">
        <v>456</v>
      </c>
      <c r="H32" s="38" t="s">
        <v>457</v>
      </c>
      <c r="I32" s="54" t="s">
        <v>313</v>
      </c>
      <c r="J32" s="38" t="s">
        <v>472</v>
      </c>
    </row>
  </sheetData>
  <mergeCells count="40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J17"/>
    <mergeCell ref="A18:G18"/>
    <mergeCell ref="A6:A7"/>
    <mergeCell ref="A20:A26"/>
    <mergeCell ref="A27:A30"/>
    <mergeCell ref="A31:A32"/>
    <mergeCell ref="B20:B24"/>
    <mergeCell ref="B31:B32"/>
    <mergeCell ref="H18:H19"/>
    <mergeCell ref="I18:I19"/>
    <mergeCell ref="J18:J19"/>
    <mergeCell ref="A10:B11"/>
    <mergeCell ref="C10:E11"/>
    <mergeCell ref="F10:G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部门整体支出绩效目标13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李雅蓉</cp:lastModifiedBy>
  <dcterms:created xsi:type="dcterms:W3CDTF">2025-03-02T02:54:00Z</dcterms:created>
  <dcterms:modified xsi:type="dcterms:W3CDTF">2025-03-02T08:13:43Z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94BFB88A21DB4EAC8BA56B077F586568_12</vt:lpwstr>
  </property>
  <property fmtid="{D5CDD505-2E9C-101B-9397-08002B2CF9AE}" pid="3" name="KSOProductBuildVer">
    <vt:lpwstr>2052-12.1.0.15336</vt:lpwstr>
  </property>
</Properties>
</file>