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3年4至12月间老年人服务补贴决算" sheetId="10" r:id="rId1"/>
  </sheets>
  <externalReferences>
    <externalReference r:id="rId2"/>
  </externalReferences>
  <definedNames>
    <definedName name="_ACC4">[1]字段说明!$M$5:$M$14</definedName>
    <definedName name="_xlnm._FilterDatabase" localSheetId="0" hidden="1">'2023年4至12月间老年人服务补贴决算'!$A$4:$C$15</definedName>
  </definedNames>
  <calcPr calcId="144525"/>
</workbook>
</file>

<file path=xl/sharedStrings.xml><?xml version="1.0" encoding="utf-8"?>
<sst xmlns="http://schemas.openxmlformats.org/spreadsheetml/2006/main" count="41" uniqueCount="26">
  <si>
    <t>东川区民政局发放2023年4至12月期间经济困难
老年人服务补贴发放决算表</t>
  </si>
  <si>
    <t>单位：人、元</t>
  </si>
  <si>
    <t>单位名称</t>
  </si>
  <si>
    <t>经济困难老年人服务补贴（9月于上月发放）</t>
  </si>
  <si>
    <t>4月</t>
  </si>
  <si>
    <t>5月</t>
  </si>
  <si>
    <t>6月</t>
  </si>
  <si>
    <t>7月</t>
  </si>
  <si>
    <t>8月</t>
  </si>
  <si>
    <t>10月</t>
  </si>
  <si>
    <t>11月</t>
  </si>
  <si>
    <t>12月</t>
  </si>
  <si>
    <t>累计</t>
  </si>
  <si>
    <t>人数</t>
  </si>
  <si>
    <t>金额</t>
  </si>
  <si>
    <t>人次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</si>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</sst>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indexed="8"/>
      <name val="方正粗黑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5"/>
  <sheetViews>
    <sheetView tabSelected="1" workbookViewId="0">
      <selection activeCell="K8" sqref="K8"/>
    </sheetView>
  </sheetViews>
  <sheetFormatPr defaultColWidth="9" defaultRowHeight="13.5"/>
  <cols>
    <col min="1" max="1" width="7.25" style="1" customWidth="1"/>
    <col min="2" max="2" width="4.125" style="1" customWidth="1"/>
    <col min="3" max="3" width="6.125" style="1" customWidth="1"/>
    <col min="4" max="4" width="4.375" style="1" customWidth="1"/>
    <col min="5" max="5" width="5.75" style="1" customWidth="1"/>
    <col min="6" max="6" width="4.375" style="1" customWidth="1"/>
    <col min="7" max="7" width="6.375" style="1" customWidth="1"/>
    <col min="8" max="8" width="4.25" style="1" customWidth="1"/>
    <col min="9" max="9" width="6.625" style="1" customWidth="1"/>
    <col min="10" max="10" width="5" style="1" customWidth="1"/>
    <col min="11" max="11" width="6.625" style="1" customWidth="1"/>
    <col min="12" max="12" width="4.25" style="1" customWidth="1"/>
    <col min="13" max="13" width="6.625" style="1" customWidth="1"/>
    <col min="14" max="14" width="4.5" style="1" customWidth="1"/>
    <col min="15" max="15" width="6.625" style="1" customWidth="1"/>
    <col min="16" max="16" width="4" style="1" customWidth="1"/>
    <col min="17" max="17" width="5.875" style="1" customWidth="1"/>
    <col min="18" max="18" width="6.25" style="1" customWidth="1"/>
    <col min="19" max="19" width="7.125" style="1" customWidth="1"/>
    <col min="20" max="16384" width="9" style="1"/>
  </cols>
  <sheetData>
    <row r="1" ht="5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  <c r="S1" s="10"/>
    </row>
    <row r="2" ht="2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 t="s">
        <v>1</v>
      </c>
      <c r="R2" s="11"/>
      <c r="S2" s="10"/>
    </row>
    <row r="3" ht="55" customHeight="1" spans="1:19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57" customHeight="1" spans="1:19">
      <c r="A4" s="4"/>
      <c r="B4" s="6" t="s">
        <v>4</v>
      </c>
      <c r="C4" s="6"/>
      <c r="D4" s="6" t="s">
        <v>5</v>
      </c>
      <c r="E4" s="6"/>
      <c r="F4" s="6" t="s">
        <v>6</v>
      </c>
      <c r="G4" s="6"/>
      <c r="H4" s="6" t="s">
        <v>7</v>
      </c>
      <c r="I4" s="6"/>
      <c r="J4" s="6" t="s">
        <v>8</v>
      </c>
      <c r="K4" s="6"/>
      <c r="L4" s="6" t="s">
        <v>9</v>
      </c>
      <c r="M4" s="6"/>
      <c r="N4" s="6" t="s">
        <v>10</v>
      </c>
      <c r="O4" s="6"/>
      <c r="P4" s="6" t="s">
        <v>11</v>
      </c>
      <c r="Q4" s="6"/>
      <c r="R4" s="6" t="s">
        <v>12</v>
      </c>
      <c r="S4" s="6"/>
    </row>
    <row r="5" s="1" customFormat="1" ht="57" customHeight="1" spans="1:19">
      <c r="A5" s="4"/>
      <c r="B5" s="6" t="s">
        <v>13</v>
      </c>
      <c r="C5" s="7" t="s">
        <v>14</v>
      </c>
      <c r="D5" s="6" t="s">
        <v>13</v>
      </c>
      <c r="E5" s="7" t="s">
        <v>14</v>
      </c>
      <c r="F5" s="6" t="s">
        <v>13</v>
      </c>
      <c r="G5" s="7" t="s">
        <v>14</v>
      </c>
      <c r="H5" s="6" t="s">
        <v>13</v>
      </c>
      <c r="I5" s="7" t="s">
        <v>14</v>
      </c>
      <c r="J5" s="6" t="s">
        <v>13</v>
      </c>
      <c r="K5" s="7" t="s">
        <v>14</v>
      </c>
      <c r="L5" s="6" t="s">
        <v>13</v>
      </c>
      <c r="M5" s="7" t="s">
        <v>14</v>
      </c>
      <c r="N5" s="6" t="s">
        <v>13</v>
      </c>
      <c r="O5" s="7" t="s">
        <v>14</v>
      </c>
      <c r="P5" s="6" t="s">
        <v>13</v>
      </c>
      <c r="Q5" s="7" t="s">
        <v>14</v>
      </c>
      <c r="R5" s="12" t="s">
        <v>15</v>
      </c>
      <c r="S5" s="7" t="s">
        <v>14</v>
      </c>
    </row>
    <row r="6" s="2" customFormat="1" ht="18.75" spans="1:19">
      <c r="A6" s="8" t="s">
        <v>16</v>
      </c>
      <c r="B6" s="9">
        <v>446</v>
      </c>
      <c r="C6" s="9">
        <f t="shared" ref="C6:G6" si="0">B6*50</f>
        <v>22300</v>
      </c>
      <c r="D6" s="9">
        <v>453</v>
      </c>
      <c r="E6" s="9">
        <f t="shared" si="0"/>
        <v>22650</v>
      </c>
      <c r="F6" s="9">
        <v>451</v>
      </c>
      <c r="G6" s="9">
        <f t="shared" si="0"/>
        <v>22550</v>
      </c>
      <c r="H6" s="9">
        <v>453</v>
      </c>
      <c r="I6" s="9">
        <f t="shared" ref="I6:M6" si="1">H6*50</f>
        <v>22650</v>
      </c>
      <c r="J6" s="9">
        <v>451</v>
      </c>
      <c r="K6" s="9">
        <f t="shared" si="1"/>
        <v>22550</v>
      </c>
      <c r="L6" s="9">
        <v>453</v>
      </c>
      <c r="M6" s="9">
        <f t="shared" si="1"/>
        <v>22650</v>
      </c>
      <c r="N6" s="9">
        <v>453</v>
      </c>
      <c r="O6" s="9">
        <f t="shared" ref="O6:O14" si="2">N6*50</f>
        <v>22650</v>
      </c>
      <c r="P6" s="9">
        <v>467</v>
      </c>
      <c r="Q6" s="9">
        <f t="shared" ref="Q6:Q14" si="3">P6*50</f>
        <v>23350</v>
      </c>
      <c r="R6" s="9">
        <f t="shared" ref="R6:R14" si="4">B6+D6+F6+H6+J6+L6+N6+P6</f>
        <v>3627</v>
      </c>
      <c r="S6" s="9">
        <f t="shared" ref="S6:S14" si="5">C6+E6+G6+I6+K6+M6+O6+Q6</f>
        <v>181350</v>
      </c>
    </row>
    <row r="7" s="2" customFormat="1" ht="18.75" spans="1:19">
      <c r="A7" s="8" t="s">
        <v>17</v>
      </c>
      <c r="B7" s="9">
        <v>790</v>
      </c>
      <c r="C7" s="9">
        <f t="shared" ref="C7:G7" si="6">B7*50</f>
        <v>39500</v>
      </c>
      <c r="D7" s="9">
        <v>785</v>
      </c>
      <c r="E7" s="9">
        <f t="shared" si="6"/>
        <v>39250</v>
      </c>
      <c r="F7" s="9">
        <v>789</v>
      </c>
      <c r="G7" s="9">
        <f t="shared" si="6"/>
        <v>39450</v>
      </c>
      <c r="H7" s="9">
        <v>805</v>
      </c>
      <c r="I7" s="9">
        <f t="shared" ref="I7:M7" si="7">H7*50</f>
        <v>40250</v>
      </c>
      <c r="J7" s="9">
        <v>807</v>
      </c>
      <c r="K7" s="9">
        <f t="shared" si="7"/>
        <v>40350</v>
      </c>
      <c r="L7" s="9">
        <v>838</v>
      </c>
      <c r="M7" s="9">
        <f t="shared" si="7"/>
        <v>41900</v>
      </c>
      <c r="N7" s="9">
        <v>842</v>
      </c>
      <c r="O7" s="9">
        <f t="shared" si="2"/>
        <v>42100</v>
      </c>
      <c r="P7" s="9">
        <v>866</v>
      </c>
      <c r="Q7" s="9">
        <f t="shared" si="3"/>
        <v>43300</v>
      </c>
      <c r="R7" s="9">
        <f t="shared" si="4"/>
        <v>6522</v>
      </c>
      <c r="S7" s="9">
        <f t="shared" si="5"/>
        <v>326100</v>
      </c>
    </row>
    <row r="8" s="2" customFormat="1" ht="18.75" spans="1:19">
      <c r="A8" s="8" t="s">
        <v>18</v>
      </c>
      <c r="B8" s="9">
        <v>413</v>
      </c>
      <c r="C8" s="9">
        <f t="shared" ref="C8:G8" si="8">B8*50</f>
        <v>20650</v>
      </c>
      <c r="D8" s="9">
        <v>418</v>
      </c>
      <c r="E8" s="9">
        <f t="shared" si="8"/>
        <v>20900</v>
      </c>
      <c r="F8" s="9">
        <v>422</v>
      </c>
      <c r="G8" s="9">
        <f t="shared" si="8"/>
        <v>21100</v>
      </c>
      <c r="H8" s="9">
        <v>409</v>
      </c>
      <c r="I8" s="9">
        <f t="shared" ref="I8:M8" si="9">H8*50</f>
        <v>20450</v>
      </c>
      <c r="J8" s="9">
        <v>410</v>
      </c>
      <c r="K8" s="9">
        <f t="shared" si="9"/>
        <v>20500</v>
      </c>
      <c r="L8" s="9">
        <v>418</v>
      </c>
      <c r="M8" s="9">
        <f t="shared" si="9"/>
        <v>20900</v>
      </c>
      <c r="N8" s="9">
        <v>419</v>
      </c>
      <c r="O8" s="9">
        <f t="shared" si="2"/>
        <v>20950</v>
      </c>
      <c r="P8" s="9">
        <v>435</v>
      </c>
      <c r="Q8" s="9">
        <f t="shared" si="3"/>
        <v>21750</v>
      </c>
      <c r="R8" s="9">
        <f t="shared" si="4"/>
        <v>3344</v>
      </c>
      <c r="S8" s="9">
        <f t="shared" si="5"/>
        <v>167200</v>
      </c>
    </row>
    <row r="9" s="2" customFormat="1" ht="18.75" spans="1:19">
      <c r="A9" s="8" t="s">
        <v>19</v>
      </c>
      <c r="B9" s="9">
        <v>54</v>
      </c>
      <c r="C9" s="9">
        <f t="shared" ref="C9:G9" si="10">B9*50</f>
        <v>2700</v>
      </c>
      <c r="D9" s="9">
        <v>55</v>
      </c>
      <c r="E9" s="9">
        <f t="shared" si="10"/>
        <v>2750</v>
      </c>
      <c r="F9" s="9">
        <v>56</v>
      </c>
      <c r="G9" s="9">
        <f t="shared" si="10"/>
        <v>2800</v>
      </c>
      <c r="H9" s="9">
        <v>53</v>
      </c>
      <c r="I9" s="9">
        <f t="shared" ref="I9:M9" si="11">H9*50</f>
        <v>2650</v>
      </c>
      <c r="J9" s="9">
        <v>51</v>
      </c>
      <c r="K9" s="9">
        <f t="shared" si="11"/>
        <v>2550</v>
      </c>
      <c r="L9" s="9">
        <v>42</v>
      </c>
      <c r="M9" s="9">
        <f t="shared" si="11"/>
        <v>2100</v>
      </c>
      <c r="N9" s="9">
        <v>40</v>
      </c>
      <c r="O9" s="9">
        <f t="shared" si="2"/>
        <v>2000</v>
      </c>
      <c r="P9" s="9">
        <v>40</v>
      </c>
      <c r="Q9" s="9">
        <f t="shared" si="3"/>
        <v>2000</v>
      </c>
      <c r="R9" s="9">
        <f t="shared" si="4"/>
        <v>391</v>
      </c>
      <c r="S9" s="9">
        <f t="shared" si="5"/>
        <v>19550</v>
      </c>
    </row>
    <row r="10" s="2" customFormat="1" ht="18.75" spans="1:19">
      <c r="A10" s="8" t="s">
        <v>20</v>
      </c>
      <c r="B10" s="9">
        <v>536</v>
      </c>
      <c r="C10" s="9">
        <f t="shared" ref="C10:G10" si="12">B10*50</f>
        <v>26800</v>
      </c>
      <c r="D10" s="9">
        <v>535</v>
      </c>
      <c r="E10" s="9">
        <f t="shared" si="12"/>
        <v>26750</v>
      </c>
      <c r="F10" s="9">
        <v>537</v>
      </c>
      <c r="G10" s="9">
        <f t="shared" si="12"/>
        <v>26850</v>
      </c>
      <c r="H10" s="9">
        <v>531</v>
      </c>
      <c r="I10" s="9">
        <f t="shared" ref="I10:M10" si="13">H10*50</f>
        <v>26550</v>
      </c>
      <c r="J10" s="9">
        <v>520</v>
      </c>
      <c r="K10" s="9">
        <f t="shared" si="13"/>
        <v>26000</v>
      </c>
      <c r="L10" s="9">
        <v>505</v>
      </c>
      <c r="M10" s="9">
        <f t="shared" si="13"/>
        <v>25250</v>
      </c>
      <c r="N10" s="9">
        <v>489</v>
      </c>
      <c r="O10" s="9">
        <f t="shared" si="2"/>
        <v>24450</v>
      </c>
      <c r="P10" s="9">
        <v>516</v>
      </c>
      <c r="Q10" s="9">
        <f t="shared" si="3"/>
        <v>25800</v>
      </c>
      <c r="R10" s="9">
        <f t="shared" si="4"/>
        <v>4169</v>
      </c>
      <c r="S10" s="9">
        <f t="shared" si="5"/>
        <v>208450</v>
      </c>
    </row>
    <row r="11" s="2" customFormat="1" ht="18.75" spans="1:19">
      <c r="A11" s="8" t="s">
        <v>21</v>
      </c>
      <c r="B11" s="9">
        <f>572-1</f>
        <v>571</v>
      </c>
      <c r="C11" s="9">
        <f t="shared" ref="C11:G11" si="14">B11*50</f>
        <v>28550</v>
      </c>
      <c r="D11" s="9">
        <f>571-1</f>
        <v>570</v>
      </c>
      <c r="E11" s="9">
        <f t="shared" si="14"/>
        <v>28500</v>
      </c>
      <c r="F11" s="9">
        <f>573-1</f>
        <v>572</v>
      </c>
      <c r="G11" s="9">
        <f t="shared" si="14"/>
        <v>28600</v>
      </c>
      <c r="H11" s="9">
        <f>578-1</f>
        <v>577</v>
      </c>
      <c r="I11" s="9">
        <f t="shared" ref="I11:M11" si="15">H11*50</f>
        <v>28850</v>
      </c>
      <c r="J11" s="9">
        <f>591-1</f>
        <v>590</v>
      </c>
      <c r="K11" s="9">
        <f t="shared" si="15"/>
        <v>29500</v>
      </c>
      <c r="L11" s="9">
        <f>620-1</f>
        <v>619</v>
      </c>
      <c r="M11" s="9">
        <f t="shared" si="15"/>
        <v>30950</v>
      </c>
      <c r="N11" s="9">
        <f>635-1</f>
        <v>634</v>
      </c>
      <c r="O11" s="9">
        <f t="shared" si="2"/>
        <v>31700</v>
      </c>
      <c r="P11" s="9">
        <v>666</v>
      </c>
      <c r="Q11" s="9">
        <f t="shared" si="3"/>
        <v>33300</v>
      </c>
      <c r="R11" s="9">
        <f t="shared" si="4"/>
        <v>4799</v>
      </c>
      <c r="S11" s="9">
        <f t="shared" si="5"/>
        <v>239950</v>
      </c>
    </row>
    <row r="12" s="2" customFormat="1" ht="18.75" spans="1:19">
      <c r="A12" s="8" t="s">
        <v>22</v>
      </c>
      <c r="B12" s="9">
        <v>402</v>
      </c>
      <c r="C12" s="9">
        <f t="shared" ref="C12:G12" si="16">B12*50</f>
        <v>20100</v>
      </c>
      <c r="D12" s="9">
        <v>403</v>
      </c>
      <c r="E12" s="9">
        <f t="shared" si="16"/>
        <v>20150</v>
      </c>
      <c r="F12" s="9">
        <v>401</v>
      </c>
      <c r="G12" s="9">
        <f t="shared" si="16"/>
        <v>20050</v>
      </c>
      <c r="H12" s="9">
        <v>404</v>
      </c>
      <c r="I12" s="9">
        <f t="shared" ref="I12:M12" si="17">H12*50</f>
        <v>20200</v>
      </c>
      <c r="J12" s="9">
        <v>402</v>
      </c>
      <c r="K12" s="9">
        <f t="shared" si="17"/>
        <v>20100</v>
      </c>
      <c r="L12" s="9">
        <v>407</v>
      </c>
      <c r="M12" s="9">
        <f t="shared" si="17"/>
        <v>20350</v>
      </c>
      <c r="N12" s="9">
        <v>410</v>
      </c>
      <c r="O12" s="9">
        <f t="shared" si="2"/>
        <v>20500</v>
      </c>
      <c r="P12" s="9">
        <v>455</v>
      </c>
      <c r="Q12" s="9">
        <f t="shared" si="3"/>
        <v>22750</v>
      </c>
      <c r="R12" s="9">
        <f t="shared" si="4"/>
        <v>3284</v>
      </c>
      <c r="S12" s="9">
        <f t="shared" si="5"/>
        <v>164200</v>
      </c>
    </row>
    <row r="13" s="2" customFormat="1" ht="18.75" spans="1:19">
      <c r="A13" s="8" t="s">
        <v>23</v>
      </c>
      <c r="B13" s="9">
        <v>311</v>
      </c>
      <c r="C13" s="9">
        <f t="shared" ref="C13:G13" si="18">B13*50</f>
        <v>15550</v>
      </c>
      <c r="D13" s="9">
        <v>315</v>
      </c>
      <c r="E13" s="9">
        <f t="shared" si="18"/>
        <v>15750</v>
      </c>
      <c r="F13" s="9">
        <v>319</v>
      </c>
      <c r="G13" s="9">
        <f t="shared" si="18"/>
        <v>15950</v>
      </c>
      <c r="H13" s="9">
        <v>316</v>
      </c>
      <c r="I13" s="9">
        <f t="shared" ref="I13:M13" si="19">H13*50</f>
        <v>15800</v>
      </c>
      <c r="J13" s="9">
        <v>314</v>
      </c>
      <c r="K13" s="9">
        <f t="shared" si="19"/>
        <v>15700</v>
      </c>
      <c r="L13" s="9">
        <v>317</v>
      </c>
      <c r="M13" s="9">
        <f t="shared" si="19"/>
        <v>15850</v>
      </c>
      <c r="N13" s="9">
        <v>318</v>
      </c>
      <c r="O13" s="9">
        <f t="shared" si="2"/>
        <v>15900</v>
      </c>
      <c r="P13" s="9">
        <v>330</v>
      </c>
      <c r="Q13" s="9">
        <f t="shared" si="3"/>
        <v>16500</v>
      </c>
      <c r="R13" s="9">
        <f t="shared" si="4"/>
        <v>2540</v>
      </c>
      <c r="S13" s="9">
        <f t="shared" si="5"/>
        <v>127000</v>
      </c>
    </row>
    <row r="14" s="2" customFormat="1" ht="18.75" spans="1:19">
      <c r="A14" s="8" t="s">
        <v>24</v>
      </c>
      <c r="B14" s="9">
        <v>158</v>
      </c>
      <c r="C14" s="9">
        <f t="shared" ref="C14:G14" si="20">B14*50</f>
        <v>7900</v>
      </c>
      <c r="D14" s="9">
        <v>160</v>
      </c>
      <c r="E14" s="9">
        <f t="shared" si="20"/>
        <v>8000</v>
      </c>
      <c r="F14" s="9">
        <v>160</v>
      </c>
      <c r="G14" s="9">
        <f t="shared" si="20"/>
        <v>8000</v>
      </c>
      <c r="H14" s="9">
        <v>155</v>
      </c>
      <c r="I14" s="9">
        <f t="shared" ref="I14:M14" si="21">H14*50</f>
        <v>7750</v>
      </c>
      <c r="J14" s="9">
        <v>156</v>
      </c>
      <c r="K14" s="9">
        <f t="shared" si="21"/>
        <v>7800</v>
      </c>
      <c r="L14" s="9">
        <v>144</v>
      </c>
      <c r="M14" s="9">
        <f t="shared" si="21"/>
        <v>7200</v>
      </c>
      <c r="N14" s="9">
        <v>135</v>
      </c>
      <c r="O14" s="9">
        <f t="shared" si="2"/>
        <v>6750</v>
      </c>
      <c r="P14" s="9">
        <v>136</v>
      </c>
      <c r="Q14" s="9">
        <f t="shared" si="3"/>
        <v>6800</v>
      </c>
      <c r="R14" s="9">
        <f t="shared" si="4"/>
        <v>1204</v>
      </c>
      <c r="S14" s="9">
        <f t="shared" si="5"/>
        <v>60200</v>
      </c>
    </row>
    <row r="15" s="2" customFormat="1" ht="18.75" spans="1:19">
      <c r="A15" s="8" t="s">
        <v>25</v>
      </c>
      <c r="B15" s="9">
        <f t="shared" ref="B15:S15" si="22">SUM(B6:B14)</f>
        <v>3681</v>
      </c>
      <c r="C15" s="9">
        <f t="shared" si="22"/>
        <v>184050</v>
      </c>
      <c r="D15" s="9">
        <f t="shared" si="22"/>
        <v>3694</v>
      </c>
      <c r="E15" s="9">
        <f t="shared" si="22"/>
        <v>184700</v>
      </c>
      <c r="F15" s="9">
        <f t="shared" si="22"/>
        <v>3707</v>
      </c>
      <c r="G15" s="9">
        <f t="shared" si="22"/>
        <v>185350</v>
      </c>
      <c r="H15" s="9">
        <f t="shared" si="22"/>
        <v>3703</v>
      </c>
      <c r="I15" s="9">
        <f t="shared" si="22"/>
        <v>185150</v>
      </c>
      <c r="J15" s="9">
        <f t="shared" si="22"/>
        <v>3701</v>
      </c>
      <c r="K15" s="9">
        <f t="shared" si="22"/>
        <v>185050</v>
      </c>
      <c r="L15" s="9">
        <f t="shared" si="22"/>
        <v>3743</v>
      </c>
      <c r="M15" s="9">
        <f t="shared" si="22"/>
        <v>187150</v>
      </c>
      <c r="N15" s="9">
        <f t="shared" si="22"/>
        <v>3740</v>
      </c>
      <c r="O15" s="9">
        <f t="shared" si="22"/>
        <v>187000</v>
      </c>
      <c r="P15" s="9">
        <f t="shared" si="22"/>
        <v>3911</v>
      </c>
      <c r="Q15" s="9">
        <f t="shared" si="22"/>
        <v>195550</v>
      </c>
      <c r="R15" s="9">
        <f t="shared" si="22"/>
        <v>29880</v>
      </c>
      <c r="S15" s="9">
        <f t="shared" si="22"/>
        <v>1494000</v>
      </c>
    </row>
  </sheetData>
  <mergeCells count="12">
    <mergeCell ref="A1:Q1"/>
    <mergeCell ref="B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3:A5"/>
  </mergeCells>
  <printOptions horizontalCentered="1"/>
  <pageMargins left="0.0388888888888889" right="0.03888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2023年4至12月间老年人服务补贴决算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2023-12-14T02:21:47Z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